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etesh\Desktop\Project Work\"/>
    </mc:Choice>
  </mc:AlternateContent>
  <xr:revisionPtr revIDLastSave="0" documentId="13_ncr:1_{23C23C8A-E980-42C4-918D-9B19D43DF048}" xr6:coauthVersionLast="43" xr6:coauthVersionMax="43" xr10:uidLastSave="{00000000-0000-0000-0000-000000000000}"/>
  <bookViews>
    <workbookView xWindow="-110" yWindow="-110" windowWidth="19420" windowHeight="10420" tabRatio="908" activeTab="8" xr2:uid="{205A5376-CE56-4797-8590-7E26B2FF15F4}"/>
  </bookViews>
  <sheets>
    <sheet name="Company" sheetId="11" r:id="rId1"/>
    <sheet name="Dashboard" sheetId="7" r:id="rId2"/>
    <sheet name="Assumptions" sheetId="1" r:id="rId3"/>
    <sheet name="P&amp;L Workings" sheetId="15" r:id="rId4"/>
    <sheet name="Capex" sheetId="16" r:id="rId5"/>
    <sheet name="BalanceSheet" sheetId="2" r:id="rId6"/>
    <sheet name="P&amp;L" sheetId="12" r:id="rId7"/>
    <sheet name="CashFlow" sheetId="13" r:id="rId8"/>
    <sheet name="Valuation" sheetId="14" r:id="rId9"/>
    <sheet name="Annex-Capex" sheetId="19" r:id="rId10"/>
    <sheet name="References" sheetId="21" r:id="rId11"/>
    <sheet name="Questionnaire" sheetId="20" r:id="rId12"/>
  </sheets>
  <externalReferences>
    <externalReference r:id="rId13"/>
  </externalReferences>
  <definedNames>
    <definedName name="Annual_to_quarterly">Assumptions!$D$297</definedName>
    <definedName name="Base_financial_year">Assumptions!$D$7</definedName>
    <definedName name="base_quarter">Assumptions!$D$8</definedName>
    <definedName name="Ending_month">Assumptions!$D$9</definedName>
    <definedName name="Exp_equity_return">Assumptions!$E$291</definedName>
    <definedName name="million">Assumptions!$D$295</definedName>
    <definedName name="Monthly_to_annual">Assumptions!$D$299</definedName>
    <definedName name="Monthly_to_quarterly">Assumptions!$D$298</definedName>
    <definedName name="Num_of_offices">Assumptions!$D$247</definedName>
    <definedName name="payable_days">Assumptions!$D$285</definedName>
    <definedName name="quarterly">Assumptions!$D$297</definedName>
    <definedName name="receivable_days">Assumptions!$D$284</definedName>
    <definedName name="start_date">Assumptions!$F$3</definedName>
    <definedName name="Terminal_growth_rate">Assumptions!$E$290</definedName>
    <definedName name="USD_to_INR">Assumptions!$D$296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4" i="14" l="1"/>
  <c r="AL4" i="14"/>
  <c r="AK4" i="14"/>
  <c r="AJ4" i="14"/>
  <c r="AI4" i="14"/>
  <c r="AH4" i="14"/>
  <c r="AG4" i="14"/>
  <c r="AF4" i="14"/>
  <c r="AM3" i="14"/>
  <c r="AL3" i="14"/>
  <c r="AK3" i="14"/>
  <c r="AJ3" i="14"/>
  <c r="AI3" i="14"/>
  <c r="AH3" i="14"/>
  <c r="AG3" i="14"/>
  <c r="AF3" i="14"/>
  <c r="AM2" i="14"/>
  <c r="AL2" i="14"/>
  <c r="AK2" i="14"/>
  <c r="AJ2" i="14"/>
  <c r="AI2" i="14"/>
  <c r="AH2" i="14"/>
  <c r="AG2" i="14"/>
  <c r="AF2" i="14"/>
  <c r="AM4" i="13"/>
  <c r="AL4" i="13"/>
  <c r="AK4" i="13"/>
  <c r="AJ4" i="13"/>
  <c r="AI4" i="13"/>
  <c r="AH4" i="13"/>
  <c r="AG4" i="13"/>
  <c r="AF4" i="13"/>
  <c r="AM3" i="13"/>
  <c r="AL3" i="13"/>
  <c r="AK3" i="13"/>
  <c r="AJ3" i="13"/>
  <c r="AI3" i="13"/>
  <c r="AH3" i="13"/>
  <c r="AG3" i="13"/>
  <c r="AF3" i="13"/>
  <c r="AM2" i="13"/>
  <c r="AL2" i="13"/>
  <c r="AK2" i="13"/>
  <c r="AJ2" i="13"/>
  <c r="AI2" i="13"/>
  <c r="AH2" i="13"/>
  <c r="AG2" i="13"/>
  <c r="AF2" i="13"/>
  <c r="AM4" i="12"/>
  <c r="AL4" i="12"/>
  <c r="AK4" i="12"/>
  <c r="AJ4" i="12"/>
  <c r="AI4" i="12"/>
  <c r="AH4" i="12"/>
  <c r="AG4" i="12"/>
  <c r="AF4" i="12"/>
  <c r="AM3" i="12"/>
  <c r="AL3" i="12"/>
  <c r="AK3" i="12"/>
  <c r="AJ3" i="12"/>
  <c r="AI3" i="12"/>
  <c r="AH3" i="12"/>
  <c r="AG3" i="12"/>
  <c r="AF3" i="12"/>
  <c r="AM2" i="12"/>
  <c r="AL2" i="12"/>
  <c r="AK2" i="12"/>
  <c r="AJ2" i="12"/>
  <c r="AI2" i="12"/>
  <c r="AH2" i="12"/>
  <c r="AG2" i="12"/>
  <c r="AF2" i="12"/>
  <c r="AM4" i="2"/>
  <c r="AL4" i="2"/>
  <c r="AK4" i="2"/>
  <c r="AJ4" i="2"/>
  <c r="AI4" i="2"/>
  <c r="AH4" i="2"/>
  <c r="AG4" i="2"/>
  <c r="AF4" i="2"/>
  <c r="AM3" i="2"/>
  <c r="AL3" i="2"/>
  <c r="AK3" i="2"/>
  <c r="AJ3" i="2"/>
  <c r="AI3" i="2"/>
  <c r="AH3" i="2"/>
  <c r="AG3" i="2"/>
  <c r="AF3" i="2"/>
  <c r="AM2" i="2"/>
  <c r="AL2" i="2"/>
  <c r="AK2" i="2"/>
  <c r="AJ2" i="2"/>
  <c r="AI2" i="2"/>
  <c r="AH2" i="2"/>
  <c r="AG2" i="2"/>
  <c r="AF2" i="2"/>
  <c r="AM4" i="15"/>
  <c r="AL4" i="15"/>
  <c r="AK4" i="15"/>
  <c r="AJ4" i="15"/>
  <c r="AI4" i="15"/>
  <c r="AH4" i="15"/>
  <c r="AG4" i="15"/>
  <c r="AF4" i="15"/>
  <c r="AM3" i="15"/>
  <c r="AL3" i="15"/>
  <c r="AK3" i="15"/>
  <c r="AJ3" i="15"/>
  <c r="AI3" i="15"/>
  <c r="AH3" i="15"/>
  <c r="AG3" i="15"/>
  <c r="AF3" i="15"/>
  <c r="AM2" i="15"/>
  <c r="AL2" i="15"/>
  <c r="AK2" i="15"/>
  <c r="AJ2" i="15"/>
  <c r="AI2" i="15"/>
  <c r="AH2" i="15"/>
  <c r="AG2" i="15"/>
  <c r="AF2" i="15"/>
  <c r="AG2" i="1"/>
  <c r="AH2" i="1" s="1"/>
  <c r="AF3" i="1"/>
  <c r="AF4" i="1" s="1"/>
  <c r="AF2" i="1"/>
  <c r="F4" i="1"/>
  <c r="F3" i="1" s="1"/>
  <c r="AI2" i="1" l="1"/>
  <c r="AH3" i="1"/>
  <c r="AH4" i="1" s="1"/>
  <c r="AG3" i="1"/>
  <c r="AG4" i="1" s="1"/>
  <c r="S70" i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S65" i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S58" i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O82" i="1"/>
  <c r="P82" i="1" s="1"/>
  <c r="Q82" i="1" s="1"/>
  <c r="R82" i="1" s="1"/>
  <c r="S82" i="1" s="1"/>
  <c r="T82" i="1" s="1"/>
  <c r="U82" i="1" s="1"/>
  <c r="V82" i="1" s="1"/>
  <c r="W82" i="1" s="1"/>
  <c r="X82" i="1" s="1"/>
  <c r="Y82" i="1" s="1"/>
  <c r="Z82" i="1" s="1"/>
  <c r="AA82" i="1" s="1"/>
  <c r="AB82" i="1" s="1"/>
  <c r="AC82" i="1" s="1"/>
  <c r="AD82" i="1" s="1"/>
  <c r="O79" i="1"/>
  <c r="P79" i="1" s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AC79" i="1" s="1"/>
  <c r="AD79" i="1" s="1"/>
  <c r="O76" i="1"/>
  <c r="P76" i="1" s="1"/>
  <c r="Q76" i="1" s="1"/>
  <c r="R76" i="1" s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S53" i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S47" i="1"/>
  <c r="T47" i="1" s="1"/>
  <c r="U47" i="1" s="1"/>
  <c r="S42" i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S37" i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D45" i="1"/>
  <c r="N18" i="21"/>
  <c r="D68" i="1"/>
  <c r="F20" i="21"/>
  <c r="G20" i="21" s="1"/>
  <c r="N20" i="21"/>
  <c r="G19" i="21"/>
  <c r="F19" i="21"/>
  <c r="N19" i="21"/>
  <c r="AJ2" i="1" l="1"/>
  <c r="AI3" i="1"/>
  <c r="AI4" i="1" s="1"/>
  <c r="V47" i="1"/>
  <c r="D56" i="1"/>
  <c r="AK2" i="1" l="1"/>
  <c r="AJ3" i="1"/>
  <c r="AJ4" i="1" s="1"/>
  <c r="W47" i="1"/>
  <c r="F30" i="12"/>
  <c r="D67" i="1"/>
  <c r="D55" i="1"/>
  <c r="F67" i="15"/>
  <c r="F64" i="15"/>
  <c r="F61" i="15"/>
  <c r="AD81" i="1"/>
  <c r="AD67" i="15" s="1"/>
  <c r="AC81" i="1"/>
  <c r="AC67" i="15" s="1"/>
  <c r="AB81" i="1"/>
  <c r="AB67" i="15" s="1"/>
  <c r="AA81" i="1"/>
  <c r="AA67" i="15" s="1"/>
  <c r="Z81" i="1"/>
  <c r="Z67" i="15" s="1"/>
  <c r="Y81" i="1"/>
  <c r="Y67" i="15" s="1"/>
  <c r="X81" i="1"/>
  <c r="X67" i="15" s="1"/>
  <c r="W81" i="1"/>
  <c r="W67" i="15" s="1"/>
  <c r="V81" i="1"/>
  <c r="V67" i="15" s="1"/>
  <c r="U81" i="1"/>
  <c r="U67" i="15" s="1"/>
  <c r="T81" i="1"/>
  <c r="T67" i="15" s="1"/>
  <c r="S81" i="1"/>
  <c r="S67" i="15" s="1"/>
  <c r="R81" i="1"/>
  <c r="R67" i="15" s="1"/>
  <c r="Q81" i="1"/>
  <c r="Q67" i="15" s="1"/>
  <c r="P81" i="1"/>
  <c r="P67" i="15" s="1"/>
  <c r="O81" i="1"/>
  <c r="O67" i="15" s="1"/>
  <c r="N81" i="1"/>
  <c r="N67" i="15" s="1"/>
  <c r="M81" i="1"/>
  <c r="M67" i="15" s="1"/>
  <c r="L81" i="1"/>
  <c r="L67" i="15" s="1"/>
  <c r="K81" i="1"/>
  <c r="K67" i="15" s="1"/>
  <c r="J81" i="1"/>
  <c r="J67" i="15" s="1"/>
  <c r="I81" i="1"/>
  <c r="I67" i="15" s="1"/>
  <c r="H81" i="1"/>
  <c r="H67" i="15" s="1"/>
  <c r="G81" i="1"/>
  <c r="G67" i="15" s="1"/>
  <c r="AD78" i="1"/>
  <c r="AD64" i="15" s="1"/>
  <c r="AC78" i="1"/>
  <c r="AC64" i="15" s="1"/>
  <c r="AB78" i="1"/>
  <c r="AB64" i="15" s="1"/>
  <c r="AA78" i="1"/>
  <c r="AA64" i="15" s="1"/>
  <c r="Z78" i="1"/>
  <c r="Z64" i="15" s="1"/>
  <c r="Y78" i="1"/>
  <c r="Y64" i="15" s="1"/>
  <c r="X78" i="1"/>
  <c r="X64" i="15" s="1"/>
  <c r="W78" i="1"/>
  <c r="W64" i="15" s="1"/>
  <c r="V78" i="1"/>
  <c r="V64" i="15" s="1"/>
  <c r="U78" i="1"/>
  <c r="U64" i="15" s="1"/>
  <c r="T78" i="1"/>
  <c r="T64" i="15" s="1"/>
  <c r="S78" i="1"/>
  <c r="S64" i="15" s="1"/>
  <c r="R78" i="1"/>
  <c r="R64" i="15" s="1"/>
  <c r="Q78" i="1"/>
  <c r="Q64" i="15" s="1"/>
  <c r="P78" i="1"/>
  <c r="P64" i="15" s="1"/>
  <c r="O78" i="1"/>
  <c r="O64" i="15" s="1"/>
  <c r="N78" i="1"/>
  <c r="N64" i="15" s="1"/>
  <c r="M78" i="1"/>
  <c r="M64" i="15" s="1"/>
  <c r="L78" i="1"/>
  <c r="L64" i="15" s="1"/>
  <c r="K78" i="1"/>
  <c r="K64" i="15" s="1"/>
  <c r="J78" i="1"/>
  <c r="J64" i="15" s="1"/>
  <c r="I78" i="1"/>
  <c r="I64" i="15" s="1"/>
  <c r="H78" i="1"/>
  <c r="H64" i="15" s="1"/>
  <c r="G78" i="1"/>
  <c r="G64" i="15" s="1"/>
  <c r="D69" i="1"/>
  <c r="D57" i="1"/>
  <c r="D44" i="1"/>
  <c r="G17" i="21"/>
  <c r="H17" i="21" s="1"/>
  <c r="I17" i="21" s="1"/>
  <c r="J17" i="21" s="1"/>
  <c r="K17" i="21" s="1"/>
  <c r="L17" i="21" s="1"/>
  <c r="M17" i="21" s="1"/>
  <c r="M57" i="21"/>
  <c r="D63" i="1" s="1"/>
  <c r="D64" i="1" s="1"/>
  <c r="D46" i="1"/>
  <c r="D62" i="1"/>
  <c r="G62" i="21"/>
  <c r="H62" i="21" s="1"/>
  <c r="I62" i="21" s="1"/>
  <c r="J62" i="21" s="1"/>
  <c r="D50" i="1"/>
  <c r="D39" i="1"/>
  <c r="G56" i="21"/>
  <c r="H56" i="21" s="1"/>
  <c r="I56" i="21" s="1"/>
  <c r="J56" i="21" s="1"/>
  <c r="D34" i="1"/>
  <c r="AK3" i="1" l="1"/>
  <c r="AK4" i="1" s="1"/>
  <c r="AL2" i="1"/>
  <c r="X47" i="1"/>
  <c r="D51" i="1"/>
  <c r="D52" i="1" s="1"/>
  <c r="G63" i="21"/>
  <c r="H63" i="21" s="1"/>
  <c r="I63" i="21" s="1"/>
  <c r="J63" i="21" s="1"/>
  <c r="K63" i="21" s="1"/>
  <c r="L63" i="21" s="1"/>
  <c r="AL3" i="1" l="1"/>
  <c r="AL4" i="1" s="1"/>
  <c r="AM2" i="1"/>
  <c r="AM3" i="1" s="1"/>
  <c r="AM4" i="1" s="1"/>
  <c r="Y47" i="1"/>
  <c r="D18" i="1"/>
  <c r="Z47" i="1" l="1"/>
  <c r="I31" i="21"/>
  <c r="L33" i="21"/>
  <c r="AD75" i="1" s="1"/>
  <c r="AD61" i="15" s="1"/>
  <c r="I33" i="21"/>
  <c r="P75" i="1" s="1"/>
  <c r="P61" i="15" s="1"/>
  <c r="F33" i="21"/>
  <c r="I34" i="21" s="1"/>
  <c r="K68" i="21"/>
  <c r="J68" i="21"/>
  <c r="D41" i="1"/>
  <c r="I15" i="21"/>
  <c r="H15" i="21"/>
  <c r="G15" i="21"/>
  <c r="F15" i="21"/>
  <c r="J14" i="21"/>
  <c r="D35" i="1" s="1"/>
  <c r="D36" i="1" s="1"/>
  <c r="J12" i="21"/>
  <c r="J11" i="21"/>
  <c r="I13" i="21"/>
  <c r="H13" i="21"/>
  <c r="G13" i="21"/>
  <c r="F13" i="21"/>
  <c r="E13" i="21"/>
  <c r="I8" i="21"/>
  <c r="G8" i="21"/>
  <c r="F8" i="21"/>
  <c r="E8" i="21"/>
  <c r="H8" i="21"/>
  <c r="AA47" i="1" l="1"/>
  <c r="AC75" i="1"/>
  <c r="AC61" i="15" s="1"/>
  <c r="Q75" i="1"/>
  <c r="Q61" i="15" s="1"/>
  <c r="R75" i="1"/>
  <c r="R61" i="15" s="1"/>
  <c r="AA75" i="1"/>
  <c r="AA61" i="15" s="1"/>
  <c r="L34" i="21"/>
  <c r="J33" i="21" s="1"/>
  <c r="AB75" i="1"/>
  <c r="AB61" i="15" s="1"/>
  <c r="O75" i="1"/>
  <c r="O61" i="15" s="1"/>
  <c r="G33" i="21"/>
  <c r="G75" i="1" s="1"/>
  <c r="G61" i="15" s="1"/>
  <c r="AB47" i="1" l="1"/>
  <c r="U75" i="1"/>
  <c r="U61" i="15" s="1"/>
  <c r="V75" i="1"/>
  <c r="V61" i="15" s="1"/>
  <c r="K33" i="21"/>
  <c r="T75" i="1"/>
  <c r="T61" i="15" s="1"/>
  <c r="S75" i="1"/>
  <c r="S61" i="15" s="1"/>
  <c r="H33" i="21"/>
  <c r="H75" i="1"/>
  <c r="H61" i="15" s="1"/>
  <c r="J75" i="1"/>
  <c r="J61" i="15" s="1"/>
  <c r="I75" i="1"/>
  <c r="I61" i="15" s="1"/>
  <c r="AC47" i="1" l="1"/>
  <c r="X75" i="1"/>
  <c r="X61" i="15" s="1"/>
  <c r="W75" i="1"/>
  <c r="W61" i="15" s="1"/>
  <c r="Z75" i="1"/>
  <c r="Z61" i="15" s="1"/>
  <c r="Y75" i="1"/>
  <c r="Y61" i="15" s="1"/>
  <c r="N75" i="1"/>
  <c r="N61" i="15" s="1"/>
  <c r="M75" i="1"/>
  <c r="M61" i="15" s="1"/>
  <c r="L75" i="1"/>
  <c r="L61" i="15" s="1"/>
  <c r="K75" i="1"/>
  <c r="K61" i="15" s="1"/>
  <c r="J32" i="21"/>
  <c r="I32" i="21"/>
  <c r="AD47" i="1" l="1"/>
  <c r="U1" i="15"/>
  <c r="T1" i="15"/>
  <c r="E292" i="1" l="1"/>
  <c r="E291" i="1"/>
  <c r="E290" i="1"/>
  <c r="F10" i="13"/>
  <c r="F8" i="16" l="1"/>
  <c r="F9" i="16"/>
  <c r="F25" i="2" l="1"/>
  <c r="F14" i="2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F24" i="2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F23" i="2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AB23" i="2" s="1"/>
  <c r="AC23" i="2" s="1"/>
  <c r="AD23" i="2" s="1"/>
  <c r="F22" i="2"/>
  <c r="F21" i="2"/>
  <c r="F12" i="2"/>
  <c r="F7" i="2"/>
  <c r="F13" i="2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AB13" i="2" s="1"/>
  <c r="AC13" i="2" s="1"/>
  <c r="AD13" i="2" s="1"/>
  <c r="F6" i="2"/>
  <c r="F9" i="13" l="1"/>
  <c r="F8" i="13"/>
  <c r="F17" i="2"/>
  <c r="F26" i="2"/>
  <c r="F28" i="16"/>
  <c r="F44" i="16"/>
  <c r="F43" i="16"/>
  <c r="F13" i="16"/>
  <c r="F47" i="16" l="1"/>
  <c r="F14" i="13"/>
  <c r="F31" i="16"/>
  <c r="D247" i="1" l="1"/>
  <c r="D238" i="1"/>
  <c r="J225" i="1"/>
  <c r="I225" i="1"/>
  <c r="J224" i="1"/>
  <c r="J223" i="1"/>
  <c r="I223" i="1"/>
  <c r="H225" i="1"/>
  <c r="H223" i="1"/>
  <c r="G225" i="1"/>
  <c r="G223" i="1"/>
  <c r="F225" i="1"/>
  <c r="F217" i="1"/>
  <c r="F224" i="1"/>
  <c r="F216" i="1"/>
  <c r="F223" i="1"/>
  <c r="F222" i="1"/>
  <c r="J217" i="1"/>
  <c r="I217" i="1"/>
  <c r="J216" i="1"/>
  <c r="J215" i="1"/>
  <c r="I215" i="1"/>
  <c r="H217" i="1"/>
  <c r="H215" i="1"/>
  <c r="G217" i="1"/>
  <c r="G215" i="1"/>
  <c r="F215" i="1"/>
  <c r="F214" i="1"/>
  <c r="D22" i="1" l="1"/>
  <c r="K206" i="1"/>
  <c r="L206" i="1" s="1"/>
  <c r="M206" i="1" s="1"/>
  <c r="N206" i="1" s="1"/>
  <c r="O206" i="1" s="1"/>
  <c r="P206" i="1" s="1"/>
  <c r="Q206" i="1" s="1"/>
  <c r="R206" i="1" s="1"/>
  <c r="S206" i="1" s="1"/>
  <c r="T206" i="1" s="1"/>
  <c r="U206" i="1" s="1"/>
  <c r="V206" i="1" s="1"/>
  <c r="W206" i="1" s="1"/>
  <c r="X206" i="1" s="1"/>
  <c r="Y206" i="1" s="1"/>
  <c r="Z206" i="1" s="1"/>
  <c r="AA206" i="1" s="1"/>
  <c r="AB206" i="1" s="1"/>
  <c r="AC206" i="1" s="1"/>
  <c r="AD206" i="1" s="1"/>
  <c r="K205" i="1"/>
  <c r="L205" i="1" s="1"/>
  <c r="M205" i="1" s="1"/>
  <c r="N205" i="1" s="1"/>
  <c r="O205" i="1" s="1"/>
  <c r="P205" i="1" s="1"/>
  <c r="Q205" i="1" s="1"/>
  <c r="R205" i="1" s="1"/>
  <c r="S205" i="1" s="1"/>
  <c r="T205" i="1" s="1"/>
  <c r="U205" i="1" s="1"/>
  <c r="V205" i="1" s="1"/>
  <c r="W205" i="1" s="1"/>
  <c r="X205" i="1" s="1"/>
  <c r="Y205" i="1" s="1"/>
  <c r="Z205" i="1" s="1"/>
  <c r="AA205" i="1" s="1"/>
  <c r="AB205" i="1" s="1"/>
  <c r="AC205" i="1" s="1"/>
  <c r="AD205" i="1" s="1"/>
  <c r="K204" i="1"/>
  <c r="L204" i="1" s="1"/>
  <c r="M204" i="1" s="1"/>
  <c r="N204" i="1" s="1"/>
  <c r="O204" i="1" s="1"/>
  <c r="P204" i="1" s="1"/>
  <c r="Q204" i="1" s="1"/>
  <c r="R204" i="1" s="1"/>
  <c r="S204" i="1" s="1"/>
  <c r="T204" i="1" s="1"/>
  <c r="U204" i="1" s="1"/>
  <c r="V204" i="1" s="1"/>
  <c r="W204" i="1" s="1"/>
  <c r="X204" i="1" s="1"/>
  <c r="Y204" i="1" s="1"/>
  <c r="Z204" i="1" s="1"/>
  <c r="AA204" i="1" s="1"/>
  <c r="AB204" i="1" s="1"/>
  <c r="AC204" i="1" s="1"/>
  <c r="AD204" i="1" s="1"/>
  <c r="K202" i="1"/>
  <c r="L202" i="1" s="1"/>
  <c r="M202" i="1" s="1"/>
  <c r="N202" i="1" s="1"/>
  <c r="O202" i="1" s="1"/>
  <c r="P202" i="1" s="1"/>
  <c r="Q202" i="1" s="1"/>
  <c r="R202" i="1" s="1"/>
  <c r="S202" i="1" s="1"/>
  <c r="T202" i="1" s="1"/>
  <c r="U202" i="1" s="1"/>
  <c r="V202" i="1" s="1"/>
  <c r="W202" i="1" s="1"/>
  <c r="X202" i="1" s="1"/>
  <c r="Y202" i="1" s="1"/>
  <c r="Z202" i="1" s="1"/>
  <c r="AA202" i="1" s="1"/>
  <c r="AB202" i="1" s="1"/>
  <c r="AC202" i="1" s="1"/>
  <c r="AD202" i="1" s="1"/>
  <c r="K201" i="1"/>
  <c r="L201" i="1" s="1"/>
  <c r="M201" i="1" s="1"/>
  <c r="N201" i="1" s="1"/>
  <c r="O201" i="1" s="1"/>
  <c r="P201" i="1" s="1"/>
  <c r="Q201" i="1" s="1"/>
  <c r="R201" i="1" s="1"/>
  <c r="S201" i="1" s="1"/>
  <c r="T201" i="1" s="1"/>
  <c r="U201" i="1" s="1"/>
  <c r="V201" i="1" s="1"/>
  <c r="W201" i="1" s="1"/>
  <c r="X201" i="1" s="1"/>
  <c r="Y201" i="1" s="1"/>
  <c r="Z201" i="1" s="1"/>
  <c r="AA201" i="1" s="1"/>
  <c r="AB201" i="1" s="1"/>
  <c r="AC201" i="1" s="1"/>
  <c r="AD201" i="1" s="1"/>
  <c r="K199" i="1"/>
  <c r="L199" i="1" s="1"/>
  <c r="M199" i="1" s="1"/>
  <c r="N199" i="1" s="1"/>
  <c r="O199" i="1" s="1"/>
  <c r="P199" i="1" s="1"/>
  <c r="Q199" i="1" s="1"/>
  <c r="R199" i="1" s="1"/>
  <c r="S199" i="1" s="1"/>
  <c r="T199" i="1" s="1"/>
  <c r="U199" i="1" s="1"/>
  <c r="V199" i="1" s="1"/>
  <c r="W199" i="1" s="1"/>
  <c r="X199" i="1" s="1"/>
  <c r="Y199" i="1" s="1"/>
  <c r="Z199" i="1" s="1"/>
  <c r="AA199" i="1" s="1"/>
  <c r="AB199" i="1" s="1"/>
  <c r="AC199" i="1" s="1"/>
  <c r="AD199" i="1" s="1"/>
  <c r="K197" i="1"/>
  <c r="L197" i="1" s="1"/>
  <c r="M197" i="1" s="1"/>
  <c r="N197" i="1" s="1"/>
  <c r="O197" i="1" s="1"/>
  <c r="P197" i="1" s="1"/>
  <c r="Q197" i="1" s="1"/>
  <c r="R197" i="1" s="1"/>
  <c r="S197" i="1" s="1"/>
  <c r="T197" i="1" s="1"/>
  <c r="U197" i="1" s="1"/>
  <c r="V197" i="1" s="1"/>
  <c r="W197" i="1" s="1"/>
  <c r="X197" i="1" s="1"/>
  <c r="Y197" i="1" s="1"/>
  <c r="Z197" i="1" s="1"/>
  <c r="AA197" i="1" s="1"/>
  <c r="AB197" i="1" s="1"/>
  <c r="AC197" i="1" s="1"/>
  <c r="AD197" i="1" s="1"/>
  <c r="K194" i="1"/>
  <c r="L194" i="1" s="1"/>
  <c r="M194" i="1" s="1"/>
  <c r="N194" i="1" s="1"/>
  <c r="O194" i="1" s="1"/>
  <c r="P194" i="1" s="1"/>
  <c r="Q194" i="1" s="1"/>
  <c r="R194" i="1" s="1"/>
  <c r="S194" i="1" s="1"/>
  <c r="T194" i="1" s="1"/>
  <c r="U194" i="1" s="1"/>
  <c r="V194" i="1" s="1"/>
  <c r="W194" i="1" s="1"/>
  <c r="X194" i="1" s="1"/>
  <c r="Y194" i="1" s="1"/>
  <c r="Z194" i="1" s="1"/>
  <c r="AA194" i="1" s="1"/>
  <c r="AB194" i="1" s="1"/>
  <c r="AC194" i="1" s="1"/>
  <c r="AD194" i="1" s="1"/>
  <c r="K192" i="1"/>
  <c r="L192" i="1" s="1"/>
  <c r="M192" i="1" s="1"/>
  <c r="N192" i="1" s="1"/>
  <c r="O192" i="1" s="1"/>
  <c r="P192" i="1" s="1"/>
  <c r="Q192" i="1" s="1"/>
  <c r="R192" i="1" s="1"/>
  <c r="S192" i="1" s="1"/>
  <c r="T192" i="1" s="1"/>
  <c r="U192" i="1" s="1"/>
  <c r="V192" i="1" s="1"/>
  <c r="W192" i="1" s="1"/>
  <c r="X192" i="1" s="1"/>
  <c r="Y192" i="1" s="1"/>
  <c r="Z192" i="1" s="1"/>
  <c r="AA192" i="1" s="1"/>
  <c r="AB192" i="1" s="1"/>
  <c r="AC192" i="1" s="1"/>
  <c r="AD192" i="1" s="1"/>
  <c r="K191" i="1"/>
  <c r="L191" i="1" s="1"/>
  <c r="M191" i="1" s="1"/>
  <c r="N191" i="1" s="1"/>
  <c r="O191" i="1" s="1"/>
  <c r="P191" i="1" s="1"/>
  <c r="Q191" i="1" s="1"/>
  <c r="R191" i="1" s="1"/>
  <c r="S191" i="1" s="1"/>
  <c r="T191" i="1" s="1"/>
  <c r="U191" i="1" s="1"/>
  <c r="V191" i="1" s="1"/>
  <c r="W191" i="1" s="1"/>
  <c r="X191" i="1" s="1"/>
  <c r="Y191" i="1" s="1"/>
  <c r="Z191" i="1" s="1"/>
  <c r="AA191" i="1" s="1"/>
  <c r="AB191" i="1" s="1"/>
  <c r="AC191" i="1" s="1"/>
  <c r="AD191" i="1" s="1"/>
  <c r="K190" i="1"/>
  <c r="L190" i="1" s="1"/>
  <c r="M190" i="1" s="1"/>
  <c r="N190" i="1" s="1"/>
  <c r="O190" i="1" s="1"/>
  <c r="P190" i="1" s="1"/>
  <c r="Q190" i="1" s="1"/>
  <c r="R190" i="1" s="1"/>
  <c r="S190" i="1" s="1"/>
  <c r="T190" i="1" s="1"/>
  <c r="U190" i="1" s="1"/>
  <c r="V190" i="1" s="1"/>
  <c r="W190" i="1" s="1"/>
  <c r="X190" i="1" s="1"/>
  <c r="Y190" i="1" s="1"/>
  <c r="Z190" i="1" s="1"/>
  <c r="AA190" i="1" s="1"/>
  <c r="AB190" i="1" s="1"/>
  <c r="AC190" i="1" s="1"/>
  <c r="AD190" i="1" s="1"/>
  <c r="K189" i="1"/>
  <c r="L189" i="1" s="1"/>
  <c r="M189" i="1" s="1"/>
  <c r="N189" i="1" s="1"/>
  <c r="O189" i="1" s="1"/>
  <c r="P189" i="1" s="1"/>
  <c r="Q189" i="1" s="1"/>
  <c r="R189" i="1" s="1"/>
  <c r="S189" i="1" s="1"/>
  <c r="T189" i="1" s="1"/>
  <c r="U189" i="1" s="1"/>
  <c r="V189" i="1" s="1"/>
  <c r="W189" i="1" s="1"/>
  <c r="X189" i="1" s="1"/>
  <c r="Y189" i="1" s="1"/>
  <c r="Z189" i="1" s="1"/>
  <c r="AA189" i="1" s="1"/>
  <c r="AB189" i="1" s="1"/>
  <c r="AC189" i="1" s="1"/>
  <c r="AD189" i="1" s="1"/>
  <c r="K188" i="1"/>
  <c r="L188" i="1" s="1"/>
  <c r="M188" i="1" s="1"/>
  <c r="N188" i="1" s="1"/>
  <c r="O188" i="1" s="1"/>
  <c r="P188" i="1" s="1"/>
  <c r="Q188" i="1" s="1"/>
  <c r="R188" i="1" s="1"/>
  <c r="S188" i="1" s="1"/>
  <c r="T188" i="1" s="1"/>
  <c r="U188" i="1" s="1"/>
  <c r="V188" i="1" s="1"/>
  <c r="W188" i="1" s="1"/>
  <c r="X188" i="1" s="1"/>
  <c r="Y188" i="1" s="1"/>
  <c r="Z188" i="1" s="1"/>
  <c r="AA188" i="1" s="1"/>
  <c r="AB188" i="1" s="1"/>
  <c r="AC188" i="1" s="1"/>
  <c r="AD188" i="1" s="1"/>
  <c r="K187" i="1"/>
  <c r="L187" i="1" s="1"/>
  <c r="M187" i="1" s="1"/>
  <c r="N187" i="1" s="1"/>
  <c r="O187" i="1" s="1"/>
  <c r="P187" i="1" s="1"/>
  <c r="Q187" i="1" s="1"/>
  <c r="R187" i="1" s="1"/>
  <c r="S187" i="1" s="1"/>
  <c r="T187" i="1" s="1"/>
  <c r="U187" i="1" s="1"/>
  <c r="V187" i="1" s="1"/>
  <c r="W187" i="1" s="1"/>
  <c r="X187" i="1" s="1"/>
  <c r="Y187" i="1" s="1"/>
  <c r="Z187" i="1" s="1"/>
  <c r="AA187" i="1" s="1"/>
  <c r="AB187" i="1" s="1"/>
  <c r="AC187" i="1" s="1"/>
  <c r="AD187" i="1" s="1"/>
  <c r="K186" i="1"/>
  <c r="L186" i="1" s="1"/>
  <c r="M186" i="1" s="1"/>
  <c r="N186" i="1" s="1"/>
  <c r="O186" i="1" s="1"/>
  <c r="P186" i="1" s="1"/>
  <c r="Q186" i="1" s="1"/>
  <c r="R186" i="1" s="1"/>
  <c r="S186" i="1" s="1"/>
  <c r="T186" i="1" s="1"/>
  <c r="U186" i="1" s="1"/>
  <c r="V186" i="1" s="1"/>
  <c r="W186" i="1" s="1"/>
  <c r="X186" i="1" s="1"/>
  <c r="Y186" i="1" s="1"/>
  <c r="Z186" i="1" s="1"/>
  <c r="AA186" i="1" s="1"/>
  <c r="AB186" i="1" s="1"/>
  <c r="AC186" i="1" s="1"/>
  <c r="AD186" i="1" s="1"/>
  <c r="K185" i="1"/>
  <c r="L185" i="1" s="1"/>
  <c r="M185" i="1" s="1"/>
  <c r="N185" i="1" s="1"/>
  <c r="O185" i="1" s="1"/>
  <c r="P185" i="1" s="1"/>
  <c r="Q185" i="1" s="1"/>
  <c r="R185" i="1" s="1"/>
  <c r="S185" i="1" s="1"/>
  <c r="T185" i="1" s="1"/>
  <c r="U185" i="1" s="1"/>
  <c r="V185" i="1" s="1"/>
  <c r="W185" i="1" s="1"/>
  <c r="X185" i="1" s="1"/>
  <c r="Y185" i="1" s="1"/>
  <c r="Z185" i="1" s="1"/>
  <c r="AA185" i="1" s="1"/>
  <c r="AB185" i="1" s="1"/>
  <c r="AC185" i="1" s="1"/>
  <c r="AD185" i="1" s="1"/>
  <c r="K184" i="1"/>
  <c r="L184" i="1" s="1"/>
  <c r="M184" i="1" s="1"/>
  <c r="N184" i="1" s="1"/>
  <c r="O184" i="1" s="1"/>
  <c r="P184" i="1" s="1"/>
  <c r="Q184" i="1" s="1"/>
  <c r="R184" i="1" s="1"/>
  <c r="S184" i="1" s="1"/>
  <c r="T184" i="1" s="1"/>
  <c r="U184" i="1" s="1"/>
  <c r="V184" i="1" s="1"/>
  <c r="W184" i="1" s="1"/>
  <c r="X184" i="1" s="1"/>
  <c r="Y184" i="1" s="1"/>
  <c r="Z184" i="1" s="1"/>
  <c r="AA184" i="1" s="1"/>
  <c r="AB184" i="1" s="1"/>
  <c r="AC184" i="1" s="1"/>
  <c r="AD184" i="1" s="1"/>
  <c r="K183" i="1"/>
  <c r="L183" i="1" s="1"/>
  <c r="M183" i="1" s="1"/>
  <c r="N183" i="1" s="1"/>
  <c r="O183" i="1" s="1"/>
  <c r="P183" i="1" s="1"/>
  <c r="Q183" i="1" s="1"/>
  <c r="R183" i="1" s="1"/>
  <c r="S183" i="1" s="1"/>
  <c r="T183" i="1" s="1"/>
  <c r="U183" i="1" s="1"/>
  <c r="V183" i="1" s="1"/>
  <c r="W183" i="1" s="1"/>
  <c r="X183" i="1" s="1"/>
  <c r="Y183" i="1" s="1"/>
  <c r="Z183" i="1" s="1"/>
  <c r="AA183" i="1" s="1"/>
  <c r="AB183" i="1" s="1"/>
  <c r="AC183" i="1" s="1"/>
  <c r="AD183" i="1" s="1"/>
  <c r="K181" i="1"/>
  <c r="L181" i="1" s="1"/>
  <c r="M181" i="1" s="1"/>
  <c r="N181" i="1" s="1"/>
  <c r="O181" i="1" s="1"/>
  <c r="P181" i="1" s="1"/>
  <c r="Q181" i="1" s="1"/>
  <c r="R181" i="1" s="1"/>
  <c r="S181" i="1" s="1"/>
  <c r="T181" i="1" s="1"/>
  <c r="U181" i="1" s="1"/>
  <c r="V181" i="1" s="1"/>
  <c r="W181" i="1" s="1"/>
  <c r="X181" i="1" s="1"/>
  <c r="Y181" i="1" s="1"/>
  <c r="Z181" i="1" s="1"/>
  <c r="AA181" i="1" s="1"/>
  <c r="AB181" i="1" s="1"/>
  <c r="AC181" i="1" s="1"/>
  <c r="AD181" i="1" s="1"/>
  <c r="K180" i="1"/>
  <c r="L180" i="1" s="1"/>
  <c r="M180" i="1" s="1"/>
  <c r="N180" i="1" s="1"/>
  <c r="O180" i="1" s="1"/>
  <c r="P180" i="1" s="1"/>
  <c r="Q180" i="1" s="1"/>
  <c r="R180" i="1" s="1"/>
  <c r="S180" i="1" s="1"/>
  <c r="T180" i="1" s="1"/>
  <c r="U180" i="1" s="1"/>
  <c r="V180" i="1" s="1"/>
  <c r="W180" i="1" s="1"/>
  <c r="X180" i="1" s="1"/>
  <c r="Y180" i="1" s="1"/>
  <c r="Z180" i="1" s="1"/>
  <c r="AA180" i="1" s="1"/>
  <c r="AB180" i="1" s="1"/>
  <c r="AC180" i="1" s="1"/>
  <c r="AD180" i="1" s="1"/>
  <c r="K179" i="1"/>
  <c r="L179" i="1" s="1"/>
  <c r="M179" i="1" s="1"/>
  <c r="N179" i="1" s="1"/>
  <c r="O179" i="1" s="1"/>
  <c r="P179" i="1" s="1"/>
  <c r="Q179" i="1" s="1"/>
  <c r="R179" i="1" s="1"/>
  <c r="S179" i="1" s="1"/>
  <c r="T179" i="1" s="1"/>
  <c r="U179" i="1" s="1"/>
  <c r="V179" i="1" s="1"/>
  <c r="W179" i="1" s="1"/>
  <c r="X179" i="1" s="1"/>
  <c r="Y179" i="1" s="1"/>
  <c r="Z179" i="1" s="1"/>
  <c r="AA179" i="1" s="1"/>
  <c r="AB179" i="1" s="1"/>
  <c r="AC179" i="1" s="1"/>
  <c r="AD179" i="1" s="1"/>
  <c r="K178" i="1"/>
  <c r="L178" i="1" s="1"/>
  <c r="M178" i="1" s="1"/>
  <c r="N178" i="1" s="1"/>
  <c r="O178" i="1" s="1"/>
  <c r="P178" i="1" s="1"/>
  <c r="Q178" i="1" s="1"/>
  <c r="R178" i="1" s="1"/>
  <c r="S178" i="1" s="1"/>
  <c r="T178" i="1" s="1"/>
  <c r="U178" i="1" s="1"/>
  <c r="V178" i="1" s="1"/>
  <c r="W178" i="1" s="1"/>
  <c r="X178" i="1" s="1"/>
  <c r="Y178" i="1" s="1"/>
  <c r="Z178" i="1" s="1"/>
  <c r="AA178" i="1" s="1"/>
  <c r="AB178" i="1" s="1"/>
  <c r="AC178" i="1" s="1"/>
  <c r="AD178" i="1" s="1"/>
  <c r="K177" i="1"/>
  <c r="L177" i="1" s="1"/>
  <c r="M177" i="1" s="1"/>
  <c r="N177" i="1" s="1"/>
  <c r="O177" i="1" s="1"/>
  <c r="P177" i="1" s="1"/>
  <c r="Q177" i="1" s="1"/>
  <c r="R177" i="1" s="1"/>
  <c r="S177" i="1" s="1"/>
  <c r="T177" i="1" s="1"/>
  <c r="U177" i="1" s="1"/>
  <c r="V177" i="1" s="1"/>
  <c r="W177" i="1" s="1"/>
  <c r="X177" i="1" s="1"/>
  <c r="Y177" i="1" s="1"/>
  <c r="Z177" i="1" s="1"/>
  <c r="AA177" i="1" s="1"/>
  <c r="AB177" i="1" s="1"/>
  <c r="AC177" i="1" s="1"/>
  <c r="AD177" i="1" s="1"/>
  <c r="K176" i="1"/>
  <c r="L176" i="1" s="1"/>
  <c r="M176" i="1" s="1"/>
  <c r="N176" i="1" s="1"/>
  <c r="O176" i="1" s="1"/>
  <c r="P176" i="1" s="1"/>
  <c r="Q176" i="1" s="1"/>
  <c r="R176" i="1" s="1"/>
  <c r="S176" i="1" s="1"/>
  <c r="T176" i="1" s="1"/>
  <c r="U176" i="1" s="1"/>
  <c r="V176" i="1" s="1"/>
  <c r="W176" i="1" s="1"/>
  <c r="X176" i="1" s="1"/>
  <c r="Y176" i="1" s="1"/>
  <c r="Z176" i="1" s="1"/>
  <c r="AA176" i="1" s="1"/>
  <c r="AB176" i="1" s="1"/>
  <c r="AC176" i="1" s="1"/>
  <c r="AD176" i="1" s="1"/>
  <c r="K175" i="1"/>
  <c r="L175" i="1" s="1"/>
  <c r="M175" i="1" s="1"/>
  <c r="N175" i="1" s="1"/>
  <c r="O175" i="1" s="1"/>
  <c r="P175" i="1" s="1"/>
  <c r="Q175" i="1" s="1"/>
  <c r="R175" i="1" s="1"/>
  <c r="S175" i="1" s="1"/>
  <c r="T175" i="1" s="1"/>
  <c r="U175" i="1" s="1"/>
  <c r="V175" i="1" s="1"/>
  <c r="W175" i="1" s="1"/>
  <c r="X175" i="1" s="1"/>
  <c r="Y175" i="1" s="1"/>
  <c r="Z175" i="1" s="1"/>
  <c r="AA175" i="1" s="1"/>
  <c r="AB175" i="1" s="1"/>
  <c r="AC175" i="1" s="1"/>
  <c r="AD175" i="1" s="1"/>
  <c r="K174" i="1"/>
  <c r="L174" i="1" s="1"/>
  <c r="M174" i="1" s="1"/>
  <c r="N174" i="1" s="1"/>
  <c r="O174" i="1" s="1"/>
  <c r="P174" i="1" s="1"/>
  <c r="Q174" i="1" s="1"/>
  <c r="R174" i="1" s="1"/>
  <c r="S174" i="1" s="1"/>
  <c r="T174" i="1" s="1"/>
  <c r="U174" i="1" s="1"/>
  <c r="V174" i="1" s="1"/>
  <c r="W174" i="1" s="1"/>
  <c r="X174" i="1" s="1"/>
  <c r="Y174" i="1" s="1"/>
  <c r="Z174" i="1" s="1"/>
  <c r="AA174" i="1" s="1"/>
  <c r="AB174" i="1" s="1"/>
  <c r="AC174" i="1" s="1"/>
  <c r="AD174" i="1" s="1"/>
  <c r="K173" i="1"/>
  <c r="L173" i="1" s="1"/>
  <c r="M173" i="1" s="1"/>
  <c r="N173" i="1" s="1"/>
  <c r="O173" i="1" s="1"/>
  <c r="P173" i="1" s="1"/>
  <c r="Q173" i="1" s="1"/>
  <c r="R173" i="1" s="1"/>
  <c r="S173" i="1" s="1"/>
  <c r="T173" i="1" s="1"/>
  <c r="U173" i="1" s="1"/>
  <c r="V173" i="1" s="1"/>
  <c r="W173" i="1" s="1"/>
  <c r="X173" i="1" s="1"/>
  <c r="Y173" i="1" s="1"/>
  <c r="Z173" i="1" s="1"/>
  <c r="AA173" i="1" s="1"/>
  <c r="AB173" i="1" s="1"/>
  <c r="AC173" i="1" s="1"/>
  <c r="AD173" i="1" s="1"/>
  <c r="K171" i="1"/>
  <c r="L171" i="1" s="1"/>
  <c r="M171" i="1" s="1"/>
  <c r="N171" i="1" s="1"/>
  <c r="O171" i="1" s="1"/>
  <c r="P171" i="1" s="1"/>
  <c r="Q171" i="1" s="1"/>
  <c r="R171" i="1" s="1"/>
  <c r="S171" i="1" s="1"/>
  <c r="T171" i="1" s="1"/>
  <c r="U171" i="1" s="1"/>
  <c r="V171" i="1" s="1"/>
  <c r="W171" i="1" s="1"/>
  <c r="X171" i="1" s="1"/>
  <c r="Y171" i="1" s="1"/>
  <c r="Z171" i="1" s="1"/>
  <c r="AA171" i="1" s="1"/>
  <c r="AB171" i="1" s="1"/>
  <c r="AC171" i="1" s="1"/>
  <c r="AD171" i="1" s="1"/>
  <c r="K170" i="1"/>
  <c r="L170" i="1" s="1"/>
  <c r="M170" i="1" s="1"/>
  <c r="N170" i="1" s="1"/>
  <c r="O170" i="1" s="1"/>
  <c r="P170" i="1" s="1"/>
  <c r="Q170" i="1" s="1"/>
  <c r="R170" i="1" s="1"/>
  <c r="S170" i="1" s="1"/>
  <c r="T170" i="1" s="1"/>
  <c r="U170" i="1" s="1"/>
  <c r="V170" i="1" s="1"/>
  <c r="W170" i="1" s="1"/>
  <c r="X170" i="1" s="1"/>
  <c r="Y170" i="1" s="1"/>
  <c r="Z170" i="1" s="1"/>
  <c r="AA170" i="1" s="1"/>
  <c r="AB170" i="1" s="1"/>
  <c r="AC170" i="1" s="1"/>
  <c r="AD170" i="1" s="1"/>
  <c r="K169" i="1"/>
  <c r="L169" i="1" s="1"/>
  <c r="M169" i="1" s="1"/>
  <c r="N169" i="1" s="1"/>
  <c r="O169" i="1" s="1"/>
  <c r="P169" i="1" s="1"/>
  <c r="Q169" i="1" s="1"/>
  <c r="R169" i="1" s="1"/>
  <c r="S169" i="1" s="1"/>
  <c r="T169" i="1" s="1"/>
  <c r="U169" i="1" s="1"/>
  <c r="V169" i="1" s="1"/>
  <c r="W169" i="1" s="1"/>
  <c r="X169" i="1" s="1"/>
  <c r="Y169" i="1" s="1"/>
  <c r="Z169" i="1" s="1"/>
  <c r="AA169" i="1" s="1"/>
  <c r="AB169" i="1" s="1"/>
  <c r="AC169" i="1" s="1"/>
  <c r="AD169" i="1" s="1"/>
  <c r="K168" i="1"/>
  <c r="L168" i="1" s="1"/>
  <c r="M168" i="1" s="1"/>
  <c r="N168" i="1" s="1"/>
  <c r="O168" i="1" s="1"/>
  <c r="P168" i="1" s="1"/>
  <c r="Q168" i="1" s="1"/>
  <c r="R168" i="1" s="1"/>
  <c r="S168" i="1" s="1"/>
  <c r="T168" i="1" s="1"/>
  <c r="U168" i="1" s="1"/>
  <c r="V168" i="1" s="1"/>
  <c r="W168" i="1" s="1"/>
  <c r="X168" i="1" s="1"/>
  <c r="Y168" i="1" s="1"/>
  <c r="Z168" i="1" s="1"/>
  <c r="AA168" i="1" s="1"/>
  <c r="AB168" i="1" s="1"/>
  <c r="AC168" i="1" s="1"/>
  <c r="AD168" i="1" s="1"/>
  <c r="K167" i="1"/>
  <c r="L167" i="1" s="1"/>
  <c r="M167" i="1" s="1"/>
  <c r="N167" i="1" s="1"/>
  <c r="O167" i="1" s="1"/>
  <c r="P167" i="1" s="1"/>
  <c r="Q167" i="1" s="1"/>
  <c r="R167" i="1" s="1"/>
  <c r="S167" i="1" s="1"/>
  <c r="T167" i="1" s="1"/>
  <c r="U167" i="1" s="1"/>
  <c r="V167" i="1" s="1"/>
  <c r="W167" i="1" s="1"/>
  <c r="X167" i="1" s="1"/>
  <c r="Y167" i="1" s="1"/>
  <c r="Z167" i="1" s="1"/>
  <c r="AA167" i="1" s="1"/>
  <c r="AB167" i="1" s="1"/>
  <c r="AC167" i="1" s="1"/>
  <c r="AD167" i="1" s="1"/>
  <c r="K166" i="1"/>
  <c r="L166" i="1" s="1"/>
  <c r="M166" i="1" s="1"/>
  <c r="N166" i="1" s="1"/>
  <c r="O166" i="1" s="1"/>
  <c r="P166" i="1" s="1"/>
  <c r="Q166" i="1" s="1"/>
  <c r="R166" i="1" s="1"/>
  <c r="S166" i="1" s="1"/>
  <c r="T166" i="1" s="1"/>
  <c r="U166" i="1" s="1"/>
  <c r="V166" i="1" s="1"/>
  <c r="W166" i="1" s="1"/>
  <c r="X166" i="1" s="1"/>
  <c r="Y166" i="1" s="1"/>
  <c r="Z166" i="1" s="1"/>
  <c r="AA166" i="1" s="1"/>
  <c r="AB166" i="1" s="1"/>
  <c r="AC166" i="1" s="1"/>
  <c r="AD166" i="1" s="1"/>
  <c r="K165" i="1"/>
  <c r="L165" i="1" s="1"/>
  <c r="M165" i="1" s="1"/>
  <c r="N165" i="1" s="1"/>
  <c r="O165" i="1" s="1"/>
  <c r="P165" i="1" s="1"/>
  <c r="Q165" i="1" s="1"/>
  <c r="R165" i="1" s="1"/>
  <c r="S165" i="1" s="1"/>
  <c r="T165" i="1" s="1"/>
  <c r="U165" i="1" s="1"/>
  <c r="V165" i="1" s="1"/>
  <c r="W165" i="1" s="1"/>
  <c r="X165" i="1" s="1"/>
  <c r="Y165" i="1" s="1"/>
  <c r="Z165" i="1" s="1"/>
  <c r="AA165" i="1" s="1"/>
  <c r="AB165" i="1" s="1"/>
  <c r="AC165" i="1" s="1"/>
  <c r="AD165" i="1" s="1"/>
  <c r="K164" i="1"/>
  <c r="L164" i="1" s="1"/>
  <c r="M164" i="1" s="1"/>
  <c r="N164" i="1" s="1"/>
  <c r="O164" i="1" s="1"/>
  <c r="P164" i="1" s="1"/>
  <c r="Q164" i="1" s="1"/>
  <c r="R164" i="1" s="1"/>
  <c r="S164" i="1" s="1"/>
  <c r="T164" i="1" s="1"/>
  <c r="U164" i="1" s="1"/>
  <c r="V164" i="1" s="1"/>
  <c r="W164" i="1" s="1"/>
  <c r="X164" i="1" s="1"/>
  <c r="Y164" i="1" s="1"/>
  <c r="Z164" i="1" s="1"/>
  <c r="AA164" i="1" s="1"/>
  <c r="AB164" i="1" s="1"/>
  <c r="AC164" i="1" s="1"/>
  <c r="AD164" i="1" s="1"/>
  <c r="K163" i="1"/>
  <c r="L163" i="1" s="1"/>
  <c r="M163" i="1" s="1"/>
  <c r="N163" i="1" s="1"/>
  <c r="O163" i="1" s="1"/>
  <c r="P163" i="1" s="1"/>
  <c r="Q163" i="1" s="1"/>
  <c r="R163" i="1" s="1"/>
  <c r="S163" i="1" s="1"/>
  <c r="T163" i="1" s="1"/>
  <c r="U163" i="1" s="1"/>
  <c r="V163" i="1" s="1"/>
  <c r="W163" i="1" s="1"/>
  <c r="X163" i="1" s="1"/>
  <c r="Y163" i="1" s="1"/>
  <c r="Z163" i="1" s="1"/>
  <c r="AA163" i="1" s="1"/>
  <c r="AB163" i="1" s="1"/>
  <c r="AC163" i="1" s="1"/>
  <c r="AD163" i="1" s="1"/>
  <c r="K162" i="1"/>
  <c r="L162" i="1" s="1"/>
  <c r="M162" i="1" s="1"/>
  <c r="N162" i="1" s="1"/>
  <c r="O162" i="1" s="1"/>
  <c r="P162" i="1" s="1"/>
  <c r="Q162" i="1" s="1"/>
  <c r="R162" i="1" s="1"/>
  <c r="S162" i="1" s="1"/>
  <c r="T162" i="1" s="1"/>
  <c r="U162" i="1" s="1"/>
  <c r="V162" i="1" s="1"/>
  <c r="W162" i="1" s="1"/>
  <c r="X162" i="1" s="1"/>
  <c r="Y162" i="1" s="1"/>
  <c r="Z162" i="1" s="1"/>
  <c r="AA162" i="1" s="1"/>
  <c r="AB162" i="1" s="1"/>
  <c r="AC162" i="1" s="1"/>
  <c r="AD162" i="1" s="1"/>
  <c r="K161" i="1"/>
  <c r="L161" i="1" s="1"/>
  <c r="M161" i="1" s="1"/>
  <c r="N161" i="1" s="1"/>
  <c r="O161" i="1" s="1"/>
  <c r="P161" i="1" s="1"/>
  <c r="Q161" i="1" s="1"/>
  <c r="R161" i="1" s="1"/>
  <c r="S161" i="1" s="1"/>
  <c r="T161" i="1" s="1"/>
  <c r="U161" i="1" s="1"/>
  <c r="V161" i="1" s="1"/>
  <c r="W161" i="1" s="1"/>
  <c r="X161" i="1" s="1"/>
  <c r="Y161" i="1" s="1"/>
  <c r="Z161" i="1" s="1"/>
  <c r="AA161" i="1" s="1"/>
  <c r="AB161" i="1" s="1"/>
  <c r="AC161" i="1" s="1"/>
  <c r="AD161" i="1" s="1"/>
  <c r="K155" i="1"/>
  <c r="L155" i="1" s="1"/>
  <c r="M155" i="1" s="1"/>
  <c r="N155" i="1" s="1"/>
  <c r="O155" i="1" s="1"/>
  <c r="P155" i="1" s="1"/>
  <c r="Q155" i="1" s="1"/>
  <c r="R155" i="1" s="1"/>
  <c r="S155" i="1" s="1"/>
  <c r="T155" i="1" s="1"/>
  <c r="U155" i="1" s="1"/>
  <c r="V155" i="1" s="1"/>
  <c r="W155" i="1" s="1"/>
  <c r="X155" i="1" s="1"/>
  <c r="Y155" i="1" s="1"/>
  <c r="Z155" i="1" s="1"/>
  <c r="AA155" i="1" s="1"/>
  <c r="AB155" i="1" s="1"/>
  <c r="AC155" i="1" s="1"/>
  <c r="AD155" i="1" s="1"/>
  <c r="K154" i="1"/>
  <c r="L154" i="1" s="1"/>
  <c r="M154" i="1" s="1"/>
  <c r="N154" i="1" s="1"/>
  <c r="O154" i="1" s="1"/>
  <c r="P154" i="1" s="1"/>
  <c r="Q154" i="1" s="1"/>
  <c r="R154" i="1" s="1"/>
  <c r="S154" i="1" s="1"/>
  <c r="T154" i="1" s="1"/>
  <c r="U154" i="1" s="1"/>
  <c r="V154" i="1" s="1"/>
  <c r="W154" i="1" s="1"/>
  <c r="X154" i="1" s="1"/>
  <c r="Y154" i="1" s="1"/>
  <c r="Z154" i="1" s="1"/>
  <c r="AA154" i="1" s="1"/>
  <c r="AB154" i="1" s="1"/>
  <c r="AC154" i="1" s="1"/>
  <c r="AD154" i="1" s="1"/>
  <c r="K153" i="1"/>
  <c r="L153" i="1" s="1"/>
  <c r="M153" i="1" s="1"/>
  <c r="N153" i="1" s="1"/>
  <c r="O153" i="1" s="1"/>
  <c r="P153" i="1" s="1"/>
  <c r="Q153" i="1" s="1"/>
  <c r="R153" i="1" s="1"/>
  <c r="S153" i="1" s="1"/>
  <c r="T153" i="1" s="1"/>
  <c r="U153" i="1" s="1"/>
  <c r="V153" i="1" s="1"/>
  <c r="W153" i="1" s="1"/>
  <c r="X153" i="1" s="1"/>
  <c r="Y153" i="1" s="1"/>
  <c r="Z153" i="1" s="1"/>
  <c r="AA153" i="1" s="1"/>
  <c r="AB153" i="1" s="1"/>
  <c r="AC153" i="1" s="1"/>
  <c r="AD153" i="1" s="1"/>
  <c r="K152" i="1"/>
  <c r="L152" i="1" s="1"/>
  <c r="M152" i="1" s="1"/>
  <c r="N152" i="1" s="1"/>
  <c r="O152" i="1" s="1"/>
  <c r="P152" i="1" s="1"/>
  <c r="Q152" i="1" s="1"/>
  <c r="R152" i="1" s="1"/>
  <c r="S152" i="1" s="1"/>
  <c r="T152" i="1" s="1"/>
  <c r="U152" i="1" s="1"/>
  <c r="V152" i="1" s="1"/>
  <c r="W152" i="1" s="1"/>
  <c r="X152" i="1" s="1"/>
  <c r="Y152" i="1" s="1"/>
  <c r="Z152" i="1" s="1"/>
  <c r="AA152" i="1" s="1"/>
  <c r="AB152" i="1" s="1"/>
  <c r="AC152" i="1" s="1"/>
  <c r="AD152" i="1" s="1"/>
  <c r="K151" i="1"/>
  <c r="L151" i="1" s="1"/>
  <c r="M151" i="1" s="1"/>
  <c r="N151" i="1" s="1"/>
  <c r="O151" i="1" s="1"/>
  <c r="P151" i="1" s="1"/>
  <c r="Q151" i="1" s="1"/>
  <c r="R151" i="1" s="1"/>
  <c r="S151" i="1" s="1"/>
  <c r="T151" i="1" s="1"/>
  <c r="U151" i="1" s="1"/>
  <c r="V151" i="1" s="1"/>
  <c r="W151" i="1" s="1"/>
  <c r="X151" i="1" s="1"/>
  <c r="Y151" i="1" s="1"/>
  <c r="Z151" i="1" s="1"/>
  <c r="AA151" i="1" s="1"/>
  <c r="AB151" i="1" s="1"/>
  <c r="AC151" i="1" s="1"/>
  <c r="AD151" i="1" s="1"/>
  <c r="K150" i="1"/>
  <c r="L150" i="1" s="1"/>
  <c r="M150" i="1" s="1"/>
  <c r="N150" i="1" s="1"/>
  <c r="O150" i="1" s="1"/>
  <c r="P150" i="1" s="1"/>
  <c r="Q150" i="1" s="1"/>
  <c r="R150" i="1" s="1"/>
  <c r="S150" i="1" s="1"/>
  <c r="T150" i="1" s="1"/>
  <c r="U150" i="1" s="1"/>
  <c r="V150" i="1" s="1"/>
  <c r="W150" i="1" s="1"/>
  <c r="X150" i="1" s="1"/>
  <c r="Y150" i="1" s="1"/>
  <c r="Z150" i="1" s="1"/>
  <c r="AA150" i="1" s="1"/>
  <c r="AB150" i="1" s="1"/>
  <c r="AC150" i="1" s="1"/>
  <c r="AD150" i="1" s="1"/>
  <c r="K149" i="1"/>
  <c r="L149" i="1" s="1"/>
  <c r="M149" i="1" s="1"/>
  <c r="N149" i="1" s="1"/>
  <c r="O149" i="1" s="1"/>
  <c r="P149" i="1" s="1"/>
  <c r="Q149" i="1" s="1"/>
  <c r="R149" i="1" s="1"/>
  <c r="S149" i="1" s="1"/>
  <c r="T149" i="1" s="1"/>
  <c r="U149" i="1" s="1"/>
  <c r="V149" i="1" s="1"/>
  <c r="W149" i="1" s="1"/>
  <c r="X149" i="1" s="1"/>
  <c r="Y149" i="1" s="1"/>
  <c r="Z149" i="1" s="1"/>
  <c r="AA149" i="1" s="1"/>
  <c r="AB149" i="1" s="1"/>
  <c r="AC149" i="1" s="1"/>
  <c r="AD149" i="1" s="1"/>
  <c r="K148" i="1"/>
  <c r="L148" i="1" s="1"/>
  <c r="M148" i="1" s="1"/>
  <c r="N148" i="1" s="1"/>
  <c r="O148" i="1" s="1"/>
  <c r="P148" i="1" s="1"/>
  <c r="Q148" i="1" s="1"/>
  <c r="R148" i="1" s="1"/>
  <c r="S148" i="1" s="1"/>
  <c r="T148" i="1" s="1"/>
  <c r="U148" i="1" s="1"/>
  <c r="V148" i="1" s="1"/>
  <c r="W148" i="1" s="1"/>
  <c r="X148" i="1" s="1"/>
  <c r="Y148" i="1" s="1"/>
  <c r="Z148" i="1" s="1"/>
  <c r="AA148" i="1" s="1"/>
  <c r="AB148" i="1" s="1"/>
  <c r="AC148" i="1" s="1"/>
  <c r="AD148" i="1" s="1"/>
  <c r="K147" i="1"/>
  <c r="L147" i="1" s="1"/>
  <c r="M147" i="1" s="1"/>
  <c r="N147" i="1" s="1"/>
  <c r="O147" i="1" s="1"/>
  <c r="P147" i="1" s="1"/>
  <c r="Q147" i="1" s="1"/>
  <c r="R147" i="1" s="1"/>
  <c r="S147" i="1" s="1"/>
  <c r="T147" i="1" s="1"/>
  <c r="U147" i="1" s="1"/>
  <c r="V147" i="1" s="1"/>
  <c r="W147" i="1" s="1"/>
  <c r="X147" i="1" s="1"/>
  <c r="Y147" i="1" s="1"/>
  <c r="Z147" i="1" s="1"/>
  <c r="AA147" i="1" s="1"/>
  <c r="AB147" i="1" s="1"/>
  <c r="AC147" i="1" s="1"/>
  <c r="AD147" i="1" s="1"/>
  <c r="K146" i="1"/>
  <c r="L146" i="1" s="1"/>
  <c r="M146" i="1" s="1"/>
  <c r="N146" i="1" s="1"/>
  <c r="O146" i="1" s="1"/>
  <c r="P146" i="1" s="1"/>
  <c r="Q146" i="1" s="1"/>
  <c r="R146" i="1" s="1"/>
  <c r="S146" i="1" s="1"/>
  <c r="T146" i="1" s="1"/>
  <c r="U146" i="1" s="1"/>
  <c r="V146" i="1" s="1"/>
  <c r="W146" i="1" s="1"/>
  <c r="X146" i="1" s="1"/>
  <c r="Y146" i="1" s="1"/>
  <c r="Z146" i="1" s="1"/>
  <c r="AA146" i="1" s="1"/>
  <c r="AB146" i="1" s="1"/>
  <c r="AC146" i="1" s="1"/>
  <c r="AD146" i="1" s="1"/>
  <c r="K145" i="1"/>
  <c r="L145" i="1" s="1"/>
  <c r="M145" i="1" s="1"/>
  <c r="N145" i="1" s="1"/>
  <c r="O145" i="1" s="1"/>
  <c r="P145" i="1" s="1"/>
  <c r="Q145" i="1" s="1"/>
  <c r="R145" i="1" s="1"/>
  <c r="S145" i="1" s="1"/>
  <c r="T145" i="1" s="1"/>
  <c r="U145" i="1" s="1"/>
  <c r="V145" i="1" s="1"/>
  <c r="W145" i="1" s="1"/>
  <c r="X145" i="1" s="1"/>
  <c r="Y145" i="1" s="1"/>
  <c r="Z145" i="1" s="1"/>
  <c r="AA145" i="1" s="1"/>
  <c r="AB145" i="1" s="1"/>
  <c r="AC145" i="1" s="1"/>
  <c r="AD145" i="1" s="1"/>
  <c r="K143" i="1"/>
  <c r="K139" i="1"/>
  <c r="L139" i="1" s="1"/>
  <c r="M139" i="1" s="1"/>
  <c r="N139" i="1" s="1"/>
  <c r="O139" i="1" s="1"/>
  <c r="P139" i="1" s="1"/>
  <c r="Q139" i="1" s="1"/>
  <c r="R139" i="1" s="1"/>
  <c r="S139" i="1" s="1"/>
  <c r="T139" i="1" s="1"/>
  <c r="U139" i="1" s="1"/>
  <c r="V139" i="1" s="1"/>
  <c r="W139" i="1" s="1"/>
  <c r="X139" i="1" s="1"/>
  <c r="Y139" i="1" s="1"/>
  <c r="Z139" i="1" s="1"/>
  <c r="AA139" i="1" s="1"/>
  <c r="AB139" i="1" s="1"/>
  <c r="AC139" i="1" s="1"/>
  <c r="AD139" i="1" s="1"/>
  <c r="K138" i="1"/>
  <c r="L138" i="1" s="1"/>
  <c r="M138" i="1" s="1"/>
  <c r="N138" i="1" s="1"/>
  <c r="O138" i="1" s="1"/>
  <c r="P138" i="1" s="1"/>
  <c r="Q138" i="1" s="1"/>
  <c r="R138" i="1" s="1"/>
  <c r="S138" i="1" s="1"/>
  <c r="T138" i="1" s="1"/>
  <c r="U138" i="1" s="1"/>
  <c r="V138" i="1" s="1"/>
  <c r="W138" i="1" s="1"/>
  <c r="X138" i="1" s="1"/>
  <c r="Y138" i="1" s="1"/>
  <c r="Z138" i="1" s="1"/>
  <c r="AA138" i="1" s="1"/>
  <c r="AB138" i="1" s="1"/>
  <c r="AC138" i="1" s="1"/>
  <c r="AD138" i="1" s="1"/>
  <c r="K137" i="1"/>
  <c r="K135" i="1"/>
  <c r="L135" i="1" s="1"/>
  <c r="M135" i="1" s="1"/>
  <c r="N135" i="1" s="1"/>
  <c r="O135" i="1" s="1"/>
  <c r="P135" i="1" s="1"/>
  <c r="Q135" i="1" s="1"/>
  <c r="R135" i="1" s="1"/>
  <c r="S135" i="1" s="1"/>
  <c r="T135" i="1" s="1"/>
  <c r="U135" i="1" s="1"/>
  <c r="V135" i="1" s="1"/>
  <c r="W135" i="1" s="1"/>
  <c r="X135" i="1" s="1"/>
  <c r="Y135" i="1" s="1"/>
  <c r="Z135" i="1" s="1"/>
  <c r="AA135" i="1" s="1"/>
  <c r="AB135" i="1" s="1"/>
  <c r="AC135" i="1" s="1"/>
  <c r="AD135" i="1" s="1"/>
  <c r="K134" i="1"/>
  <c r="L134" i="1" s="1"/>
  <c r="M134" i="1" s="1"/>
  <c r="N134" i="1" s="1"/>
  <c r="O134" i="1" s="1"/>
  <c r="P134" i="1" s="1"/>
  <c r="Q134" i="1" s="1"/>
  <c r="R134" i="1" s="1"/>
  <c r="S134" i="1" s="1"/>
  <c r="T134" i="1" s="1"/>
  <c r="U134" i="1" s="1"/>
  <c r="V134" i="1" s="1"/>
  <c r="W134" i="1" s="1"/>
  <c r="X134" i="1" s="1"/>
  <c r="Y134" i="1" s="1"/>
  <c r="Z134" i="1" s="1"/>
  <c r="AA134" i="1" s="1"/>
  <c r="AB134" i="1" s="1"/>
  <c r="AC134" i="1" s="1"/>
  <c r="AD134" i="1" s="1"/>
  <c r="K133" i="1"/>
  <c r="L133" i="1" s="1"/>
  <c r="M133" i="1" s="1"/>
  <c r="N133" i="1" s="1"/>
  <c r="O133" i="1" s="1"/>
  <c r="P133" i="1" s="1"/>
  <c r="Q133" i="1" s="1"/>
  <c r="R133" i="1" s="1"/>
  <c r="S133" i="1" s="1"/>
  <c r="T133" i="1" s="1"/>
  <c r="U133" i="1" s="1"/>
  <c r="V133" i="1" s="1"/>
  <c r="W133" i="1" s="1"/>
  <c r="X133" i="1" s="1"/>
  <c r="Y133" i="1" s="1"/>
  <c r="Z133" i="1" s="1"/>
  <c r="AA133" i="1" s="1"/>
  <c r="AB133" i="1" s="1"/>
  <c r="AC133" i="1" s="1"/>
  <c r="AD133" i="1" s="1"/>
  <c r="K131" i="1"/>
  <c r="G130" i="1"/>
  <c r="G206" i="1"/>
  <c r="H206" i="1" s="1"/>
  <c r="I206" i="1" s="1"/>
  <c r="G203" i="1"/>
  <c r="H203" i="1" s="1"/>
  <c r="I203" i="1" s="1"/>
  <c r="J203" i="1" s="1"/>
  <c r="K203" i="1" s="1"/>
  <c r="L203" i="1" s="1"/>
  <c r="M203" i="1" s="1"/>
  <c r="N203" i="1" s="1"/>
  <c r="O203" i="1" s="1"/>
  <c r="P203" i="1" s="1"/>
  <c r="Q203" i="1" s="1"/>
  <c r="R203" i="1" s="1"/>
  <c r="S203" i="1" s="1"/>
  <c r="T203" i="1" s="1"/>
  <c r="U203" i="1" s="1"/>
  <c r="V203" i="1" s="1"/>
  <c r="W203" i="1" s="1"/>
  <c r="X203" i="1" s="1"/>
  <c r="Y203" i="1" s="1"/>
  <c r="Z203" i="1" s="1"/>
  <c r="AA203" i="1" s="1"/>
  <c r="AB203" i="1" s="1"/>
  <c r="AC203" i="1" s="1"/>
  <c r="AD203" i="1" s="1"/>
  <c r="G194" i="1"/>
  <c r="H194" i="1" s="1"/>
  <c r="I194" i="1" s="1"/>
  <c r="F129" i="1"/>
  <c r="G137" i="1"/>
  <c r="G185" i="1"/>
  <c r="H185" i="1" s="1"/>
  <c r="I185" i="1" s="1"/>
  <c r="G189" i="1"/>
  <c r="H189" i="1" s="1"/>
  <c r="I189" i="1" s="1"/>
  <c r="G179" i="1"/>
  <c r="H179" i="1" s="1"/>
  <c r="I179" i="1" s="1"/>
  <c r="G175" i="1"/>
  <c r="H175" i="1" s="1"/>
  <c r="G171" i="1"/>
  <c r="H171" i="1" s="1"/>
  <c r="I171" i="1" s="1"/>
  <c r="G168" i="1"/>
  <c r="H168" i="1" s="1"/>
  <c r="I168" i="1" s="1"/>
  <c r="G167" i="1"/>
  <c r="H167" i="1" s="1"/>
  <c r="I167" i="1" s="1"/>
  <c r="G166" i="1"/>
  <c r="H166" i="1" s="1"/>
  <c r="I166" i="1" s="1"/>
  <c r="G165" i="1"/>
  <c r="H165" i="1" s="1"/>
  <c r="I165" i="1" s="1"/>
  <c r="G163" i="1"/>
  <c r="H163" i="1" s="1"/>
  <c r="I163" i="1" s="1"/>
  <c r="G162" i="1"/>
  <c r="H162" i="1" s="1"/>
  <c r="I162" i="1" s="1"/>
  <c r="L137" i="1" l="1"/>
  <c r="K224" i="1"/>
  <c r="K216" i="1"/>
  <c r="G214" i="1"/>
  <c r="G222" i="1"/>
  <c r="L131" i="1"/>
  <c r="M131" i="1" s="1"/>
  <c r="K223" i="1"/>
  <c r="K215" i="1"/>
  <c r="H137" i="1"/>
  <c r="G216" i="1"/>
  <c r="G224" i="1"/>
  <c r="L143" i="1"/>
  <c r="K225" i="1"/>
  <c r="K217" i="1"/>
  <c r="G129" i="1"/>
  <c r="H130" i="1"/>
  <c r="D26" i="1"/>
  <c r="D295" i="1"/>
  <c r="D23" i="1"/>
  <c r="B156" i="15"/>
  <c r="B154" i="15"/>
  <c r="D266" i="1"/>
  <c r="G8" i="16" s="1"/>
  <c r="D264" i="1"/>
  <c r="G6" i="16" s="1"/>
  <c r="D265" i="1"/>
  <c r="C19" i="19"/>
  <c r="E18" i="19"/>
  <c r="D271" i="1" s="1"/>
  <c r="E17" i="19"/>
  <c r="D270" i="1" s="1"/>
  <c r="E16" i="19"/>
  <c r="D269" i="1" s="1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  <c r="D261" i="1"/>
  <c r="D249" i="1"/>
  <c r="D248" i="1"/>
  <c r="D234" i="1"/>
  <c r="D233" i="1"/>
  <c r="D231" i="1"/>
  <c r="D232" i="1"/>
  <c r="X11" i="15" l="1"/>
  <c r="P11" i="15"/>
  <c r="H11" i="15"/>
  <c r="W11" i="15"/>
  <c r="O11" i="15"/>
  <c r="G11" i="15"/>
  <c r="AD11" i="15"/>
  <c r="V11" i="15"/>
  <c r="N11" i="15"/>
  <c r="F11" i="15"/>
  <c r="I11" i="15"/>
  <c r="AC11" i="15"/>
  <c r="U11" i="15"/>
  <c r="M11" i="15"/>
  <c r="Q11" i="15"/>
  <c r="AB11" i="15"/>
  <c r="T11" i="15"/>
  <c r="L11" i="15"/>
  <c r="AA11" i="15"/>
  <c r="S11" i="15"/>
  <c r="K11" i="15"/>
  <c r="Z11" i="15"/>
  <c r="R11" i="15"/>
  <c r="J11" i="15"/>
  <c r="Y11" i="15"/>
  <c r="W91" i="15"/>
  <c r="O91" i="15"/>
  <c r="G91" i="15"/>
  <c r="AD91" i="15"/>
  <c r="V91" i="15"/>
  <c r="N91" i="15"/>
  <c r="F91" i="15"/>
  <c r="AC91" i="15"/>
  <c r="U91" i="15"/>
  <c r="M91" i="15"/>
  <c r="P91" i="15"/>
  <c r="AB91" i="15"/>
  <c r="T91" i="15"/>
  <c r="L91" i="15"/>
  <c r="AA91" i="15"/>
  <c r="S91" i="15"/>
  <c r="K91" i="15"/>
  <c r="X91" i="15"/>
  <c r="Z91" i="15"/>
  <c r="R91" i="15"/>
  <c r="J91" i="15"/>
  <c r="Y91" i="15"/>
  <c r="Q91" i="15"/>
  <c r="I91" i="15"/>
  <c r="H91" i="15"/>
  <c r="G10" i="16"/>
  <c r="H10" i="16" s="1"/>
  <c r="G9" i="16"/>
  <c r="P160" i="15"/>
  <c r="G160" i="15"/>
  <c r="V160" i="15"/>
  <c r="M160" i="15"/>
  <c r="L160" i="15"/>
  <c r="Q160" i="15"/>
  <c r="X160" i="15"/>
  <c r="W160" i="15"/>
  <c r="N160" i="15"/>
  <c r="AC160" i="15"/>
  <c r="T160" i="15"/>
  <c r="Y160" i="15"/>
  <c r="I160" i="15"/>
  <c r="H160" i="15"/>
  <c r="O160" i="15"/>
  <c r="AD160" i="15"/>
  <c r="U160" i="15"/>
  <c r="AB160" i="15"/>
  <c r="F165" i="15"/>
  <c r="AA160" i="15"/>
  <c r="R160" i="15"/>
  <c r="Z160" i="15"/>
  <c r="J160" i="15"/>
  <c r="F160" i="15"/>
  <c r="S160" i="15"/>
  <c r="K160" i="15"/>
  <c r="H6" i="16"/>
  <c r="G35" i="16"/>
  <c r="G19" i="16"/>
  <c r="H8" i="16"/>
  <c r="G37" i="16"/>
  <c r="G21" i="16"/>
  <c r="M215" i="1"/>
  <c r="M223" i="1"/>
  <c r="M143" i="1"/>
  <c r="L225" i="1"/>
  <c r="L217" i="1"/>
  <c r="H222" i="1"/>
  <c r="H214" i="1"/>
  <c r="L223" i="1"/>
  <c r="L215" i="1"/>
  <c r="I137" i="1"/>
  <c r="H224" i="1"/>
  <c r="H216" i="1"/>
  <c r="M137" i="1"/>
  <c r="L224" i="1"/>
  <c r="L216" i="1"/>
  <c r="I130" i="1"/>
  <c r="H129" i="1"/>
  <c r="N131" i="1"/>
  <c r="E19" i="19"/>
  <c r="G39" i="16" l="1"/>
  <c r="H39" i="16" s="1"/>
  <c r="G38" i="16"/>
  <c r="H9" i="16"/>
  <c r="G22" i="16"/>
  <c r="H37" i="16"/>
  <c r="I8" i="16"/>
  <c r="H21" i="16"/>
  <c r="I10" i="16"/>
  <c r="I6" i="16"/>
  <c r="H35" i="16"/>
  <c r="H19" i="16"/>
  <c r="G23" i="16"/>
  <c r="H23" i="16" s="1"/>
  <c r="I224" i="1"/>
  <c r="I216" i="1"/>
  <c r="N143" i="1"/>
  <c r="M225" i="1"/>
  <c r="M217" i="1"/>
  <c r="I222" i="1"/>
  <c r="I214" i="1"/>
  <c r="N137" i="1"/>
  <c r="M224" i="1"/>
  <c r="M216" i="1"/>
  <c r="N223" i="1"/>
  <c r="N215" i="1"/>
  <c r="I129" i="1"/>
  <c r="J130" i="1"/>
  <c r="O131" i="1"/>
  <c r="H22" i="16" l="1"/>
  <c r="I21" i="16"/>
  <c r="I9" i="16"/>
  <c r="H38" i="16"/>
  <c r="J6" i="16"/>
  <c r="I35" i="16"/>
  <c r="I19" i="16"/>
  <c r="J10" i="16"/>
  <c r="I39" i="16"/>
  <c r="J8" i="16"/>
  <c r="I37" i="16"/>
  <c r="I23" i="16"/>
  <c r="J222" i="1"/>
  <c r="J214" i="1"/>
  <c r="O223" i="1"/>
  <c r="O215" i="1"/>
  <c r="O143" i="1"/>
  <c r="N225" i="1"/>
  <c r="N217" i="1"/>
  <c r="O137" i="1"/>
  <c r="N224" i="1"/>
  <c r="N216" i="1"/>
  <c r="K130" i="1"/>
  <c r="J129" i="1"/>
  <c r="P131" i="1"/>
  <c r="J9" i="16" l="1"/>
  <c r="I38" i="16"/>
  <c r="I22" i="16"/>
  <c r="K8" i="16"/>
  <c r="J37" i="16"/>
  <c r="J39" i="16"/>
  <c r="K10" i="16"/>
  <c r="J21" i="16"/>
  <c r="K6" i="16"/>
  <c r="J35" i="16"/>
  <c r="J19" i="16"/>
  <c r="J23" i="16"/>
  <c r="P137" i="1"/>
  <c r="O216" i="1"/>
  <c r="O224" i="1"/>
  <c r="K222" i="1"/>
  <c r="K214" i="1"/>
  <c r="P143" i="1"/>
  <c r="O225" i="1"/>
  <c r="O217" i="1"/>
  <c r="P223" i="1"/>
  <c r="P215" i="1"/>
  <c r="L130" i="1"/>
  <c r="K129" i="1"/>
  <c r="Q131" i="1"/>
  <c r="K19" i="16" l="1"/>
  <c r="J22" i="16"/>
  <c r="K9" i="16"/>
  <c r="J38" i="16"/>
  <c r="K35" i="16"/>
  <c r="L6" i="16"/>
  <c r="K39" i="16"/>
  <c r="L10" i="16"/>
  <c r="L8" i="16"/>
  <c r="K37" i="16"/>
  <c r="K21" i="16"/>
  <c r="K23" i="16"/>
  <c r="L222" i="1"/>
  <c r="L214" i="1"/>
  <c r="Q137" i="1"/>
  <c r="P224" i="1"/>
  <c r="P216" i="1"/>
  <c r="Q223" i="1"/>
  <c r="Q215" i="1"/>
  <c r="Q143" i="1"/>
  <c r="P225" i="1"/>
  <c r="P217" i="1"/>
  <c r="M130" i="1"/>
  <c r="L129" i="1"/>
  <c r="R131" i="1"/>
  <c r="L21" i="16" l="1"/>
  <c r="L9" i="16"/>
  <c r="K38" i="16"/>
  <c r="K22" i="16"/>
  <c r="M10" i="16"/>
  <c r="L39" i="16"/>
  <c r="M8" i="16"/>
  <c r="L37" i="16"/>
  <c r="M6" i="16"/>
  <c r="L35" i="16"/>
  <c r="L23" i="16"/>
  <c r="L19" i="16"/>
  <c r="M222" i="1"/>
  <c r="M214" i="1"/>
  <c r="R137" i="1"/>
  <c r="Q224" i="1"/>
  <c r="Q216" i="1"/>
  <c r="R223" i="1"/>
  <c r="R215" i="1"/>
  <c r="R143" i="1"/>
  <c r="Q217" i="1"/>
  <c r="Q225" i="1"/>
  <c r="N130" i="1"/>
  <c r="M129" i="1"/>
  <c r="S131" i="1"/>
  <c r="M23" i="16" l="1"/>
  <c r="L22" i="16"/>
  <c r="M9" i="16"/>
  <c r="L38" i="16"/>
  <c r="M37" i="16"/>
  <c r="N8" i="16"/>
  <c r="M21" i="16"/>
  <c r="M35" i="16"/>
  <c r="N6" i="16"/>
  <c r="M19" i="16"/>
  <c r="N10" i="16"/>
  <c r="M39" i="16"/>
  <c r="N214" i="1"/>
  <c r="N222" i="1"/>
  <c r="S137" i="1"/>
  <c r="R216" i="1"/>
  <c r="R224" i="1"/>
  <c r="S223" i="1"/>
  <c r="S215" i="1"/>
  <c r="S143" i="1"/>
  <c r="R225" i="1"/>
  <c r="R217" i="1"/>
  <c r="O130" i="1"/>
  <c r="N129" i="1"/>
  <c r="T131" i="1"/>
  <c r="M38" i="16" l="1"/>
  <c r="N9" i="16"/>
  <c r="N19" i="16"/>
  <c r="M22" i="16"/>
  <c r="O10" i="16"/>
  <c r="N39" i="16"/>
  <c r="O6" i="16"/>
  <c r="N35" i="16"/>
  <c r="N23" i="16"/>
  <c r="N37" i="16"/>
  <c r="O8" i="16"/>
  <c r="N21" i="16"/>
  <c r="O222" i="1"/>
  <c r="O214" i="1"/>
  <c r="T137" i="1"/>
  <c r="S224" i="1"/>
  <c r="S216" i="1"/>
  <c r="T223" i="1"/>
  <c r="T215" i="1"/>
  <c r="T143" i="1"/>
  <c r="S225" i="1"/>
  <c r="S217" i="1"/>
  <c r="P130" i="1"/>
  <c r="O129" i="1"/>
  <c r="U131" i="1"/>
  <c r="N22" i="16" l="1"/>
  <c r="O9" i="16"/>
  <c r="N38" i="16"/>
  <c r="P8" i="16"/>
  <c r="O37" i="16"/>
  <c r="P10" i="16"/>
  <c r="O39" i="16"/>
  <c r="O23" i="16"/>
  <c r="P6" i="16"/>
  <c r="O35" i="16"/>
  <c r="O21" i="16"/>
  <c r="O19" i="16"/>
  <c r="P222" i="1"/>
  <c r="P214" i="1"/>
  <c r="U137" i="1"/>
  <c r="T224" i="1"/>
  <c r="T216" i="1"/>
  <c r="U215" i="1"/>
  <c r="U223" i="1"/>
  <c r="U143" i="1"/>
  <c r="T217" i="1"/>
  <c r="T225" i="1"/>
  <c r="Q130" i="1"/>
  <c r="P129" i="1"/>
  <c r="V131" i="1"/>
  <c r="P9" i="16" l="1"/>
  <c r="O38" i="16"/>
  <c r="O22" i="16"/>
  <c r="P23" i="16"/>
  <c r="Q10" i="16"/>
  <c r="R10" i="16" s="1"/>
  <c r="P39" i="16"/>
  <c r="Q6" i="16"/>
  <c r="P35" i="16"/>
  <c r="P19" i="16"/>
  <c r="Q8" i="16"/>
  <c r="P37" i="16"/>
  <c r="P21" i="16"/>
  <c r="V223" i="1"/>
  <c r="V215" i="1"/>
  <c r="Q214" i="1"/>
  <c r="Q222" i="1"/>
  <c r="V137" i="1"/>
  <c r="U224" i="1"/>
  <c r="U216" i="1"/>
  <c r="V143" i="1"/>
  <c r="U225" i="1"/>
  <c r="U217" i="1"/>
  <c r="R130" i="1"/>
  <c r="Q129" i="1"/>
  <c r="W131" i="1"/>
  <c r="P22" i="16" l="1"/>
  <c r="Q39" i="16"/>
  <c r="R39" i="16" s="1"/>
  <c r="Q19" i="16"/>
  <c r="P38" i="16"/>
  <c r="Q9" i="16"/>
  <c r="Q37" i="16"/>
  <c r="R8" i="16"/>
  <c r="S10" i="16"/>
  <c r="R6" i="16"/>
  <c r="Q35" i="16"/>
  <c r="Q21" i="16"/>
  <c r="Q23" i="16"/>
  <c r="R23" i="16" s="1"/>
  <c r="W137" i="1"/>
  <c r="V224" i="1"/>
  <c r="V216" i="1"/>
  <c r="R222" i="1"/>
  <c r="R214" i="1"/>
  <c r="W223" i="1"/>
  <c r="W215" i="1"/>
  <c r="W143" i="1"/>
  <c r="V225" i="1"/>
  <c r="V217" i="1"/>
  <c r="S130" i="1"/>
  <c r="R129" i="1"/>
  <c r="X131" i="1"/>
  <c r="R9" i="16" l="1"/>
  <c r="Q38" i="16"/>
  <c r="R21" i="16"/>
  <c r="Q22" i="16"/>
  <c r="R35" i="16"/>
  <c r="S6" i="16"/>
  <c r="R19" i="16"/>
  <c r="S39" i="16"/>
  <c r="T10" i="16"/>
  <c r="S8" i="16"/>
  <c r="R37" i="16"/>
  <c r="S23" i="16"/>
  <c r="X143" i="1"/>
  <c r="W225" i="1"/>
  <c r="W217" i="1"/>
  <c r="X137" i="1"/>
  <c r="W216" i="1"/>
  <c r="W224" i="1"/>
  <c r="S214" i="1"/>
  <c r="S222" i="1"/>
  <c r="X215" i="1"/>
  <c r="X223" i="1"/>
  <c r="T130" i="1"/>
  <c r="S129" i="1"/>
  <c r="Y131" i="1"/>
  <c r="S19" i="16" l="1"/>
  <c r="R22" i="16"/>
  <c r="S21" i="16"/>
  <c r="R38" i="16"/>
  <c r="S9" i="16"/>
  <c r="U10" i="16"/>
  <c r="V10" i="16" s="1"/>
  <c r="W10" i="16" s="1"/>
  <c r="X10" i="16" s="1"/>
  <c r="Y10" i="16" s="1"/>
  <c r="Z10" i="16" s="1"/>
  <c r="AA10" i="16" s="1"/>
  <c r="T39" i="16"/>
  <c r="T8" i="16"/>
  <c r="U8" i="16" s="1"/>
  <c r="S37" i="16"/>
  <c r="S35" i="16"/>
  <c r="T6" i="16"/>
  <c r="T23" i="16"/>
  <c r="T222" i="1"/>
  <c r="T214" i="1"/>
  <c r="Y137" i="1"/>
  <c r="X224" i="1"/>
  <c r="X216" i="1"/>
  <c r="Y143" i="1"/>
  <c r="X225" i="1"/>
  <c r="X217" i="1"/>
  <c r="Y223" i="1"/>
  <c r="Y215" i="1"/>
  <c r="U130" i="1"/>
  <c r="T129" i="1"/>
  <c r="Z131" i="1"/>
  <c r="T37" i="16" l="1"/>
  <c r="U37" i="16" s="1"/>
  <c r="T9" i="16"/>
  <c r="U9" i="16" s="1"/>
  <c r="V9" i="16" s="1"/>
  <c r="W9" i="16" s="1"/>
  <c r="X9" i="16" s="1"/>
  <c r="Y9" i="16" s="1"/>
  <c r="Z9" i="16" s="1"/>
  <c r="AA9" i="16" s="1"/>
  <c r="AB9" i="16" s="1"/>
  <c r="S38" i="16"/>
  <c r="S22" i="16"/>
  <c r="T21" i="16"/>
  <c r="U21" i="16" s="1"/>
  <c r="U23" i="16"/>
  <c r="V23" i="16" s="1"/>
  <c r="W23" i="16" s="1"/>
  <c r="X23" i="16" s="1"/>
  <c r="Y23" i="16" s="1"/>
  <c r="Z23" i="16" s="1"/>
  <c r="AA23" i="16" s="1"/>
  <c r="U39" i="16"/>
  <c r="V39" i="16" s="1"/>
  <c r="W39" i="16" s="1"/>
  <c r="X39" i="16" s="1"/>
  <c r="Y39" i="16" s="1"/>
  <c r="Z39" i="16" s="1"/>
  <c r="U6" i="16"/>
  <c r="V6" i="16" s="1"/>
  <c r="W6" i="16" s="1"/>
  <c r="X6" i="16" s="1"/>
  <c r="Y6" i="16" s="1"/>
  <c r="T35" i="16"/>
  <c r="T19" i="16"/>
  <c r="V8" i="16"/>
  <c r="AB10" i="16"/>
  <c r="AC10" i="16" s="1"/>
  <c r="AD10" i="16" s="1"/>
  <c r="Z143" i="1"/>
  <c r="Y217" i="1"/>
  <c r="Y225" i="1"/>
  <c r="Z223" i="1"/>
  <c r="Z215" i="1"/>
  <c r="Z137" i="1"/>
  <c r="Y224" i="1"/>
  <c r="Y216" i="1"/>
  <c r="U222" i="1"/>
  <c r="U214" i="1"/>
  <c r="V130" i="1"/>
  <c r="U129" i="1"/>
  <c r="AA131" i="1"/>
  <c r="T22" i="16" l="1"/>
  <c r="U22" i="16" s="1"/>
  <c r="V22" i="16" s="1"/>
  <c r="W22" i="16" s="1"/>
  <c r="X22" i="16" s="1"/>
  <c r="Y22" i="16" s="1"/>
  <c r="Z22" i="16" s="1"/>
  <c r="AA22" i="16" s="1"/>
  <c r="AB22" i="16" s="1"/>
  <c r="T38" i="16"/>
  <c r="U38" i="16" s="1"/>
  <c r="V38" i="16" s="1"/>
  <c r="W38" i="16" s="1"/>
  <c r="X38" i="16" s="1"/>
  <c r="Y38" i="16" s="1"/>
  <c r="Z38" i="16" s="1"/>
  <c r="AA38" i="16" s="1"/>
  <c r="AC9" i="16"/>
  <c r="AD9" i="16" s="1"/>
  <c r="AA39" i="16"/>
  <c r="AB39" i="16" s="1"/>
  <c r="AC39" i="16" s="1"/>
  <c r="AD39" i="16" s="1"/>
  <c r="W8" i="16"/>
  <c r="X8" i="16" s="1"/>
  <c r="Y8" i="16" s="1"/>
  <c r="Z8" i="16" s="1"/>
  <c r="V37" i="16"/>
  <c r="U19" i="16"/>
  <c r="V19" i="16" s="1"/>
  <c r="W19" i="16" s="1"/>
  <c r="X19" i="16" s="1"/>
  <c r="Y19" i="16" s="1"/>
  <c r="Z6" i="16"/>
  <c r="AA6" i="16" s="1"/>
  <c r="AB6" i="16" s="1"/>
  <c r="AC6" i="16" s="1"/>
  <c r="AD6" i="16" s="1"/>
  <c r="V21" i="16"/>
  <c r="AB23" i="16"/>
  <c r="AC23" i="16" s="1"/>
  <c r="AD23" i="16" s="1"/>
  <c r="U35" i="16"/>
  <c r="V35" i="16" s="1"/>
  <c r="W35" i="16" s="1"/>
  <c r="X35" i="16" s="1"/>
  <c r="AA223" i="1"/>
  <c r="AA215" i="1"/>
  <c r="AA137" i="1"/>
  <c r="Z224" i="1"/>
  <c r="Z216" i="1"/>
  <c r="V222" i="1"/>
  <c r="V214" i="1"/>
  <c r="AA143" i="1"/>
  <c r="Z225" i="1"/>
  <c r="Z217" i="1"/>
  <c r="W130" i="1"/>
  <c r="V129" i="1"/>
  <c r="AB131" i="1"/>
  <c r="Z19" i="16" l="1"/>
  <c r="AA19" i="16" s="1"/>
  <c r="AB19" i="16" s="1"/>
  <c r="AC19" i="16" s="1"/>
  <c r="AB38" i="16"/>
  <c r="AC38" i="16" s="1"/>
  <c r="AD38" i="16" s="1"/>
  <c r="AC22" i="16"/>
  <c r="AD22" i="16" s="1"/>
  <c r="W37" i="16"/>
  <c r="X37" i="16" s="1"/>
  <c r="Y37" i="16" s="1"/>
  <c r="AA8" i="16"/>
  <c r="AB8" i="16" s="1"/>
  <c r="AC8" i="16" s="1"/>
  <c r="AD8" i="16" s="1"/>
  <c r="W21" i="16"/>
  <c r="X21" i="16" s="1"/>
  <c r="Y21" i="16" s="1"/>
  <c r="Z21" i="16" s="1"/>
  <c r="AA21" i="16" s="1"/>
  <c r="AB21" i="16" s="1"/>
  <c r="Y35" i="16"/>
  <c r="Z35" i="16" s="1"/>
  <c r="AA35" i="16" s="1"/>
  <c r="AB35" i="16" s="1"/>
  <c r="AC35" i="16" s="1"/>
  <c r="AD35" i="16" s="1"/>
  <c r="AB223" i="1"/>
  <c r="AB215" i="1"/>
  <c r="W222" i="1"/>
  <c r="W214" i="1"/>
  <c r="AB137" i="1"/>
  <c r="AA224" i="1"/>
  <c r="AA216" i="1"/>
  <c r="AB143" i="1"/>
  <c r="AA225" i="1"/>
  <c r="AA217" i="1"/>
  <c r="X130" i="1"/>
  <c r="W129" i="1"/>
  <c r="AC131" i="1"/>
  <c r="AC21" i="16" l="1"/>
  <c r="AD21" i="16" s="1"/>
  <c r="AD19" i="16"/>
  <c r="Z37" i="16"/>
  <c r="AA37" i="16" s="1"/>
  <c r="AB37" i="16" s="1"/>
  <c r="AC37" i="16" s="1"/>
  <c r="AD37" i="16" s="1"/>
  <c r="AC137" i="1"/>
  <c r="AB224" i="1"/>
  <c r="AB216" i="1"/>
  <c r="X222" i="1"/>
  <c r="X214" i="1"/>
  <c r="AC143" i="1"/>
  <c r="AB225" i="1"/>
  <c r="AB217" i="1"/>
  <c r="AC223" i="1"/>
  <c r="AC215" i="1"/>
  <c r="Y130" i="1"/>
  <c r="X129" i="1"/>
  <c r="AD131" i="1"/>
  <c r="AD223" i="1" l="1"/>
  <c r="AD215" i="1"/>
  <c r="Y222" i="1"/>
  <c r="Y214" i="1"/>
  <c r="AD143" i="1"/>
  <c r="AC225" i="1"/>
  <c r="AC217" i="1"/>
  <c r="AD137" i="1"/>
  <c r="AC224" i="1"/>
  <c r="AC216" i="1"/>
  <c r="Z130" i="1"/>
  <c r="Y129" i="1"/>
  <c r="AD225" i="1" l="1"/>
  <c r="AD217" i="1"/>
  <c r="Z222" i="1"/>
  <c r="Z214" i="1"/>
  <c r="AD224" i="1"/>
  <c r="AD216" i="1"/>
  <c r="AA130" i="1"/>
  <c r="Z129" i="1"/>
  <c r="F3" i="14"/>
  <c r="F3" i="13"/>
  <c r="F3" i="12"/>
  <c r="F3" i="2"/>
  <c r="F3" i="16"/>
  <c r="F3" i="15"/>
  <c r="F5" i="15" l="1"/>
  <c r="F5" i="16"/>
  <c r="F13" i="13" s="1"/>
  <c r="F12" i="13" s="1"/>
  <c r="F6" i="14" s="1"/>
  <c r="F27" i="16"/>
  <c r="F243" i="1"/>
  <c r="F128" i="1"/>
  <c r="F212" i="1"/>
  <c r="AA214" i="1"/>
  <c r="AA222" i="1"/>
  <c r="AB130" i="1"/>
  <c r="AA129" i="1"/>
  <c r="F4" i="14"/>
  <c r="F4" i="15"/>
  <c r="F4" i="12"/>
  <c r="F2" i="1"/>
  <c r="F4" i="16"/>
  <c r="F4" i="13"/>
  <c r="F4" i="2"/>
  <c r="AJ4" i="16"/>
  <c r="AK3" i="16" s="1"/>
  <c r="AK4" i="16" s="1"/>
  <c r="AS4" i="15"/>
  <c r="AS2" i="15" s="1"/>
  <c r="F42" i="15" l="1"/>
  <c r="F54" i="15"/>
  <c r="F149" i="15"/>
  <c r="F154" i="15"/>
  <c r="F152" i="15"/>
  <c r="F24" i="12" s="1"/>
  <c r="F139" i="15"/>
  <c r="F83" i="15"/>
  <c r="F135" i="15"/>
  <c r="F79" i="15"/>
  <c r="F134" i="15"/>
  <c r="F78" i="15"/>
  <c r="F137" i="15"/>
  <c r="F81" i="15"/>
  <c r="F129" i="15"/>
  <c r="F73" i="15"/>
  <c r="F90" i="15"/>
  <c r="F89" i="15" s="1"/>
  <c r="F131" i="15"/>
  <c r="F125" i="15"/>
  <c r="F17" i="12" s="1"/>
  <c r="F75" i="15"/>
  <c r="F93" i="15"/>
  <c r="F69" i="15"/>
  <c r="F9" i="12" s="1"/>
  <c r="F13" i="15"/>
  <c r="F10" i="15"/>
  <c r="F9" i="15" s="1"/>
  <c r="F121" i="15"/>
  <c r="F123" i="15"/>
  <c r="F66" i="15"/>
  <c r="F60" i="15"/>
  <c r="F63" i="15"/>
  <c r="F119" i="15"/>
  <c r="F55" i="15"/>
  <c r="F56" i="15" s="1"/>
  <c r="F43" i="15"/>
  <c r="F44" i="15" s="1"/>
  <c r="F30" i="15"/>
  <c r="F49" i="15"/>
  <c r="F31" i="15"/>
  <c r="F32" i="15" s="1"/>
  <c r="F37" i="15"/>
  <c r="G37" i="15" s="1"/>
  <c r="H37" i="15" s="1"/>
  <c r="I37" i="15" s="1"/>
  <c r="J37" i="15" s="1"/>
  <c r="K37" i="15" s="1"/>
  <c r="L37" i="15" s="1"/>
  <c r="M37" i="15" s="1"/>
  <c r="N37" i="15" s="1"/>
  <c r="O37" i="15" s="1"/>
  <c r="P37" i="15" s="1"/>
  <c r="Q37" i="15" s="1"/>
  <c r="R37" i="15" s="1"/>
  <c r="S37" i="15" s="1"/>
  <c r="T37" i="15" s="1"/>
  <c r="U37" i="15" s="1"/>
  <c r="V37" i="15" s="1"/>
  <c r="W37" i="15" s="1"/>
  <c r="X37" i="15" s="1"/>
  <c r="Y37" i="15" s="1"/>
  <c r="Z37" i="15" s="1"/>
  <c r="AA37" i="15" s="1"/>
  <c r="AB37" i="15" s="1"/>
  <c r="AC37" i="15" s="1"/>
  <c r="AD37" i="15" s="1"/>
  <c r="F50" i="15"/>
  <c r="F51" i="15" s="1"/>
  <c r="F20" i="15"/>
  <c r="F38" i="15"/>
  <c r="F39" i="15" s="1"/>
  <c r="F26" i="15"/>
  <c r="F27" i="15" s="1"/>
  <c r="F25" i="15"/>
  <c r="F21" i="15"/>
  <c r="F22" i="15" s="1"/>
  <c r="F30" i="16"/>
  <c r="F161" i="15"/>
  <c r="F162" i="15"/>
  <c r="F46" i="16"/>
  <c r="F145" i="15"/>
  <c r="F144" i="15"/>
  <c r="F22" i="12" s="1"/>
  <c r="F166" i="15"/>
  <c r="F164" i="15"/>
  <c r="F158" i="15"/>
  <c r="F159" i="15"/>
  <c r="F157" i="15"/>
  <c r="F150" i="15"/>
  <c r="F148" i="15" s="1"/>
  <c r="F23" i="12" s="1"/>
  <c r="AB222" i="1"/>
  <c r="AB214" i="1"/>
  <c r="AC130" i="1"/>
  <c r="AB129" i="1"/>
  <c r="AT3" i="15"/>
  <c r="AT4" i="15" s="1"/>
  <c r="AU3" i="15" s="1"/>
  <c r="AU4" i="15" s="1"/>
  <c r="F2" i="12"/>
  <c r="F2" i="15"/>
  <c r="F2" i="16"/>
  <c r="F2" i="14"/>
  <c r="F2" i="2"/>
  <c r="F2" i="13"/>
  <c r="AK2" i="16"/>
  <c r="AL3" i="16"/>
  <c r="AL4" i="16" s="1"/>
  <c r="AJ2" i="16"/>
  <c r="F14" i="12" l="1"/>
  <c r="F26" i="12"/>
  <c r="F25" i="12"/>
  <c r="F117" i="15"/>
  <c r="F16" i="12" s="1"/>
  <c r="F103" i="15"/>
  <c r="F29" i="15"/>
  <c r="F99" i="15"/>
  <c r="F19" i="15"/>
  <c r="F113" i="15"/>
  <c r="F48" i="15"/>
  <c r="F101" i="15"/>
  <c r="F24" i="15"/>
  <c r="F109" i="15"/>
  <c r="F41" i="15"/>
  <c r="F107" i="15"/>
  <c r="F36" i="15"/>
  <c r="F53" i="15"/>
  <c r="F115" i="15"/>
  <c r="F58" i="15"/>
  <c r="F8" i="12" s="1"/>
  <c r="F6" i="12"/>
  <c r="F127" i="15"/>
  <c r="F18" i="12" s="1"/>
  <c r="F71" i="15"/>
  <c r="F10" i="12" s="1"/>
  <c r="F133" i="15"/>
  <c r="F19" i="12" s="1"/>
  <c r="F77" i="15"/>
  <c r="F11" i="12" s="1"/>
  <c r="AC222" i="1"/>
  <c r="AC214" i="1"/>
  <c r="AD130" i="1"/>
  <c r="AC129" i="1"/>
  <c r="AT2" i="15"/>
  <c r="AM3" i="16"/>
  <c r="AM4" i="16" s="1"/>
  <c r="AL2" i="16"/>
  <c r="AV3" i="15"/>
  <c r="AV4" i="15" s="1"/>
  <c r="AU2" i="15"/>
  <c r="F111" i="15" l="1"/>
  <c r="F105" i="15"/>
  <c r="F97" i="15"/>
  <c r="F34" i="15"/>
  <c r="F46" i="15"/>
  <c r="F17" i="15"/>
  <c r="AD129" i="1"/>
  <c r="AD214" i="1"/>
  <c r="AD222" i="1"/>
  <c r="AN3" i="16"/>
  <c r="AN4" i="16" s="1"/>
  <c r="AM2" i="16"/>
  <c r="AW3" i="15"/>
  <c r="AW4" i="15" s="1"/>
  <c r="AV2" i="15"/>
  <c r="F95" i="15" l="1"/>
  <c r="F141" i="15" s="1"/>
  <c r="F20" i="12" s="1"/>
  <c r="F15" i="15"/>
  <c r="F85" i="15" s="1"/>
  <c r="AN2" i="16"/>
  <c r="AO3" i="16"/>
  <c r="AO4" i="16" s="1"/>
  <c r="AW2" i="15"/>
  <c r="AX3" i="15"/>
  <c r="AX4" i="15" s="1"/>
  <c r="F7" i="12" l="1"/>
  <c r="F15" i="12"/>
  <c r="F13" i="12" s="1"/>
  <c r="F12" i="12"/>
  <c r="AP3" i="16"/>
  <c r="AP4" i="16" s="1"/>
  <c r="AO2" i="16"/>
  <c r="AY3" i="15"/>
  <c r="AY4" i="15" s="1"/>
  <c r="AX2" i="15"/>
  <c r="G12" i="2" l="1"/>
  <c r="G9" i="13" s="1"/>
  <c r="F5" i="12"/>
  <c r="G25" i="2" s="1"/>
  <c r="AQ3" i="16"/>
  <c r="AQ4" i="16" s="1"/>
  <c r="AP2" i="16"/>
  <c r="AZ3" i="15"/>
  <c r="AZ4" i="15" s="1"/>
  <c r="AY2" i="15"/>
  <c r="F21" i="12" l="1"/>
  <c r="F28" i="12" s="1"/>
  <c r="F31" i="12" s="1"/>
  <c r="F32" i="12" s="1"/>
  <c r="F33" i="12" s="1"/>
  <c r="F6" i="13" s="1"/>
  <c r="F5" i="13" s="1"/>
  <c r="AR3" i="16"/>
  <c r="AR4" i="16" s="1"/>
  <c r="AQ2" i="16"/>
  <c r="BA3" i="15"/>
  <c r="BA4" i="15" s="1"/>
  <c r="AZ2" i="15"/>
  <c r="G8" i="13" l="1"/>
  <c r="F5" i="14"/>
  <c r="F7" i="14" s="1"/>
  <c r="F9" i="14" s="1"/>
  <c r="F12" i="14" s="1"/>
  <c r="AS3" i="16"/>
  <c r="AS4" i="16" s="1"/>
  <c r="AR2" i="16"/>
  <c r="BB3" i="15"/>
  <c r="BB4" i="15" s="1"/>
  <c r="BA2" i="15"/>
  <c r="AS2" i="16" l="1"/>
  <c r="AT3" i="16"/>
  <c r="AT4" i="16" s="1"/>
  <c r="AT2" i="16" s="1"/>
  <c r="BC3" i="15"/>
  <c r="BC4" i="15" s="1"/>
  <c r="BC2" i="15" s="1"/>
  <c r="BB2" i="15"/>
  <c r="W2" i="7" l="1"/>
  <c r="F28" i="2" l="1"/>
  <c r="F2" i="7"/>
  <c r="G2" i="7"/>
  <c r="H2" i="7"/>
  <c r="I2" i="7"/>
  <c r="J2" i="7"/>
  <c r="K2" i="7"/>
  <c r="L2" i="7"/>
  <c r="F3" i="7"/>
  <c r="F4" i="7"/>
  <c r="G3" i="7"/>
  <c r="H3" i="7"/>
  <c r="I3" i="7"/>
  <c r="J3" i="7"/>
  <c r="K3" i="7"/>
  <c r="L3" i="7"/>
  <c r="G4" i="7"/>
  <c r="H4" i="7"/>
  <c r="I4" i="7"/>
  <c r="J4" i="7"/>
  <c r="K4" i="7"/>
  <c r="L4" i="7"/>
  <c r="F18" i="13" l="1"/>
  <c r="F17" i="13" s="1"/>
  <c r="F22" i="13" s="1"/>
  <c r="AF6" i="2"/>
  <c r="AF7" i="2"/>
  <c r="AF9" i="2"/>
  <c r="AF10" i="2"/>
  <c r="AF11" i="2"/>
  <c r="AF12" i="2"/>
  <c r="AF13" i="2"/>
  <c r="AF14" i="2"/>
  <c r="AF15" i="2"/>
  <c r="AF16" i="2"/>
  <c r="AF20" i="2"/>
  <c r="AF21" i="2"/>
  <c r="AF22" i="2"/>
  <c r="AF23" i="2"/>
  <c r="AF24" i="2"/>
  <c r="AF25" i="2"/>
  <c r="AF17" i="2" l="1"/>
  <c r="AF26" i="2"/>
  <c r="AF28" i="2" l="1"/>
  <c r="G2" i="1" l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F14" i="1"/>
  <c r="AG14" i="1"/>
  <c r="AH14" i="1"/>
  <c r="AI14" i="1"/>
  <c r="AJ14" i="1"/>
  <c r="AK14" i="1"/>
  <c r="AL14" i="1"/>
  <c r="AM14" i="1"/>
  <c r="AF25" i="1"/>
  <c r="AG25" i="1"/>
  <c r="AH25" i="1"/>
  <c r="AI25" i="1"/>
  <c r="AJ25" i="1"/>
  <c r="AK25" i="1"/>
  <c r="AL25" i="1"/>
  <c r="AM25" i="1"/>
  <c r="AF75" i="1"/>
  <c r="AG75" i="1"/>
  <c r="AH75" i="1"/>
  <c r="AI75" i="1"/>
  <c r="AJ75" i="1"/>
  <c r="AK75" i="1"/>
  <c r="AL75" i="1"/>
  <c r="AM75" i="1"/>
  <c r="AF78" i="1"/>
  <c r="AG78" i="1"/>
  <c r="AH78" i="1"/>
  <c r="AI78" i="1"/>
  <c r="AJ78" i="1"/>
  <c r="AK78" i="1"/>
  <c r="AL78" i="1"/>
  <c r="AM78" i="1"/>
  <c r="AF81" i="1"/>
  <c r="AG81" i="1"/>
  <c r="AH81" i="1"/>
  <c r="AI81" i="1"/>
  <c r="AJ81" i="1"/>
  <c r="AK81" i="1"/>
  <c r="AL81" i="1"/>
  <c r="AM81" i="1"/>
  <c r="AF84" i="1"/>
  <c r="AG84" i="1"/>
  <c r="AH84" i="1"/>
  <c r="AI84" i="1"/>
  <c r="AJ84" i="1"/>
  <c r="AK84" i="1"/>
  <c r="AL84" i="1"/>
  <c r="AM84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G6" i="2"/>
  <c r="AH6" i="2"/>
  <c r="AI6" i="2"/>
  <c r="AJ6" i="2"/>
  <c r="AK6" i="2"/>
  <c r="AL6" i="2"/>
  <c r="AM6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G7" i="2"/>
  <c r="AH7" i="2"/>
  <c r="AI7" i="2"/>
  <c r="AJ7" i="2"/>
  <c r="AK7" i="2"/>
  <c r="AL7" i="2"/>
  <c r="AM7" i="2"/>
  <c r="AG9" i="2"/>
  <c r="AH9" i="2"/>
  <c r="AI9" i="2"/>
  <c r="AJ9" i="2"/>
  <c r="AK9" i="2"/>
  <c r="AL9" i="2"/>
  <c r="AM9" i="2"/>
  <c r="AG10" i="2"/>
  <c r="AH10" i="2"/>
  <c r="AI10" i="2"/>
  <c r="AJ10" i="2"/>
  <c r="AK10" i="2"/>
  <c r="AL10" i="2"/>
  <c r="AM10" i="2"/>
  <c r="AG11" i="2"/>
  <c r="AH11" i="2"/>
  <c r="AI11" i="2"/>
  <c r="AJ11" i="2"/>
  <c r="AK11" i="2"/>
  <c r="AL11" i="2"/>
  <c r="AM11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G12" i="2"/>
  <c r="AH12" i="2"/>
  <c r="AI12" i="2"/>
  <c r="AJ12" i="2"/>
  <c r="AK12" i="2"/>
  <c r="AL12" i="2"/>
  <c r="AM12" i="2"/>
  <c r="AG13" i="2"/>
  <c r="AH13" i="2"/>
  <c r="AI13" i="2"/>
  <c r="AJ13" i="2"/>
  <c r="AK13" i="2"/>
  <c r="AL13" i="2"/>
  <c r="AM13" i="2"/>
  <c r="AG14" i="2"/>
  <c r="AH14" i="2"/>
  <c r="AI14" i="2"/>
  <c r="AJ14" i="2"/>
  <c r="AK14" i="2"/>
  <c r="AL14" i="2"/>
  <c r="AM14" i="2"/>
  <c r="AG15" i="2"/>
  <c r="AH15" i="2"/>
  <c r="AI15" i="2"/>
  <c r="AJ15" i="2"/>
  <c r="AK15" i="2"/>
  <c r="AL15" i="2"/>
  <c r="AM15" i="2"/>
  <c r="AG16" i="2"/>
  <c r="AH16" i="2"/>
  <c r="AI16" i="2"/>
  <c r="AJ16" i="2"/>
  <c r="AK16" i="2"/>
  <c r="AL16" i="2"/>
  <c r="AM16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G17" i="2"/>
  <c r="AH17" i="2"/>
  <c r="AI17" i="2"/>
  <c r="AJ17" i="2"/>
  <c r="AK17" i="2"/>
  <c r="AL17" i="2"/>
  <c r="AM17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G20" i="2"/>
  <c r="AH20" i="2"/>
  <c r="AI20" i="2"/>
  <c r="AJ20" i="2"/>
  <c r="AK20" i="2"/>
  <c r="AL20" i="2"/>
  <c r="AM20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G21" i="2"/>
  <c r="AH21" i="2"/>
  <c r="AI21" i="2"/>
  <c r="AJ21" i="2"/>
  <c r="AK21" i="2"/>
  <c r="AL21" i="2"/>
  <c r="AM21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G22" i="2"/>
  <c r="AH22" i="2"/>
  <c r="AI22" i="2"/>
  <c r="AJ22" i="2"/>
  <c r="AK22" i="2"/>
  <c r="AL22" i="2"/>
  <c r="AM22" i="2"/>
  <c r="AG23" i="2"/>
  <c r="AH23" i="2"/>
  <c r="AI23" i="2"/>
  <c r="AJ23" i="2"/>
  <c r="AK23" i="2"/>
  <c r="AL23" i="2"/>
  <c r="AM23" i="2"/>
  <c r="AG24" i="2"/>
  <c r="AH24" i="2"/>
  <c r="AI24" i="2"/>
  <c r="AJ24" i="2"/>
  <c r="AK24" i="2"/>
  <c r="AL24" i="2"/>
  <c r="AM24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G25" i="2"/>
  <c r="AH25" i="2"/>
  <c r="AI25" i="2"/>
  <c r="AJ25" i="2"/>
  <c r="AK25" i="2"/>
  <c r="AL25" i="2"/>
  <c r="AM25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G26" i="2"/>
  <c r="AH26" i="2"/>
  <c r="AI26" i="2"/>
  <c r="AJ26" i="2"/>
  <c r="AK26" i="2"/>
  <c r="AL26" i="2"/>
  <c r="AM26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G28" i="2"/>
  <c r="AH28" i="2"/>
  <c r="AI28" i="2"/>
  <c r="AJ28" i="2"/>
  <c r="AK28" i="2"/>
  <c r="AL28" i="2"/>
  <c r="AM28" i="2"/>
  <c r="G2" i="16"/>
  <c r="H2" i="16"/>
  <c r="I2" i="16"/>
  <c r="J2" i="16"/>
  <c r="K2" i="16"/>
  <c r="L2" i="16"/>
  <c r="M2" i="16"/>
  <c r="N2" i="16"/>
  <c r="O2" i="16"/>
  <c r="P2" i="16"/>
  <c r="Q2" i="16"/>
  <c r="R2" i="16"/>
  <c r="S2" i="16"/>
  <c r="T2" i="16"/>
  <c r="U2" i="16"/>
  <c r="V2" i="16"/>
  <c r="W2" i="16"/>
  <c r="X2" i="16"/>
  <c r="Y2" i="16"/>
  <c r="Z2" i="16"/>
  <c r="AA2" i="16"/>
  <c r="AB2" i="16"/>
  <c r="AC2" i="16"/>
  <c r="AD2" i="16"/>
  <c r="G3" i="16"/>
  <c r="H3" i="16"/>
  <c r="I3" i="16"/>
  <c r="J3" i="16"/>
  <c r="K3" i="16"/>
  <c r="L3" i="16"/>
  <c r="M3" i="16"/>
  <c r="N3" i="16"/>
  <c r="O3" i="16"/>
  <c r="P3" i="16"/>
  <c r="Q3" i="16"/>
  <c r="R3" i="16"/>
  <c r="S3" i="16"/>
  <c r="T3" i="16"/>
  <c r="U3" i="16"/>
  <c r="V3" i="16"/>
  <c r="W3" i="16"/>
  <c r="X3" i="16"/>
  <c r="Y3" i="16"/>
  <c r="Z3" i="16"/>
  <c r="AA3" i="16"/>
  <c r="AB3" i="16"/>
  <c r="AC3" i="16"/>
  <c r="AD3" i="16"/>
  <c r="G4" i="16"/>
  <c r="H4" i="16"/>
  <c r="I4" i="16"/>
  <c r="J4" i="16"/>
  <c r="K4" i="16"/>
  <c r="L4" i="16"/>
  <c r="M4" i="16"/>
  <c r="N4" i="16"/>
  <c r="O4" i="16"/>
  <c r="P4" i="16"/>
  <c r="Q4" i="16"/>
  <c r="R4" i="16"/>
  <c r="S4" i="16"/>
  <c r="T4" i="16"/>
  <c r="U4" i="16"/>
  <c r="V4" i="16"/>
  <c r="W4" i="16"/>
  <c r="X4" i="16"/>
  <c r="Y4" i="16"/>
  <c r="Z4" i="16"/>
  <c r="AA4" i="16"/>
  <c r="AB4" i="16"/>
  <c r="AC4" i="16"/>
  <c r="AD4" i="16"/>
  <c r="G5" i="16"/>
  <c r="H5" i="16"/>
  <c r="I5" i="16"/>
  <c r="J5" i="16"/>
  <c r="K5" i="16"/>
  <c r="L5" i="16"/>
  <c r="M5" i="16"/>
  <c r="N5" i="16"/>
  <c r="O5" i="16"/>
  <c r="P5" i="16"/>
  <c r="Q5" i="16"/>
  <c r="R5" i="16"/>
  <c r="S5" i="16"/>
  <c r="T5" i="16"/>
  <c r="U5" i="16"/>
  <c r="V5" i="16"/>
  <c r="W5" i="16"/>
  <c r="X5" i="16"/>
  <c r="Y5" i="16"/>
  <c r="Z5" i="16"/>
  <c r="AA5" i="16"/>
  <c r="AB5" i="16"/>
  <c r="AC5" i="16"/>
  <c r="AD5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AA7" i="16"/>
  <c r="AB7" i="16"/>
  <c r="AC7" i="16"/>
  <c r="AD7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AA30" i="16"/>
  <c r="AB30" i="16"/>
  <c r="AC30" i="16"/>
  <c r="AD30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AA31" i="16"/>
  <c r="AB31" i="16"/>
  <c r="AC31" i="16"/>
  <c r="AD31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AA41" i="16"/>
  <c r="AB41" i="16"/>
  <c r="AC41" i="16"/>
  <c r="AD41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AA43" i="16"/>
  <c r="AB43" i="16"/>
  <c r="AC43" i="16"/>
  <c r="AD43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Z44" i="16"/>
  <c r="AA44" i="16"/>
  <c r="AB44" i="16"/>
  <c r="AC44" i="16"/>
  <c r="AD44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AA46" i="16"/>
  <c r="AB46" i="16"/>
  <c r="AC46" i="16"/>
  <c r="AD46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AA47" i="16"/>
  <c r="AB47" i="16"/>
  <c r="AC47" i="16"/>
  <c r="AD47" i="16"/>
  <c r="G2" i="13"/>
  <c r="H2" i="13"/>
  <c r="I2" i="13"/>
  <c r="J2" i="13"/>
  <c r="K2" i="13"/>
  <c r="L2" i="13"/>
  <c r="M2" i="13"/>
  <c r="N2" i="13"/>
  <c r="O2" i="13"/>
  <c r="P2" i="13"/>
  <c r="Q2" i="13"/>
  <c r="R2" i="13"/>
  <c r="S2" i="13"/>
  <c r="T2" i="13"/>
  <c r="U2" i="13"/>
  <c r="V2" i="13"/>
  <c r="W2" i="13"/>
  <c r="X2" i="13"/>
  <c r="Y2" i="13"/>
  <c r="Z2" i="13"/>
  <c r="AA2" i="13"/>
  <c r="AB2" i="13"/>
  <c r="AC2" i="13"/>
  <c r="AD2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X3" i="13"/>
  <c r="Y3" i="13"/>
  <c r="Z3" i="13"/>
  <c r="AA3" i="13"/>
  <c r="AB3" i="13"/>
  <c r="AC3" i="13"/>
  <c r="AD3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V5" i="13"/>
  <c r="W5" i="13"/>
  <c r="X5" i="13"/>
  <c r="Y5" i="13"/>
  <c r="Z5" i="13"/>
  <c r="AA5" i="13"/>
  <c r="AB5" i="13"/>
  <c r="AC5" i="13"/>
  <c r="AD5" i="13"/>
  <c r="AF5" i="13"/>
  <c r="AG5" i="13"/>
  <c r="AH5" i="13"/>
  <c r="AI5" i="13"/>
  <c r="AJ5" i="13"/>
  <c r="AK5" i="13"/>
  <c r="AL5" i="13"/>
  <c r="AM5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F6" i="13"/>
  <c r="AG6" i="13"/>
  <c r="AH6" i="13"/>
  <c r="AI6" i="13"/>
  <c r="AJ6" i="13"/>
  <c r="AK6" i="13"/>
  <c r="AL6" i="13"/>
  <c r="AM6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F8" i="13"/>
  <c r="AG8" i="13"/>
  <c r="AH8" i="13"/>
  <c r="AI8" i="13"/>
  <c r="AJ8" i="13"/>
  <c r="AK8" i="13"/>
  <c r="AL8" i="13"/>
  <c r="AM8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F9" i="13"/>
  <c r="AG9" i="13"/>
  <c r="AH9" i="13"/>
  <c r="AI9" i="13"/>
  <c r="AJ9" i="13"/>
  <c r="AK9" i="13"/>
  <c r="AL9" i="13"/>
  <c r="AM9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F10" i="13"/>
  <c r="AG10" i="13"/>
  <c r="AH10" i="13"/>
  <c r="AI10" i="13"/>
  <c r="AJ10" i="13"/>
  <c r="AK10" i="13"/>
  <c r="AL10" i="13"/>
  <c r="AM10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F12" i="13"/>
  <c r="AG12" i="13"/>
  <c r="AH12" i="13"/>
  <c r="AI12" i="13"/>
  <c r="AJ12" i="13"/>
  <c r="AK12" i="13"/>
  <c r="AL12" i="13"/>
  <c r="AM12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F13" i="13"/>
  <c r="AG13" i="13"/>
  <c r="AH13" i="13"/>
  <c r="AI13" i="13"/>
  <c r="AJ13" i="13"/>
  <c r="AK13" i="13"/>
  <c r="AL13" i="13"/>
  <c r="AM13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F14" i="13"/>
  <c r="AG14" i="13"/>
  <c r="AH14" i="13"/>
  <c r="AI14" i="13"/>
  <c r="AJ14" i="13"/>
  <c r="AK14" i="13"/>
  <c r="AL14" i="13"/>
  <c r="AM14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F17" i="13"/>
  <c r="AG17" i="13"/>
  <c r="AH17" i="13"/>
  <c r="AI17" i="13"/>
  <c r="AJ17" i="13"/>
  <c r="AK17" i="13"/>
  <c r="AL17" i="13"/>
  <c r="AM17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F18" i="13"/>
  <c r="AG18" i="13"/>
  <c r="AH18" i="13"/>
  <c r="AI18" i="13"/>
  <c r="AJ18" i="13"/>
  <c r="AK18" i="13"/>
  <c r="AL18" i="13"/>
  <c r="AM18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F22" i="13"/>
  <c r="AG22" i="13"/>
  <c r="AH22" i="13"/>
  <c r="AI22" i="13"/>
  <c r="AJ22" i="13"/>
  <c r="AK22" i="13"/>
  <c r="AL22" i="13"/>
  <c r="AM22" i="13"/>
  <c r="G5" i="7"/>
  <c r="H5" i="7"/>
  <c r="I5" i="7"/>
  <c r="J5" i="7"/>
  <c r="K5" i="7"/>
  <c r="L5" i="7"/>
  <c r="G6" i="7"/>
  <c r="H6" i="7"/>
  <c r="I6" i="7"/>
  <c r="J6" i="7"/>
  <c r="K6" i="7"/>
  <c r="L6" i="7"/>
  <c r="G7" i="7"/>
  <c r="H7" i="7"/>
  <c r="I7" i="7"/>
  <c r="J7" i="7"/>
  <c r="K7" i="7"/>
  <c r="L7" i="7"/>
  <c r="G8" i="7"/>
  <c r="H8" i="7"/>
  <c r="I8" i="7"/>
  <c r="J8" i="7"/>
  <c r="K8" i="7"/>
  <c r="L8" i="7"/>
  <c r="G9" i="7"/>
  <c r="H9" i="7"/>
  <c r="I9" i="7"/>
  <c r="J9" i="7"/>
  <c r="K9" i="7"/>
  <c r="L9" i="7"/>
  <c r="G10" i="7"/>
  <c r="H10" i="7"/>
  <c r="I10" i="7"/>
  <c r="J10" i="7"/>
  <c r="K10" i="7"/>
  <c r="L10" i="7"/>
  <c r="G11" i="7"/>
  <c r="H11" i="7"/>
  <c r="I11" i="7"/>
  <c r="J11" i="7"/>
  <c r="K11" i="7"/>
  <c r="L11" i="7"/>
  <c r="G12" i="7"/>
  <c r="H12" i="7"/>
  <c r="I12" i="7"/>
  <c r="J12" i="7"/>
  <c r="K12" i="7"/>
  <c r="L12" i="7"/>
  <c r="H13" i="7"/>
  <c r="I13" i="7"/>
  <c r="J13" i="7"/>
  <c r="K13" i="7"/>
  <c r="L13" i="7"/>
  <c r="H14" i="7"/>
  <c r="I14" i="7"/>
  <c r="J14" i="7"/>
  <c r="K14" i="7"/>
  <c r="L14" i="7"/>
  <c r="H15" i="7"/>
  <c r="I15" i="7"/>
  <c r="J15" i="7"/>
  <c r="K15" i="7"/>
  <c r="L15" i="7"/>
  <c r="G18" i="7"/>
  <c r="H18" i="7"/>
  <c r="G21" i="7"/>
  <c r="H21" i="7"/>
  <c r="G22" i="7"/>
  <c r="H22" i="7"/>
  <c r="G25" i="7"/>
  <c r="H25" i="7"/>
  <c r="I25" i="7"/>
  <c r="J25" i="7"/>
  <c r="K25" i="7"/>
  <c r="L25" i="7"/>
  <c r="G28" i="7"/>
  <c r="H28" i="7"/>
  <c r="I28" i="7"/>
  <c r="J28" i="7"/>
  <c r="K28" i="7"/>
  <c r="L28" i="7"/>
  <c r="G29" i="7"/>
  <c r="H29" i="7"/>
  <c r="I29" i="7"/>
  <c r="J29" i="7"/>
  <c r="K29" i="7"/>
  <c r="L29" i="7"/>
  <c r="G31" i="7"/>
  <c r="H31" i="7"/>
  <c r="I31" i="7"/>
  <c r="J31" i="7"/>
  <c r="K31" i="7"/>
  <c r="L31" i="7"/>
  <c r="G32" i="7"/>
  <c r="H32" i="7"/>
  <c r="I32" i="7"/>
  <c r="J32" i="7"/>
  <c r="K32" i="7"/>
  <c r="L32" i="7"/>
  <c r="G34" i="7"/>
  <c r="H34" i="7"/>
  <c r="I34" i="7"/>
  <c r="J34" i="7"/>
  <c r="K34" i="7"/>
  <c r="L34" i="7"/>
  <c r="G35" i="7"/>
  <c r="H35" i="7"/>
  <c r="I35" i="7"/>
  <c r="J35" i="7"/>
  <c r="K35" i="7"/>
  <c r="L35" i="7"/>
  <c r="G36" i="7"/>
  <c r="H36" i="7"/>
  <c r="I36" i="7"/>
  <c r="J36" i="7"/>
  <c r="K36" i="7"/>
  <c r="L36" i="7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Z2" i="12"/>
  <c r="AA2" i="12"/>
  <c r="AB2" i="12"/>
  <c r="AC2" i="12"/>
  <c r="AD2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V3" i="12"/>
  <c r="W3" i="12"/>
  <c r="X3" i="12"/>
  <c r="Y3" i="12"/>
  <c r="Z3" i="12"/>
  <c r="AA3" i="12"/>
  <c r="AB3" i="12"/>
  <c r="AC3" i="12"/>
  <c r="AD3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C5" i="12"/>
  <c r="AD5" i="12"/>
  <c r="AF5" i="12"/>
  <c r="AG5" i="12"/>
  <c r="AH5" i="12"/>
  <c r="AI5" i="12"/>
  <c r="AJ5" i="12"/>
  <c r="AK5" i="12"/>
  <c r="AL5" i="12"/>
  <c r="AM5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Z6" i="12"/>
  <c r="AA6" i="12"/>
  <c r="AB6" i="12"/>
  <c r="AC6" i="12"/>
  <c r="AD6" i="12"/>
  <c r="AF6" i="12"/>
  <c r="AG6" i="12"/>
  <c r="AH6" i="12"/>
  <c r="AI6" i="12"/>
  <c r="AJ6" i="12"/>
  <c r="AK6" i="12"/>
  <c r="AL6" i="12"/>
  <c r="AM6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F7" i="12"/>
  <c r="AG7" i="12"/>
  <c r="AH7" i="12"/>
  <c r="AI7" i="12"/>
  <c r="AJ7" i="12"/>
  <c r="AK7" i="12"/>
  <c r="AL7" i="12"/>
  <c r="AM7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F8" i="12"/>
  <c r="AG8" i="12"/>
  <c r="AH8" i="12"/>
  <c r="AI8" i="12"/>
  <c r="AJ8" i="12"/>
  <c r="AK8" i="12"/>
  <c r="AL8" i="12"/>
  <c r="AM8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F9" i="12"/>
  <c r="AG9" i="12"/>
  <c r="AH9" i="12"/>
  <c r="AI9" i="12"/>
  <c r="AJ9" i="12"/>
  <c r="AK9" i="12"/>
  <c r="AL9" i="12"/>
  <c r="AM9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F10" i="12"/>
  <c r="AG10" i="12"/>
  <c r="AH10" i="12"/>
  <c r="AI10" i="12"/>
  <c r="AJ10" i="12"/>
  <c r="AK10" i="12"/>
  <c r="AL10" i="12"/>
  <c r="AM10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F11" i="12"/>
  <c r="AG11" i="12"/>
  <c r="AH11" i="12"/>
  <c r="AI11" i="12"/>
  <c r="AJ11" i="12"/>
  <c r="AK11" i="12"/>
  <c r="AL11" i="12"/>
  <c r="AM11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F12" i="12"/>
  <c r="AG12" i="12"/>
  <c r="AH12" i="12"/>
  <c r="AI12" i="12"/>
  <c r="AJ12" i="12"/>
  <c r="AK12" i="12"/>
  <c r="AL12" i="12"/>
  <c r="AM12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F13" i="12"/>
  <c r="AG13" i="12"/>
  <c r="AH13" i="12"/>
  <c r="AI13" i="12"/>
  <c r="AJ13" i="12"/>
  <c r="AK13" i="12"/>
  <c r="AL13" i="12"/>
  <c r="AM13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F14" i="12"/>
  <c r="AG14" i="12"/>
  <c r="AH14" i="12"/>
  <c r="AI14" i="12"/>
  <c r="AJ14" i="12"/>
  <c r="AK14" i="12"/>
  <c r="AL14" i="12"/>
  <c r="AM14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F15" i="12"/>
  <c r="AG15" i="12"/>
  <c r="AH15" i="12"/>
  <c r="AI15" i="12"/>
  <c r="AJ15" i="12"/>
  <c r="AK15" i="12"/>
  <c r="AL15" i="12"/>
  <c r="AM15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F16" i="12"/>
  <c r="AG16" i="12"/>
  <c r="AH16" i="12"/>
  <c r="AI16" i="12"/>
  <c r="AJ16" i="12"/>
  <c r="AK16" i="12"/>
  <c r="AL16" i="12"/>
  <c r="AM16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F17" i="12"/>
  <c r="AG17" i="12"/>
  <c r="AH17" i="12"/>
  <c r="AI17" i="12"/>
  <c r="AJ17" i="12"/>
  <c r="AK17" i="12"/>
  <c r="AL17" i="12"/>
  <c r="AM17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F18" i="12"/>
  <c r="AG18" i="12"/>
  <c r="AH18" i="12"/>
  <c r="AI18" i="12"/>
  <c r="AJ18" i="12"/>
  <c r="AK18" i="12"/>
  <c r="AL18" i="12"/>
  <c r="AM18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F19" i="12"/>
  <c r="AG19" i="12"/>
  <c r="AH19" i="12"/>
  <c r="AI19" i="12"/>
  <c r="AJ19" i="12"/>
  <c r="AK19" i="12"/>
  <c r="AL19" i="12"/>
  <c r="AM19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F20" i="12"/>
  <c r="AG20" i="12"/>
  <c r="AH20" i="12"/>
  <c r="AI20" i="12"/>
  <c r="AJ20" i="12"/>
  <c r="AK20" i="12"/>
  <c r="AL20" i="12"/>
  <c r="AM20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F21" i="12"/>
  <c r="AG21" i="12"/>
  <c r="AH21" i="12"/>
  <c r="AI21" i="12"/>
  <c r="AJ21" i="12"/>
  <c r="AK21" i="12"/>
  <c r="AL21" i="12"/>
  <c r="AM21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F22" i="12"/>
  <c r="AG22" i="12"/>
  <c r="AH22" i="12"/>
  <c r="AI22" i="12"/>
  <c r="AJ22" i="12"/>
  <c r="AK22" i="12"/>
  <c r="AL22" i="12"/>
  <c r="AM22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F23" i="12"/>
  <c r="AG23" i="12"/>
  <c r="AH23" i="12"/>
  <c r="AI23" i="12"/>
  <c r="AJ23" i="12"/>
  <c r="AK23" i="12"/>
  <c r="AL23" i="12"/>
  <c r="AM23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F24" i="12"/>
  <c r="AG24" i="12"/>
  <c r="AH24" i="12"/>
  <c r="AI24" i="12"/>
  <c r="AJ24" i="12"/>
  <c r="AK24" i="12"/>
  <c r="AL24" i="12"/>
  <c r="AM24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F25" i="12"/>
  <c r="AG25" i="12"/>
  <c r="AH25" i="12"/>
  <c r="AI25" i="12"/>
  <c r="AJ25" i="12"/>
  <c r="AK25" i="12"/>
  <c r="AL25" i="12"/>
  <c r="AM25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F26" i="12"/>
  <c r="AG26" i="12"/>
  <c r="AH26" i="12"/>
  <c r="AI26" i="12"/>
  <c r="AJ26" i="12"/>
  <c r="AK26" i="12"/>
  <c r="AL26" i="12"/>
  <c r="AM26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F28" i="12"/>
  <c r="AG28" i="12"/>
  <c r="AH28" i="12"/>
  <c r="AI28" i="12"/>
  <c r="AJ28" i="12"/>
  <c r="AK28" i="12"/>
  <c r="AL28" i="12"/>
  <c r="AM28" i="12"/>
  <c r="AF29" i="12"/>
  <c r="AG29" i="12"/>
  <c r="AH29" i="12"/>
  <c r="AI29" i="12"/>
  <c r="AJ29" i="12"/>
  <c r="AK29" i="12"/>
  <c r="AL29" i="12"/>
  <c r="AM29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F30" i="12"/>
  <c r="AG30" i="12"/>
  <c r="AH30" i="12"/>
  <c r="AI30" i="12"/>
  <c r="AJ30" i="12"/>
  <c r="AK30" i="12"/>
  <c r="AL30" i="12"/>
  <c r="AM30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F31" i="12"/>
  <c r="AG31" i="12"/>
  <c r="AH31" i="12"/>
  <c r="AI31" i="12"/>
  <c r="AJ31" i="12"/>
  <c r="AK31" i="12"/>
  <c r="AL31" i="12"/>
  <c r="AM31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F32" i="12"/>
  <c r="AG32" i="12"/>
  <c r="AH32" i="12"/>
  <c r="AI32" i="12"/>
  <c r="AJ32" i="12"/>
  <c r="AK32" i="12"/>
  <c r="AL32" i="12"/>
  <c r="AM32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F33" i="12"/>
  <c r="AG33" i="12"/>
  <c r="AH33" i="12"/>
  <c r="AI33" i="12"/>
  <c r="AJ33" i="12"/>
  <c r="AK33" i="12"/>
  <c r="AL33" i="12"/>
  <c r="AM33" i="12"/>
  <c r="G2" i="15"/>
  <c r="H2" i="15"/>
  <c r="I2" i="15"/>
  <c r="J2" i="15"/>
  <c r="K2" i="15"/>
  <c r="L2" i="15"/>
  <c r="M2" i="15"/>
  <c r="N2" i="15"/>
  <c r="O2" i="15"/>
  <c r="P2" i="15"/>
  <c r="Q2" i="15"/>
  <c r="R2" i="15"/>
  <c r="S2" i="15"/>
  <c r="T2" i="15"/>
  <c r="U2" i="15"/>
  <c r="V2" i="15"/>
  <c r="W2" i="15"/>
  <c r="X2" i="15"/>
  <c r="Y2" i="15"/>
  <c r="Z2" i="15"/>
  <c r="AA2" i="15"/>
  <c r="AB2" i="15"/>
  <c r="AC2" i="15"/>
  <c r="AD2" i="15"/>
  <c r="G3" i="15"/>
  <c r="H3" i="15"/>
  <c r="I3" i="15"/>
  <c r="J3" i="15"/>
  <c r="K3" i="15"/>
  <c r="L3" i="15"/>
  <c r="M3" i="15"/>
  <c r="N3" i="15"/>
  <c r="O3" i="15"/>
  <c r="P3" i="15"/>
  <c r="Q3" i="15"/>
  <c r="R3" i="15"/>
  <c r="S3" i="15"/>
  <c r="T3" i="15"/>
  <c r="U3" i="15"/>
  <c r="V3" i="15"/>
  <c r="W3" i="15"/>
  <c r="X3" i="15"/>
  <c r="Y3" i="15"/>
  <c r="Z3" i="15"/>
  <c r="AA3" i="15"/>
  <c r="AB3" i="15"/>
  <c r="AC3" i="15"/>
  <c r="AD3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B4" i="15"/>
  <c r="AC4" i="15"/>
  <c r="AD4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Z5" i="15"/>
  <c r="AA5" i="15"/>
  <c r="AB5" i="15"/>
  <c r="AC5" i="15"/>
  <c r="AD5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D9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AD10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B17" i="15"/>
  <c r="AC17" i="15"/>
  <c r="AD17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B19" i="15"/>
  <c r="AC19" i="15"/>
  <c r="AD19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O20" i="15"/>
  <c r="AP20" i="15"/>
  <c r="AQ20" i="15"/>
  <c r="AR20" i="15"/>
  <c r="AS20" i="15"/>
  <c r="AT20" i="15"/>
  <c r="AU20" i="15"/>
  <c r="AV20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O21" i="15"/>
  <c r="AP21" i="15"/>
  <c r="AQ21" i="15"/>
  <c r="AR21" i="15"/>
  <c r="AS21" i="15"/>
  <c r="AT21" i="15"/>
  <c r="AU21" i="15"/>
  <c r="AV21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F22" i="15"/>
  <c r="AG22" i="15"/>
  <c r="AH22" i="15"/>
  <c r="AI22" i="15"/>
  <c r="AJ22" i="15"/>
  <c r="AK22" i="15"/>
  <c r="AL22" i="15"/>
  <c r="AM22" i="15"/>
  <c r="AO22" i="15"/>
  <c r="AP22" i="15"/>
  <c r="AQ22" i="15"/>
  <c r="AR22" i="15"/>
  <c r="AS22" i="15"/>
  <c r="AT22" i="15"/>
  <c r="AU22" i="15"/>
  <c r="AV22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O25" i="15"/>
  <c r="AP25" i="15"/>
  <c r="AQ25" i="15"/>
  <c r="AR25" i="15"/>
  <c r="AS25" i="15"/>
  <c r="AT25" i="15"/>
  <c r="AU25" i="15"/>
  <c r="AV25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O26" i="15"/>
  <c r="AP26" i="15"/>
  <c r="AQ26" i="15"/>
  <c r="AR26" i="15"/>
  <c r="AS26" i="15"/>
  <c r="AT26" i="15"/>
  <c r="AU26" i="15"/>
  <c r="AV26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AB27" i="15"/>
  <c r="AC27" i="15"/>
  <c r="AD27" i="15"/>
  <c r="AF27" i="15"/>
  <c r="AG27" i="15"/>
  <c r="AH27" i="15"/>
  <c r="AI27" i="15"/>
  <c r="AJ27" i="15"/>
  <c r="AK27" i="15"/>
  <c r="AL27" i="15"/>
  <c r="AM27" i="15"/>
  <c r="AO27" i="15"/>
  <c r="AP27" i="15"/>
  <c r="AQ27" i="15"/>
  <c r="AR27" i="15"/>
  <c r="AS27" i="15"/>
  <c r="AT27" i="15"/>
  <c r="AU27" i="15"/>
  <c r="AV27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O30" i="15"/>
  <c r="AP30" i="15"/>
  <c r="AQ30" i="15"/>
  <c r="AR30" i="15"/>
  <c r="AS30" i="15"/>
  <c r="AT30" i="15"/>
  <c r="AU30" i="15"/>
  <c r="AV30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O31" i="15"/>
  <c r="AP31" i="15"/>
  <c r="AQ31" i="15"/>
  <c r="AR31" i="15"/>
  <c r="AS31" i="15"/>
  <c r="AT31" i="15"/>
  <c r="AU31" i="15"/>
  <c r="AV31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F32" i="15"/>
  <c r="AG32" i="15"/>
  <c r="AH32" i="15"/>
  <c r="AI32" i="15"/>
  <c r="AJ32" i="15"/>
  <c r="AK32" i="15"/>
  <c r="AL32" i="15"/>
  <c r="AM32" i="15"/>
  <c r="AO32" i="15"/>
  <c r="AP32" i="15"/>
  <c r="AQ32" i="15"/>
  <c r="AR32" i="15"/>
  <c r="AS32" i="15"/>
  <c r="AT32" i="15"/>
  <c r="AU32" i="15"/>
  <c r="AV32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W34" i="15"/>
  <c r="X34" i="15"/>
  <c r="Y34" i="15"/>
  <c r="Z34" i="15"/>
  <c r="AA34" i="15"/>
  <c r="AB34" i="15"/>
  <c r="AC34" i="15"/>
  <c r="AD34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Y36" i="15"/>
  <c r="Z36" i="15"/>
  <c r="AA36" i="15"/>
  <c r="AB36" i="15"/>
  <c r="AC36" i="15"/>
  <c r="AD36" i="15"/>
  <c r="AO37" i="15"/>
  <c r="AP37" i="15"/>
  <c r="AQ37" i="15"/>
  <c r="AR37" i="15"/>
  <c r="AS37" i="15"/>
  <c r="AT37" i="15"/>
  <c r="AU37" i="15"/>
  <c r="AV37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Z38" i="15"/>
  <c r="AA38" i="15"/>
  <c r="AB38" i="15"/>
  <c r="AC38" i="15"/>
  <c r="AD38" i="15"/>
  <c r="AO38" i="15"/>
  <c r="AP38" i="15"/>
  <c r="AQ38" i="15"/>
  <c r="AR38" i="15"/>
  <c r="AS38" i="15"/>
  <c r="AT38" i="15"/>
  <c r="AU38" i="15"/>
  <c r="AV38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Z39" i="15"/>
  <c r="AA39" i="15"/>
  <c r="AB39" i="15"/>
  <c r="AC39" i="15"/>
  <c r="AD39" i="15"/>
  <c r="AF39" i="15"/>
  <c r="AG39" i="15"/>
  <c r="AH39" i="15"/>
  <c r="AI39" i="15"/>
  <c r="AJ39" i="15"/>
  <c r="AK39" i="15"/>
  <c r="AL39" i="15"/>
  <c r="AM39" i="15"/>
  <c r="AO39" i="15"/>
  <c r="AP39" i="15"/>
  <c r="AQ39" i="15"/>
  <c r="AR39" i="15"/>
  <c r="AS39" i="15"/>
  <c r="AT39" i="15"/>
  <c r="AU39" i="15"/>
  <c r="AV39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V41" i="15"/>
  <c r="W41" i="15"/>
  <c r="X41" i="15"/>
  <c r="Y41" i="15"/>
  <c r="Z41" i="15"/>
  <c r="AA41" i="15"/>
  <c r="AB41" i="15"/>
  <c r="AC41" i="15"/>
  <c r="AD41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AD42" i="15"/>
  <c r="AO42" i="15"/>
  <c r="AP42" i="15"/>
  <c r="AQ42" i="15"/>
  <c r="AR42" i="15"/>
  <c r="AS42" i="15"/>
  <c r="AT42" i="15"/>
  <c r="AU42" i="15"/>
  <c r="AV42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V43" i="15"/>
  <c r="W43" i="15"/>
  <c r="X43" i="15"/>
  <c r="Y43" i="15"/>
  <c r="Z43" i="15"/>
  <c r="AA43" i="15"/>
  <c r="AB43" i="15"/>
  <c r="AC43" i="15"/>
  <c r="AD43" i="15"/>
  <c r="AO43" i="15"/>
  <c r="AP43" i="15"/>
  <c r="AQ43" i="15"/>
  <c r="AR43" i="15"/>
  <c r="AS43" i="15"/>
  <c r="AT43" i="15"/>
  <c r="AU43" i="15"/>
  <c r="AV43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W44" i="15"/>
  <c r="X44" i="15"/>
  <c r="Y44" i="15"/>
  <c r="Z44" i="15"/>
  <c r="AA44" i="15"/>
  <c r="AB44" i="15"/>
  <c r="AC44" i="15"/>
  <c r="AD44" i="15"/>
  <c r="AF44" i="15"/>
  <c r="AG44" i="15"/>
  <c r="AH44" i="15"/>
  <c r="AI44" i="15"/>
  <c r="AJ44" i="15"/>
  <c r="AK44" i="15"/>
  <c r="AL44" i="15"/>
  <c r="AM44" i="15"/>
  <c r="AO44" i="15"/>
  <c r="AP44" i="15"/>
  <c r="AQ44" i="15"/>
  <c r="AR44" i="15"/>
  <c r="AS44" i="15"/>
  <c r="AT44" i="15"/>
  <c r="AU44" i="15"/>
  <c r="AV44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W46" i="15"/>
  <c r="X46" i="15"/>
  <c r="Y46" i="15"/>
  <c r="Z46" i="15"/>
  <c r="AA46" i="15"/>
  <c r="AB46" i="15"/>
  <c r="AC46" i="15"/>
  <c r="AD46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Z48" i="15"/>
  <c r="AA48" i="15"/>
  <c r="AB48" i="15"/>
  <c r="AC48" i="15"/>
  <c r="AD48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V49" i="15"/>
  <c r="W49" i="15"/>
  <c r="X49" i="15"/>
  <c r="Y49" i="15"/>
  <c r="Z49" i="15"/>
  <c r="AA49" i="15"/>
  <c r="AB49" i="15"/>
  <c r="AC49" i="15"/>
  <c r="AD49" i="15"/>
  <c r="AO49" i="15"/>
  <c r="AP49" i="15"/>
  <c r="AQ49" i="15"/>
  <c r="AR49" i="15"/>
  <c r="AS49" i="15"/>
  <c r="AT49" i="15"/>
  <c r="AU49" i="15"/>
  <c r="AV49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T50" i="15"/>
  <c r="U50" i="15"/>
  <c r="V50" i="15"/>
  <c r="W50" i="15"/>
  <c r="X50" i="15"/>
  <c r="Y50" i="15"/>
  <c r="Z50" i="15"/>
  <c r="AA50" i="15"/>
  <c r="AB50" i="15"/>
  <c r="AC50" i="15"/>
  <c r="AD50" i="15"/>
  <c r="AO50" i="15"/>
  <c r="AP50" i="15"/>
  <c r="AQ50" i="15"/>
  <c r="AR50" i="15"/>
  <c r="AS50" i="15"/>
  <c r="AT50" i="15"/>
  <c r="AU50" i="15"/>
  <c r="AV50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1" i="15"/>
  <c r="Z51" i="15"/>
  <c r="AA51" i="15"/>
  <c r="AB51" i="15"/>
  <c r="AC51" i="15"/>
  <c r="AD51" i="15"/>
  <c r="AF51" i="15"/>
  <c r="AG51" i="15"/>
  <c r="AH51" i="15"/>
  <c r="AI51" i="15"/>
  <c r="AJ51" i="15"/>
  <c r="AK51" i="15"/>
  <c r="AL51" i="15"/>
  <c r="AM51" i="15"/>
  <c r="AO51" i="15"/>
  <c r="AP51" i="15"/>
  <c r="AQ51" i="15"/>
  <c r="AR51" i="15"/>
  <c r="AS51" i="15"/>
  <c r="AT51" i="15"/>
  <c r="AU51" i="15"/>
  <c r="AV51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U53" i="15"/>
  <c r="V53" i="15"/>
  <c r="W53" i="15"/>
  <c r="X53" i="15"/>
  <c r="Y53" i="15"/>
  <c r="Z53" i="15"/>
  <c r="AA53" i="15"/>
  <c r="AB53" i="15"/>
  <c r="AC53" i="15"/>
  <c r="AD53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V54" i="15"/>
  <c r="W54" i="15"/>
  <c r="X54" i="15"/>
  <c r="Y54" i="15"/>
  <c r="Z54" i="15"/>
  <c r="AA54" i="15"/>
  <c r="AB54" i="15"/>
  <c r="AC54" i="15"/>
  <c r="AD54" i="15"/>
  <c r="AO54" i="15"/>
  <c r="AP54" i="15"/>
  <c r="AQ54" i="15"/>
  <c r="AR54" i="15"/>
  <c r="AS54" i="15"/>
  <c r="AT54" i="15"/>
  <c r="AU54" i="15"/>
  <c r="AV54" i="15"/>
  <c r="G55" i="15"/>
  <c r="H55" i="15"/>
  <c r="I55" i="15"/>
  <c r="J55" i="15"/>
  <c r="K55" i="15"/>
  <c r="L55" i="15"/>
  <c r="M55" i="15"/>
  <c r="N55" i="15"/>
  <c r="O55" i="15"/>
  <c r="P55" i="15"/>
  <c r="Q55" i="15"/>
  <c r="R55" i="15"/>
  <c r="S55" i="15"/>
  <c r="T55" i="15"/>
  <c r="U55" i="15"/>
  <c r="V55" i="15"/>
  <c r="W55" i="15"/>
  <c r="X55" i="15"/>
  <c r="Y55" i="15"/>
  <c r="Z55" i="15"/>
  <c r="AA55" i="15"/>
  <c r="AB55" i="15"/>
  <c r="AC55" i="15"/>
  <c r="AD55" i="15"/>
  <c r="AO55" i="15"/>
  <c r="AP55" i="15"/>
  <c r="AQ55" i="15"/>
  <c r="AR55" i="15"/>
  <c r="AS55" i="15"/>
  <c r="AT55" i="15"/>
  <c r="AU55" i="15"/>
  <c r="AV55" i="15"/>
  <c r="G56" i="15"/>
  <c r="H56" i="15"/>
  <c r="I56" i="15"/>
  <c r="J56" i="15"/>
  <c r="K56" i="15"/>
  <c r="L56" i="15"/>
  <c r="M56" i="15"/>
  <c r="N56" i="15"/>
  <c r="O56" i="15"/>
  <c r="P56" i="15"/>
  <c r="Q56" i="15"/>
  <c r="R56" i="15"/>
  <c r="S56" i="15"/>
  <c r="T56" i="15"/>
  <c r="U56" i="15"/>
  <c r="V56" i="15"/>
  <c r="W56" i="15"/>
  <c r="X56" i="15"/>
  <c r="Y56" i="15"/>
  <c r="Z56" i="15"/>
  <c r="AA56" i="15"/>
  <c r="AB56" i="15"/>
  <c r="AC56" i="15"/>
  <c r="AD56" i="15"/>
  <c r="AF56" i="15"/>
  <c r="AG56" i="15"/>
  <c r="AH56" i="15"/>
  <c r="AI56" i="15"/>
  <c r="AJ56" i="15"/>
  <c r="AK56" i="15"/>
  <c r="AL56" i="15"/>
  <c r="AM56" i="15"/>
  <c r="AO56" i="15"/>
  <c r="AP56" i="15"/>
  <c r="AQ56" i="15"/>
  <c r="AR56" i="15"/>
  <c r="AS56" i="15"/>
  <c r="AT56" i="15"/>
  <c r="AU56" i="15"/>
  <c r="AV56" i="15"/>
  <c r="G58" i="15"/>
  <c r="H58" i="15"/>
  <c r="I58" i="15"/>
  <c r="J58" i="15"/>
  <c r="K58" i="15"/>
  <c r="L58" i="15"/>
  <c r="M58" i="15"/>
  <c r="N58" i="15"/>
  <c r="O58" i="15"/>
  <c r="P58" i="15"/>
  <c r="Q58" i="15"/>
  <c r="R58" i="15"/>
  <c r="S58" i="15"/>
  <c r="T58" i="15"/>
  <c r="U58" i="15"/>
  <c r="V58" i="15"/>
  <c r="W58" i="15"/>
  <c r="X58" i="15"/>
  <c r="Y58" i="15"/>
  <c r="Z58" i="15"/>
  <c r="AA58" i="15"/>
  <c r="AB58" i="15"/>
  <c r="AC58" i="15"/>
  <c r="AD58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X60" i="15"/>
  <c r="Y60" i="15"/>
  <c r="Z60" i="15"/>
  <c r="AA60" i="15"/>
  <c r="AB60" i="15"/>
  <c r="AC60" i="15"/>
  <c r="AD60" i="15"/>
  <c r="AF61" i="15"/>
  <c r="AG61" i="15"/>
  <c r="AH61" i="15"/>
  <c r="AI61" i="15"/>
  <c r="AJ61" i="15"/>
  <c r="AK61" i="15"/>
  <c r="AL61" i="15"/>
  <c r="AM61" i="15"/>
  <c r="G63" i="15"/>
  <c r="H63" i="15"/>
  <c r="I63" i="15"/>
  <c r="J63" i="15"/>
  <c r="K63" i="15"/>
  <c r="L63" i="15"/>
  <c r="M63" i="15"/>
  <c r="N63" i="15"/>
  <c r="O63" i="15"/>
  <c r="P63" i="15"/>
  <c r="Q63" i="15"/>
  <c r="R63" i="15"/>
  <c r="S63" i="15"/>
  <c r="T63" i="15"/>
  <c r="U63" i="15"/>
  <c r="V63" i="15"/>
  <c r="W63" i="15"/>
  <c r="X63" i="15"/>
  <c r="Y63" i="15"/>
  <c r="Z63" i="15"/>
  <c r="AA63" i="15"/>
  <c r="AB63" i="15"/>
  <c r="AC63" i="15"/>
  <c r="AD63" i="15"/>
  <c r="AF64" i="15"/>
  <c r="AG64" i="15"/>
  <c r="AH64" i="15"/>
  <c r="AI64" i="15"/>
  <c r="AJ64" i="15"/>
  <c r="AK64" i="15"/>
  <c r="AL64" i="15"/>
  <c r="AM64" i="15"/>
  <c r="G66" i="15"/>
  <c r="H66" i="15"/>
  <c r="I66" i="15"/>
  <c r="J66" i="15"/>
  <c r="K66" i="15"/>
  <c r="L66" i="15"/>
  <c r="M66" i="15"/>
  <c r="N66" i="15"/>
  <c r="O66" i="15"/>
  <c r="P66" i="15"/>
  <c r="Q66" i="15"/>
  <c r="R66" i="15"/>
  <c r="S66" i="15"/>
  <c r="T66" i="15"/>
  <c r="U66" i="15"/>
  <c r="V66" i="15"/>
  <c r="W66" i="15"/>
  <c r="X66" i="15"/>
  <c r="Y66" i="15"/>
  <c r="Z66" i="15"/>
  <c r="AA66" i="15"/>
  <c r="AB66" i="15"/>
  <c r="AC66" i="15"/>
  <c r="AD66" i="15"/>
  <c r="AF67" i="15"/>
  <c r="AG67" i="15"/>
  <c r="AH67" i="15"/>
  <c r="AI67" i="15"/>
  <c r="AJ67" i="15"/>
  <c r="AK67" i="15"/>
  <c r="AL67" i="15"/>
  <c r="AM67" i="15"/>
  <c r="G69" i="15"/>
  <c r="H69" i="15"/>
  <c r="I69" i="15"/>
  <c r="J69" i="15"/>
  <c r="K69" i="15"/>
  <c r="L69" i="15"/>
  <c r="M69" i="15"/>
  <c r="N69" i="15"/>
  <c r="O69" i="15"/>
  <c r="P69" i="15"/>
  <c r="Q69" i="15"/>
  <c r="R69" i="15"/>
  <c r="S69" i="15"/>
  <c r="T69" i="15"/>
  <c r="U69" i="15"/>
  <c r="V69" i="15"/>
  <c r="W69" i="15"/>
  <c r="X69" i="15"/>
  <c r="Y69" i="15"/>
  <c r="Z69" i="15"/>
  <c r="AA69" i="15"/>
  <c r="AB69" i="15"/>
  <c r="AC69" i="15"/>
  <c r="AD69" i="15"/>
  <c r="G71" i="15"/>
  <c r="H71" i="15"/>
  <c r="I71" i="15"/>
  <c r="J71" i="15"/>
  <c r="K71" i="15"/>
  <c r="L71" i="15"/>
  <c r="M71" i="15"/>
  <c r="N71" i="15"/>
  <c r="O71" i="15"/>
  <c r="P71" i="15"/>
  <c r="Q71" i="15"/>
  <c r="R71" i="15"/>
  <c r="S71" i="15"/>
  <c r="T71" i="15"/>
  <c r="U71" i="15"/>
  <c r="V71" i="15"/>
  <c r="W71" i="15"/>
  <c r="X71" i="15"/>
  <c r="Y71" i="15"/>
  <c r="Z71" i="15"/>
  <c r="AA71" i="15"/>
  <c r="AB71" i="15"/>
  <c r="AC71" i="15"/>
  <c r="AD71" i="15"/>
  <c r="G73" i="15"/>
  <c r="H73" i="15"/>
  <c r="I73" i="15"/>
  <c r="J73" i="15"/>
  <c r="K73" i="15"/>
  <c r="L73" i="15"/>
  <c r="M73" i="15"/>
  <c r="N73" i="15"/>
  <c r="O73" i="15"/>
  <c r="P73" i="15"/>
  <c r="Q73" i="15"/>
  <c r="R73" i="15"/>
  <c r="S73" i="15"/>
  <c r="T73" i="15"/>
  <c r="U73" i="15"/>
  <c r="V73" i="15"/>
  <c r="W73" i="15"/>
  <c r="X73" i="15"/>
  <c r="Y73" i="15"/>
  <c r="Z73" i="15"/>
  <c r="AA73" i="15"/>
  <c r="AB73" i="15"/>
  <c r="AC73" i="15"/>
  <c r="AD73" i="15"/>
  <c r="G75" i="15"/>
  <c r="H75" i="15"/>
  <c r="I75" i="15"/>
  <c r="J75" i="15"/>
  <c r="K75" i="15"/>
  <c r="L75" i="15"/>
  <c r="M75" i="15"/>
  <c r="N75" i="15"/>
  <c r="O75" i="15"/>
  <c r="P75" i="15"/>
  <c r="Q75" i="15"/>
  <c r="R75" i="15"/>
  <c r="S75" i="15"/>
  <c r="T75" i="15"/>
  <c r="U75" i="15"/>
  <c r="V75" i="15"/>
  <c r="W75" i="15"/>
  <c r="X75" i="15"/>
  <c r="Y75" i="15"/>
  <c r="Z75" i="15"/>
  <c r="AA75" i="15"/>
  <c r="AB75" i="15"/>
  <c r="AC75" i="15"/>
  <c r="AD75" i="15"/>
  <c r="G77" i="15"/>
  <c r="H77" i="15"/>
  <c r="I77" i="15"/>
  <c r="J77" i="15"/>
  <c r="K77" i="15"/>
  <c r="L77" i="15"/>
  <c r="M77" i="15"/>
  <c r="N77" i="15"/>
  <c r="O77" i="15"/>
  <c r="P77" i="15"/>
  <c r="Q77" i="15"/>
  <c r="R77" i="15"/>
  <c r="S77" i="15"/>
  <c r="T77" i="15"/>
  <c r="U77" i="15"/>
  <c r="V77" i="15"/>
  <c r="W77" i="15"/>
  <c r="X77" i="15"/>
  <c r="Y77" i="15"/>
  <c r="Z77" i="15"/>
  <c r="AA77" i="15"/>
  <c r="AB77" i="15"/>
  <c r="AC77" i="15"/>
  <c r="AD77" i="15"/>
  <c r="G78" i="15"/>
  <c r="H78" i="15"/>
  <c r="I78" i="15"/>
  <c r="J78" i="15"/>
  <c r="K78" i="15"/>
  <c r="L78" i="15"/>
  <c r="M78" i="15"/>
  <c r="N78" i="15"/>
  <c r="O78" i="15"/>
  <c r="P78" i="15"/>
  <c r="Q78" i="15"/>
  <c r="R78" i="15"/>
  <c r="S78" i="15"/>
  <c r="T78" i="15"/>
  <c r="U78" i="15"/>
  <c r="V78" i="15"/>
  <c r="W78" i="15"/>
  <c r="X78" i="15"/>
  <c r="Y78" i="15"/>
  <c r="Z78" i="15"/>
  <c r="AA78" i="15"/>
  <c r="AB78" i="15"/>
  <c r="AC78" i="15"/>
  <c r="AD78" i="15"/>
  <c r="G79" i="15"/>
  <c r="H79" i="15"/>
  <c r="I79" i="15"/>
  <c r="J79" i="15"/>
  <c r="K79" i="15"/>
  <c r="L79" i="15"/>
  <c r="M79" i="15"/>
  <c r="N79" i="15"/>
  <c r="O79" i="15"/>
  <c r="P79" i="15"/>
  <c r="Q79" i="15"/>
  <c r="R79" i="15"/>
  <c r="S79" i="15"/>
  <c r="T79" i="15"/>
  <c r="U79" i="15"/>
  <c r="V79" i="15"/>
  <c r="W79" i="15"/>
  <c r="X79" i="15"/>
  <c r="Y79" i="15"/>
  <c r="Z79" i="15"/>
  <c r="AA79" i="15"/>
  <c r="AB79" i="15"/>
  <c r="AC79" i="15"/>
  <c r="AD79" i="15"/>
  <c r="G81" i="15"/>
  <c r="H81" i="15"/>
  <c r="I81" i="15"/>
  <c r="J81" i="15"/>
  <c r="K81" i="15"/>
  <c r="L81" i="15"/>
  <c r="M81" i="15"/>
  <c r="N81" i="15"/>
  <c r="O81" i="15"/>
  <c r="P81" i="15"/>
  <c r="Q81" i="15"/>
  <c r="R81" i="15"/>
  <c r="S81" i="15"/>
  <c r="T81" i="15"/>
  <c r="U81" i="15"/>
  <c r="V81" i="15"/>
  <c r="W81" i="15"/>
  <c r="X81" i="15"/>
  <c r="Y81" i="15"/>
  <c r="Z81" i="15"/>
  <c r="AA81" i="15"/>
  <c r="AB81" i="15"/>
  <c r="AC81" i="15"/>
  <c r="AD81" i="15"/>
  <c r="G83" i="15"/>
  <c r="H83" i="15"/>
  <c r="I83" i="15"/>
  <c r="J83" i="15"/>
  <c r="K83" i="15"/>
  <c r="L83" i="15"/>
  <c r="M83" i="15"/>
  <c r="N83" i="15"/>
  <c r="O83" i="15"/>
  <c r="P83" i="15"/>
  <c r="Q83" i="15"/>
  <c r="R83" i="15"/>
  <c r="S83" i="15"/>
  <c r="T83" i="15"/>
  <c r="U83" i="15"/>
  <c r="V83" i="15"/>
  <c r="W83" i="15"/>
  <c r="X83" i="15"/>
  <c r="Y83" i="15"/>
  <c r="Z83" i="15"/>
  <c r="AA83" i="15"/>
  <c r="AB83" i="15"/>
  <c r="AC83" i="15"/>
  <c r="AD83" i="15"/>
  <c r="G85" i="15"/>
  <c r="H85" i="15"/>
  <c r="I85" i="15"/>
  <c r="J85" i="15"/>
  <c r="K85" i="15"/>
  <c r="L85" i="15"/>
  <c r="M85" i="15"/>
  <c r="N85" i="15"/>
  <c r="O85" i="15"/>
  <c r="P85" i="15"/>
  <c r="Q85" i="15"/>
  <c r="R85" i="15"/>
  <c r="S85" i="15"/>
  <c r="T85" i="15"/>
  <c r="U85" i="15"/>
  <c r="V85" i="15"/>
  <c r="W85" i="15"/>
  <c r="X85" i="15"/>
  <c r="Y85" i="15"/>
  <c r="Z85" i="15"/>
  <c r="AA85" i="15"/>
  <c r="AB85" i="15"/>
  <c r="AC85" i="15"/>
  <c r="AD85" i="15"/>
  <c r="G89" i="15"/>
  <c r="H89" i="15"/>
  <c r="I89" i="15"/>
  <c r="J89" i="15"/>
  <c r="K89" i="15"/>
  <c r="L89" i="15"/>
  <c r="M89" i="15"/>
  <c r="N89" i="15"/>
  <c r="O89" i="15"/>
  <c r="P89" i="15"/>
  <c r="Q89" i="15"/>
  <c r="R89" i="15"/>
  <c r="S89" i="15"/>
  <c r="T89" i="15"/>
  <c r="U89" i="15"/>
  <c r="V89" i="15"/>
  <c r="W89" i="15"/>
  <c r="X89" i="15"/>
  <c r="Y89" i="15"/>
  <c r="Z89" i="15"/>
  <c r="AA89" i="15"/>
  <c r="AB89" i="15"/>
  <c r="AC89" i="15"/>
  <c r="AD89" i="15"/>
  <c r="G90" i="15"/>
  <c r="H90" i="15"/>
  <c r="I90" i="15"/>
  <c r="J90" i="15"/>
  <c r="K90" i="15"/>
  <c r="L90" i="15"/>
  <c r="M90" i="15"/>
  <c r="N90" i="15"/>
  <c r="O90" i="15"/>
  <c r="P90" i="15"/>
  <c r="Q90" i="15"/>
  <c r="R90" i="15"/>
  <c r="S90" i="15"/>
  <c r="T90" i="15"/>
  <c r="U90" i="15"/>
  <c r="V90" i="15"/>
  <c r="W90" i="15"/>
  <c r="X90" i="15"/>
  <c r="Y90" i="15"/>
  <c r="Z90" i="15"/>
  <c r="AA90" i="15"/>
  <c r="AB90" i="15"/>
  <c r="AC90" i="15"/>
  <c r="AD90" i="15"/>
  <c r="G93" i="15"/>
  <c r="H93" i="15"/>
  <c r="I93" i="15"/>
  <c r="J93" i="15"/>
  <c r="K93" i="15"/>
  <c r="L93" i="15"/>
  <c r="M93" i="15"/>
  <c r="N93" i="15"/>
  <c r="O93" i="15"/>
  <c r="P93" i="15"/>
  <c r="Q93" i="15"/>
  <c r="R93" i="15"/>
  <c r="S93" i="15"/>
  <c r="T93" i="15"/>
  <c r="U93" i="15"/>
  <c r="V93" i="15"/>
  <c r="W93" i="15"/>
  <c r="X93" i="15"/>
  <c r="Y93" i="15"/>
  <c r="Z93" i="15"/>
  <c r="AA93" i="15"/>
  <c r="AB93" i="15"/>
  <c r="AC93" i="15"/>
  <c r="AD93" i="15"/>
  <c r="G95" i="15"/>
  <c r="H95" i="15"/>
  <c r="I95" i="15"/>
  <c r="J95" i="15"/>
  <c r="K95" i="15"/>
  <c r="L95" i="15"/>
  <c r="M95" i="15"/>
  <c r="N95" i="15"/>
  <c r="O95" i="15"/>
  <c r="P95" i="15"/>
  <c r="Q95" i="15"/>
  <c r="R95" i="15"/>
  <c r="S95" i="15"/>
  <c r="T95" i="15"/>
  <c r="U95" i="15"/>
  <c r="V95" i="15"/>
  <c r="W95" i="15"/>
  <c r="X95" i="15"/>
  <c r="Y95" i="15"/>
  <c r="Z95" i="15"/>
  <c r="AA95" i="15"/>
  <c r="AB95" i="15"/>
  <c r="AC95" i="15"/>
  <c r="AD95" i="15"/>
  <c r="G97" i="15"/>
  <c r="H97" i="15"/>
  <c r="I97" i="15"/>
  <c r="J97" i="15"/>
  <c r="K97" i="15"/>
  <c r="L97" i="15"/>
  <c r="M97" i="15"/>
  <c r="N97" i="15"/>
  <c r="O97" i="15"/>
  <c r="P97" i="15"/>
  <c r="Q97" i="15"/>
  <c r="R97" i="15"/>
  <c r="S97" i="15"/>
  <c r="T97" i="15"/>
  <c r="U97" i="15"/>
  <c r="V97" i="15"/>
  <c r="W97" i="15"/>
  <c r="X97" i="15"/>
  <c r="Y97" i="15"/>
  <c r="Z97" i="15"/>
  <c r="AA97" i="15"/>
  <c r="AB97" i="15"/>
  <c r="AC97" i="15"/>
  <c r="AD97" i="15"/>
  <c r="G99" i="15"/>
  <c r="H99" i="15"/>
  <c r="I99" i="15"/>
  <c r="J99" i="15"/>
  <c r="K99" i="15"/>
  <c r="L99" i="15"/>
  <c r="M99" i="15"/>
  <c r="N99" i="15"/>
  <c r="O99" i="15"/>
  <c r="P99" i="15"/>
  <c r="Q99" i="15"/>
  <c r="R99" i="15"/>
  <c r="S99" i="15"/>
  <c r="T99" i="15"/>
  <c r="U99" i="15"/>
  <c r="V99" i="15"/>
  <c r="W99" i="15"/>
  <c r="X99" i="15"/>
  <c r="Y99" i="15"/>
  <c r="Z99" i="15"/>
  <c r="AA99" i="15"/>
  <c r="AB99" i="15"/>
  <c r="AC99" i="15"/>
  <c r="AD99" i="15"/>
  <c r="G101" i="15"/>
  <c r="H101" i="15"/>
  <c r="I101" i="15"/>
  <c r="J101" i="15"/>
  <c r="K101" i="15"/>
  <c r="L101" i="15"/>
  <c r="M101" i="15"/>
  <c r="N101" i="15"/>
  <c r="O101" i="15"/>
  <c r="P101" i="15"/>
  <c r="Q101" i="15"/>
  <c r="R101" i="15"/>
  <c r="S101" i="15"/>
  <c r="T101" i="15"/>
  <c r="U101" i="15"/>
  <c r="V101" i="15"/>
  <c r="W101" i="15"/>
  <c r="X101" i="15"/>
  <c r="Y101" i="15"/>
  <c r="Z101" i="15"/>
  <c r="AA101" i="15"/>
  <c r="AB101" i="15"/>
  <c r="AC101" i="15"/>
  <c r="AD101" i="15"/>
  <c r="G103" i="15"/>
  <c r="H103" i="15"/>
  <c r="I103" i="15"/>
  <c r="J103" i="15"/>
  <c r="K103" i="15"/>
  <c r="L103" i="15"/>
  <c r="M103" i="15"/>
  <c r="N103" i="15"/>
  <c r="O103" i="15"/>
  <c r="P103" i="15"/>
  <c r="Q103" i="15"/>
  <c r="R103" i="15"/>
  <c r="S103" i="15"/>
  <c r="T103" i="15"/>
  <c r="U103" i="15"/>
  <c r="V103" i="15"/>
  <c r="W103" i="15"/>
  <c r="X103" i="15"/>
  <c r="Y103" i="15"/>
  <c r="Z103" i="15"/>
  <c r="AA103" i="15"/>
  <c r="AB103" i="15"/>
  <c r="AC103" i="15"/>
  <c r="AD103" i="15"/>
  <c r="G105" i="15"/>
  <c r="H105" i="15"/>
  <c r="I105" i="15"/>
  <c r="J105" i="15"/>
  <c r="K105" i="15"/>
  <c r="L105" i="15"/>
  <c r="M105" i="15"/>
  <c r="N105" i="15"/>
  <c r="O105" i="15"/>
  <c r="P105" i="15"/>
  <c r="Q105" i="15"/>
  <c r="R105" i="15"/>
  <c r="S105" i="15"/>
  <c r="T105" i="15"/>
  <c r="U105" i="15"/>
  <c r="V105" i="15"/>
  <c r="W105" i="15"/>
  <c r="X105" i="15"/>
  <c r="Y105" i="15"/>
  <c r="Z105" i="15"/>
  <c r="AA105" i="15"/>
  <c r="AB105" i="15"/>
  <c r="AC105" i="15"/>
  <c r="AD105" i="15"/>
  <c r="G107" i="15"/>
  <c r="H107" i="15"/>
  <c r="I107" i="15"/>
  <c r="J107" i="15"/>
  <c r="K107" i="15"/>
  <c r="L107" i="15"/>
  <c r="M107" i="15"/>
  <c r="N107" i="15"/>
  <c r="O107" i="15"/>
  <c r="P107" i="15"/>
  <c r="Q107" i="15"/>
  <c r="R107" i="15"/>
  <c r="S107" i="15"/>
  <c r="T107" i="15"/>
  <c r="U107" i="15"/>
  <c r="V107" i="15"/>
  <c r="W107" i="15"/>
  <c r="X107" i="15"/>
  <c r="Y107" i="15"/>
  <c r="Z107" i="15"/>
  <c r="AA107" i="15"/>
  <c r="AB107" i="15"/>
  <c r="AC107" i="15"/>
  <c r="AD107" i="15"/>
  <c r="G109" i="15"/>
  <c r="H109" i="15"/>
  <c r="I109" i="15"/>
  <c r="J109" i="15"/>
  <c r="K109" i="15"/>
  <c r="L109" i="15"/>
  <c r="M109" i="15"/>
  <c r="N109" i="15"/>
  <c r="O109" i="15"/>
  <c r="P109" i="15"/>
  <c r="Q109" i="15"/>
  <c r="R109" i="15"/>
  <c r="S109" i="15"/>
  <c r="T109" i="15"/>
  <c r="U109" i="15"/>
  <c r="V109" i="15"/>
  <c r="W109" i="15"/>
  <c r="X109" i="15"/>
  <c r="Y109" i="15"/>
  <c r="Z109" i="15"/>
  <c r="AA109" i="15"/>
  <c r="AB109" i="15"/>
  <c r="AC109" i="15"/>
  <c r="AD109" i="15"/>
  <c r="G111" i="15"/>
  <c r="H111" i="15"/>
  <c r="I111" i="15"/>
  <c r="J111" i="15"/>
  <c r="K111" i="15"/>
  <c r="L111" i="15"/>
  <c r="M111" i="15"/>
  <c r="N111" i="15"/>
  <c r="O111" i="15"/>
  <c r="P111" i="15"/>
  <c r="Q111" i="15"/>
  <c r="R111" i="15"/>
  <c r="S111" i="15"/>
  <c r="T111" i="15"/>
  <c r="U111" i="15"/>
  <c r="V111" i="15"/>
  <c r="W111" i="15"/>
  <c r="X111" i="15"/>
  <c r="Y111" i="15"/>
  <c r="Z111" i="15"/>
  <c r="AA111" i="15"/>
  <c r="AB111" i="15"/>
  <c r="AC111" i="15"/>
  <c r="AD111" i="15"/>
  <c r="G113" i="15"/>
  <c r="H113" i="15"/>
  <c r="I113" i="15"/>
  <c r="J113" i="15"/>
  <c r="K113" i="15"/>
  <c r="L113" i="15"/>
  <c r="M113" i="15"/>
  <c r="N113" i="15"/>
  <c r="O113" i="15"/>
  <c r="P113" i="15"/>
  <c r="Q113" i="15"/>
  <c r="R113" i="15"/>
  <c r="S113" i="15"/>
  <c r="T113" i="15"/>
  <c r="U113" i="15"/>
  <c r="V113" i="15"/>
  <c r="W113" i="15"/>
  <c r="X113" i="15"/>
  <c r="Y113" i="15"/>
  <c r="Z113" i="15"/>
  <c r="AA113" i="15"/>
  <c r="AB113" i="15"/>
  <c r="AC113" i="15"/>
  <c r="AD113" i="15"/>
  <c r="G115" i="15"/>
  <c r="H115" i="15"/>
  <c r="I115" i="15"/>
  <c r="J115" i="15"/>
  <c r="K115" i="15"/>
  <c r="L115" i="15"/>
  <c r="M115" i="15"/>
  <c r="N115" i="15"/>
  <c r="O115" i="15"/>
  <c r="P115" i="15"/>
  <c r="Q115" i="15"/>
  <c r="R115" i="15"/>
  <c r="S115" i="15"/>
  <c r="T115" i="15"/>
  <c r="U115" i="15"/>
  <c r="V115" i="15"/>
  <c r="W115" i="15"/>
  <c r="X115" i="15"/>
  <c r="Y115" i="15"/>
  <c r="Z115" i="15"/>
  <c r="AA115" i="15"/>
  <c r="AB115" i="15"/>
  <c r="AC115" i="15"/>
  <c r="AD115" i="15"/>
  <c r="G117" i="15"/>
  <c r="H117" i="15"/>
  <c r="I117" i="15"/>
  <c r="J117" i="15"/>
  <c r="K117" i="15"/>
  <c r="L117" i="15"/>
  <c r="M117" i="15"/>
  <c r="N117" i="15"/>
  <c r="O117" i="15"/>
  <c r="P117" i="15"/>
  <c r="Q117" i="15"/>
  <c r="R117" i="15"/>
  <c r="S117" i="15"/>
  <c r="T117" i="15"/>
  <c r="U117" i="15"/>
  <c r="V117" i="15"/>
  <c r="W117" i="15"/>
  <c r="X117" i="15"/>
  <c r="Y117" i="15"/>
  <c r="Z117" i="15"/>
  <c r="AA117" i="15"/>
  <c r="AB117" i="15"/>
  <c r="AC117" i="15"/>
  <c r="AD117" i="15"/>
  <c r="G119" i="15"/>
  <c r="H119" i="15"/>
  <c r="I119" i="15"/>
  <c r="J119" i="15"/>
  <c r="K119" i="15"/>
  <c r="L119" i="15"/>
  <c r="M119" i="15"/>
  <c r="N119" i="15"/>
  <c r="O119" i="15"/>
  <c r="P119" i="15"/>
  <c r="Q119" i="15"/>
  <c r="R119" i="15"/>
  <c r="S119" i="15"/>
  <c r="T119" i="15"/>
  <c r="U119" i="15"/>
  <c r="V119" i="15"/>
  <c r="W119" i="15"/>
  <c r="X119" i="15"/>
  <c r="Y119" i="15"/>
  <c r="Z119" i="15"/>
  <c r="AA119" i="15"/>
  <c r="AB119" i="15"/>
  <c r="AC119" i="15"/>
  <c r="AD119" i="15"/>
  <c r="G121" i="15"/>
  <c r="H121" i="15"/>
  <c r="I121" i="15"/>
  <c r="J121" i="15"/>
  <c r="K121" i="15"/>
  <c r="L121" i="15"/>
  <c r="M121" i="15"/>
  <c r="N121" i="15"/>
  <c r="O121" i="15"/>
  <c r="P121" i="15"/>
  <c r="Q121" i="15"/>
  <c r="R121" i="15"/>
  <c r="S121" i="15"/>
  <c r="T121" i="15"/>
  <c r="U121" i="15"/>
  <c r="V121" i="15"/>
  <c r="W121" i="15"/>
  <c r="X121" i="15"/>
  <c r="Y121" i="15"/>
  <c r="Z121" i="15"/>
  <c r="AA121" i="15"/>
  <c r="AB121" i="15"/>
  <c r="AC121" i="15"/>
  <c r="AD121" i="15"/>
  <c r="G123" i="15"/>
  <c r="H123" i="15"/>
  <c r="I123" i="15"/>
  <c r="J123" i="15"/>
  <c r="K123" i="15"/>
  <c r="L123" i="15"/>
  <c r="M123" i="15"/>
  <c r="N123" i="15"/>
  <c r="O123" i="15"/>
  <c r="P123" i="15"/>
  <c r="Q123" i="15"/>
  <c r="R123" i="15"/>
  <c r="S123" i="15"/>
  <c r="T123" i="15"/>
  <c r="U123" i="15"/>
  <c r="V123" i="15"/>
  <c r="W123" i="15"/>
  <c r="X123" i="15"/>
  <c r="Y123" i="15"/>
  <c r="Z123" i="15"/>
  <c r="AA123" i="15"/>
  <c r="AB123" i="15"/>
  <c r="AC123" i="15"/>
  <c r="AD123" i="15"/>
  <c r="G125" i="15"/>
  <c r="H125" i="15"/>
  <c r="I125" i="15"/>
  <c r="J125" i="15"/>
  <c r="K125" i="15"/>
  <c r="L125" i="15"/>
  <c r="M125" i="15"/>
  <c r="N125" i="15"/>
  <c r="O125" i="15"/>
  <c r="P125" i="15"/>
  <c r="Q125" i="15"/>
  <c r="R125" i="15"/>
  <c r="S125" i="15"/>
  <c r="T125" i="15"/>
  <c r="U125" i="15"/>
  <c r="V125" i="15"/>
  <c r="W125" i="15"/>
  <c r="X125" i="15"/>
  <c r="Y125" i="15"/>
  <c r="Z125" i="15"/>
  <c r="AA125" i="15"/>
  <c r="AB125" i="15"/>
  <c r="AC125" i="15"/>
  <c r="AD125" i="15"/>
  <c r="G127" i="15"/>
  <c r="H127" i="15"/>
  <c r="I127" i="15"/>
  <c r="J127" i="15"/>
  <c r="K127" i="15"/>
  <c r="L127" i="15"/>
  <c r="M127" i="15"/>
  <c r="N127" i="15"/>
  <c r="O127" i="15"/>
  <c r="P127" i="15"/>
  <c r="Q127" i="15"/>
  <c r="R127" i="15"/>
  <c r="S127" i="15"/>
  <c r="T127" i="15"/>
  <c r="U127" i="15"/>
  <c r="V127" i="15"/>
  <c r="W127" i="15"/>
  <c r="X127" i="15"/>
  <c r="Y127" i="15"/>
  <c r="Z127" i="15"/>
  <c r="AA127" i="15"/>
  <c r="AB127" i="15"/>
  <c r="AC127" i="15"/>
  <c r="AD127" i="15"/>
  <c r="G129" i="15"/>
  <c r="H129" i="15"/>
  <c r="I129" i="15"/>
  <c r="J129" i="15"/>
  <c r="K129" i="15"/>
  <c r="L129" i="15"/>
  <c r="M129" i="15"/>
  <c r="N129" i="15"/>
  <c r="O129" i="15"/>
  <c r="P129" i="15"/>
  <c r="Q129" i="15"/>
  <c r="R129" i="15"/>
  <c r="S129" i="15"/>
  <c r="T129" i="15"/>
  <c r="U129" i="15"/>
  <c r="V129" i="15"/>
  <c r="W129" i="15"/>
  <c r="X129" i="15"/>
  <c r="Y129" i="15"/>
  <c r="Z129" i="15"/>
  <c r="AA129" i="15"/>
  <c r="AB129" i="15"/>
  <c r="AC129" i="15"/>
  <c r="AD129" i="15"/>
  <c r="G131" i="15"/>
  <c r="H131" i="15"/>
  <c r="I131" i="15"/>
  <c r="J131" i="15"/>
  <c r="K131" i="15"/>
  <c r="L131" i="15"/>
  <c r="M131" i="15"/>
  <c r="N131" i="15"/>
  <c r="O131" i="15"/>
  <c r="P131" i="15"/>
  <c r="Q131" i="15"/>
  <c r="R131" i="15"/>
  <c r="S131" i="15"/>
  <c r="T131" i="15"/>
  <c r="U131" i="15"/>
  <c r="V131" i="15"/>
  <c r="W131" i="15"/>
  <c r="X131" i="15"/>
  <c r="Y131" i="15"/>
  <c r="Z131" i="15"/>
  <c r="AA131" i="15"/>
  <c r="AB131" i="15"/>
  <c r="AC131" i="15"/>
  <c r="AD131" i="15"/>
  <c r="G133" i="15"/>
  <c r="H133" i="15"/>
  <c r="I133" i="15"/>
  <c r="J133" i="15"/>
  <c r="K133" i="15"/>
  <c r="L133" i="15"/>
  <c r="M133" i="15"/>
  <c r="N133" i="15"/>
  <c r="O133" i="15"/>
  <c r="P133" i="15"/>
  <c r="Q133" i="15"/>
  <c r="R133" i="15"/>
  <c r="S133" i="15"/>
  <c r="T133" i="15"/>
  <c r="U133" i="15"/>
  <c r="V133" i="15"/>
  <c r="W133" i="15"/>
  <c r="X133" i="15"/>
  <c r="Y133" i="15"/>
  <c r="Z133" i="15"/>
  <c r="AA133" i="15"/>
  <c r="AB133" i="15"/>
  <c r="AC133" i="15"/>
  <c r="AD133" i="15"/>
  <c r="G134" i="15"/>
  <c r="H134" i="15"/>
  <c r="I134" i="15"/>
  <c r="J134" i="15"/>
  <c r="K134" i="15"/>
  <c r="L134" i="15"/>
  <c r="M134" i="15"/>
  <c r="N134" i="15"/>
  <c r="O134" i="15"/>
  <c r="P134" i="15"/>
  <c r="Q134" i="15"/>
  <c r="R134" i="15"/>
  <c r="S134" i="15"/>
  <c r="T134" i="15"/>
  <c r="U134" i="15"/>
  <c r="V134" i="15"/>
  <c r="W134" i="15"/>
  <c r="X134" i="15"/>
  <c r="Y134" i="15"/>
  <c r="Z134" i="15"/>
  <c r="AA134" i="15"/>
  <c r="AB134" i="15"/>
  <c r="AC134" i="15"/>
  <c r="AD134" i="15"/>
  <c r="G135" i="15"/>
  <c r="H135" i="15"/>
  <c r="I135" i="15"/>
  <c r="J135" i="15"/>
  <c r="K135" i="15"/>
  <c r="L135" i="15"/>
  <c r="M135" i="15"/>
  <c r="N135" i="15"/>
  <c r="O135" i="15"/>
  <c r="P135" i="15"/>
  <c r="Q135" i="15"/>
  <c r="R135" i="15"/>
  <c r="S135" i="15"/>
  <c r="T135" i="15"/>
  <c r="U135" i="15"/>
  <c r="V135" i="15"/>
  <c r="W135" i="15"/>
  <c r="X135" i="15"/>
  <c r="Y135" i="15"/>
  <c r="Z135" i="15"/>
  <c r="AA135" i="15"/>
  <c r="AB135" i="15"/>
  <c r="AC135" i="15"/>
  <c r="AD135" i="15"/>
  <c r="G137" i="15"/>
  <c r="H137" i="15"/>
  <c r="I137" i="15"/>
  <c r="J137" i="15"/>
  <c r="K137" i="15"/>
  <c r="L137" i="15"/>
  <c r="M137" i="15"/>
  <c r="N137" i="15"/>
  <c r="O137" i="15"/>
  <c r="P137" i="15"/>
  <c r="Q137" i="15"/>
  <c r="R137" i="15"/>
  <c r="S137" i="15"/>
  <c r="T137" i="15"/>
  <c r="U137" i="15"/>
  <c r="V137" i="15"/>
  <c r="W137" i="15"/>
  <c r="X137" i="15"/>
  <c r="Y137" i="15"/>
  <c r="Z137" i="15"/>
  <c r="AA137" i="15"/>
  <c r="AB137" i="15"/>
  <c r="AC137" i="15"/>
  <c r="AD137" i="15"/>
  <c r="G139" i="15"/>
  <c r="H139" i="15"/>
  <c r="I139" i="15"/>
  <c r="J139" i="15"/>
  <c r="K139" i="15"/>
  <c r="L139" i="15"/>
  <c r="M139" i="15"/>
  <c r="N139" i="15"/>
  <c r="O139" i="15"/>
  <c r="P139" i="15"/>
  <c r="Q139" i="15"/>
  <c r="R139" i="15"/>
  <c r="S139" i="15"/>
  <c r="T139" i="15"/>
  <c r="U139" i="15"/>
  <c r="V139" i="15"/>
  <c r="W139" i="15"/>
  <c r="X139" i="15"/>
  <c r="Y139" i="15"/>
  <c r="Z139" i="15"/>
  <c r="AA139" i="15"/>
  <c r="AB139" i="15"/>
  <c r="AC139" i="15"/>
  <c r="AD139" i="15"/>
  <c r="G141" i="15"/>
  <c r="H141" i="15"/>
  <c r="I141" i="15"/>
  <c r="J141" i="15"/>
  <c r="K141" i="15"/>
  <c r="L141" i="15"/>
  <c r="M141" i="15"/>
  <c r="N141" i="15"/>
  <c r="O141" i="15"/>
  <c r="P141" i="15"/>
  <c r="Q141" i="15"/>
  <c r="R141" i="15"/>
  <c r="S141" i="15"/>
  <c r="T141" i="15"/>
  <c r="U141" i="15"/>
  <c r="V141" i="15"/>
  <c r="W141" i="15"/>
  <c r="X141" i="15"/>
  <c r="Y141" i="15"/>
  <c r="Z141" i="15"/>
  <c r="AA141" i="15"/>
  <c r="AB141" i="15"/>
  <c r="AC141" i="15"/>
  <c r="AD141" i="15"/>
  <c r="G144" i="15"/>
  <c r="H144" i="15"/>
  <c r="I144" i="15"/>
  <c r="J144" i="15"/>
  <c r="K144" i="15"/>
  <c r="L144" i="15"/>
  <c r="M144" i="15"/>
  <c r="N144" i="15"/>
  <c r="O144" i="15"/>
  <c r="P144" i="15"/>
  <c r="Q144" i="15"/>
  <c r="R144" i="15"/>
  <c r="S144" i="15"/>
  <c r="T144" i="15"/>
  <c r="U144" i="15"/>
  <c r="V144" i="15"/>
  <c r="W144" i="15"/>
  <c r="X144" i="15"/>
  <c r="Y144" i="15"/>
  <c r="Z144" i="15"/>
  <c r="AA144" i="15"/>
  <c r="AB144" i="15"/>
  <c r="AC144" i="15"/>
  <c r="AD144" i="15"/>
  <c r="G145" i="15"/>
  <c r="H145" i="15"/>
  <c r="I145" i="15"/>
  <c r="J145" i="15"/>
  <c r="K145" i="15"/>
  <c r="L145" i="15"/>
  <c r="M145" i="15"/>
  <c r="N145" i="15"/>
  <c r="O145" i="15"/>
  <c r="P145" i="15"/>
  <c r="Q145" i="15"/>
  <c r="R145" i="15"/>
  <c r="S145" i="15"/>
  <c r="T145" i="15"/>
  <c r="U145" i="15"/>
  <c r="V145" i="15"/>
  <c r="W145" i="15"/>
  <c r="X145" i="15"/>
  <c r="Y145" i="15"/>
  <c r="Z145" i="15"/>
  <c r="AA145" i="15"/>
  <c r="AB145" i="15"/>
  <c r="AC145" i="15"/>
  <c r="AD145" i="15"/>
  <c r="G148" i="15"/>
  <c r="H148" i="15"/>
  <c r="I148" i="15"/>
  <c r="J148" i="15"/>
  <c r="K148" i="15"/>
  <c r="L148" i="15"/>
  <c r="M148" i="15"/>
  <c r="N148" i="15"/>
  <c r="O148" i="15"/>
  <c r="P148" i="15"/>
  <c r="Q148" i="15"/>
  <c r="R148" i="15"/>
  <c r="S148" i="15"/>
  <c r="T148" i="15"/>
  <c r="U148" i="15"/>
  <c r="V148" i="15"/>
  <c r="W148" i="15"/>
  <c r="X148" i="15"/>
  <c r="Y148" i="15"/>
  <c r="Z148" i="15"/>
  <c r="AA148" i="15"/>
  <c r="AB148" i="15"/>
  <c r="AC148" i="15"/>
  <c r="AD148" i="15"/>
  <c r="G149" i="15"/>
  <c r="H149" i="15"/>
  <c r="I149" i="15"/>
  <c r="J149" i="15"/>
  <c r="K149" i="15"/>
  <c r="L149" i="15"/>
  <c r="M149" i="15"/>
  <c r="N149" i="15"/>
  <c r="O149" i="15"/>
  <c r="P149" i="15"/>
  <c r="Q149" i="15"/>
  <c r="R149" i="15"/>
  <c r="S149" i="15"/>
  <c r="T149" i="15"/>
  <c r="U149" i="15"/>
  <c r="V149" i="15"/>
  <c r="W149" i="15"/>
  <c r="X149" i="15"/>
  <c r="Y149" i="15"/>
  <c r="Z149" i="15"/>
  <c r="AA149" i="15"/>
  <c r="AB149" i="15"/>
  <c r="AC149" i="15"/>
  <c r="AD149" i="15"/>
  <c r="G150" i="15"/>
  <c r="H150" i="15"/>
  <c r="I150" i="15"/>
  <c r="J150" i="15"/>
  <c r="K150" i="15"/>
  <c r="L150" i="15"/>
  <c r="M150" i="15"/>
  <c r="N150" i="15"/>
  <c r="O150" i="15"/>
  <c r="P150" i="15"/>
  <c r="Q150" i="15"/>
  <c r="R150" i="15"/>
  <c r="S150" i="15"/>
  <c r="T150" i="15"/>
  <c r="U150" i="15"/>
  <c r="V150" i="15"/>
  <c r="W150" i="15"/>
  <c r="X150" i="15"/>
  <c r="Y150" i="15"/>
  <c r="Z150" i="15"/>
  <c r="AA150" i="15"/>
  <c r="AB150" i="15"/>
  <c r="AC150" i="15"/>
  <c r="AD150" i="15"/>
  <c r="G152" i="15"/>
  <c r="H152" i="15"/>
  <c r="I152" i="15"/>
  <c r="J152" i="15"/>
  <c r="K152" i="15"/>
  <c r="L152" i="15"/>
  <c r="M152" i="15"/>
  <c r="N152" i="15"/>
  <c r="O152" i="15"/>
  <c r="P152" i="15"/>
  <c r="Q152" i="15"/>
  <c r="R152" i="15"/>
  <c r="S152" i="15"/>
  <c r="T152" i="15"/>
  <c r="U152" i="15"/>
  <c r="V152" i="15"/>
  <c r="W152" i="15"/>
  <c r="X152" i="15"/>
  <c r="Y152" i="15"/>
  <c r="Z152" i="15"/>
  <c r="AA152" i="15"/>
  <c r="AB152" i="15"/>
  <c r="AC152" i="15"/>
  <c r="AD152" i="15"/>
  <c r="G154" i="15"/>
  <c r="H154" i="15"/>
  <c r="I154" i="15"/>
  <c r="J154" i="15"/>
  <c r="K154" i="15"/>
  <c r="L154" i="15"/>
  <c r="M154" i="15"/>
  <c r="N154" i="15"/>
  <c r="O154" i="15"/>
  <c r="P154" i="15"/>
  <c r="Q154" i="15"/>
  <c r="R154" i="15"/>
  <c r="S154" i="15"/>
  <c r="T154" i="15"/>
  <c r="U154" i="15"/>
  <c r="V154" i="15"/>
  <c r="W154" i="15"/>
  <c r="X154" i="15"/>
  <c r="Y154" i="15"/>
  <c r="Z154" i="15"/>
  <c r="AA154" i="15"/>
  <c r="AB154" i="15"/>
  <c r="AC154" i="15"/>
  <c r="AD154" i="15"/>
  <c r="G157" i="15"/>
  <c r="H157" i="15"/>
  <c r="I157" i="15"/>
  <c r="J157" i="15"/>
  <c r="K157" i="15"/>
  <c r="L157" i="15"/>
  <c r="M157" i="15"/>
  <c r="N157" i="15"/>
  <c r="O157" i="15"/>
  <c r="P157" i="15"/>
  <c r="Q157" i="15"/>
  <c r="R157" i="15"/>
  <c r="S157" i="15"/>
  <c r="T157" i="15"/>
  <c r="U157" i="15"/>
  <c r="V157" i="15"/>
  <c r="W157" i="15"/>
  <c r="X157" i="15"/>
  <c r="Y157" i="15"/>
  <c r="Z157" i="15"/>
  <c r="AA157" i="15"/>
  <c r="AB157" i="15"/>
  <c r="AC157" i="15"/>
  <c r="AD157" i="15"/>
  <c r="G158" i="15"/>
  <c r="H158" i="15"/>
  <c r="I158" i="15"/>
  <c r="J158" i="15"/>
  <c r="K158" i="15"/>
  <c r="L158" i="15"/>
  <c r="M158" i="15"/>
  <c r="N158" i="15"/>
  <c r="O158" i="15"/>
  <c r="P158" i="15"/>
  <c r="Q158" i="15"/>
  <c r="R158" i="15"/>
  <c r="S158" i="15"/>
  <c r="T158" i="15"/>
  <c r="U158" i="15"/>
  <c r="V158" i="15"/>
  <c r="W158" i="15"/>
  <c r="X158" i="15"/>
  <c r="Y158" i="15"/>
  <c r="Z158" i="15"/>
  <c r="AA158" i="15"/>
  <c r="AB158" i="15"/>
  <c r="AC158" i="15"/>
  <c r="AD158" i="15"/>
  <c r="G159" i="15"/>
  <c r="H159" i="15"/>
  <c r="I159" i="15"/>
  <c r="J159" i="15"/>
  <c r="K159" i="15"/>
  <c r="L159" i="15"/>
  <c r="M159" i="15"/>
  <c r="N159" i="15"/>
  <c r="O159" i="15"/>
  <c r="P159" i="15"/>
  <c r="Q159" i="15"/>
  <c r="R159" i="15"/>
  <c r="S159" i="15"/>
  <c r="T159" i="15"/>
  <c r="U159" i="15"/>
  <c r="V159" i="15"/>
  <c r="W159" i="15"/>
  <c r="X159" i="15"/>
  <c r="Y159" i="15"/>
  <c r="Z159" i="15"/>
  <c r="AA159" i="15"/>
  <c r="AB159" i="15"/>
  <c r="AC159" i="15"/>
  <c r="AD159" i="15"/>
  <c r="G161" i="15"/>
  <c r="H161" i="15"/>
  <c r="I161" i="15"/>
  <c r="J161" i="15"/>
  <c r="K161" i="15"/>
  <c r="L161" i="15"/>
  <c r="M161" i="15"/>
  <c r="N161" i="15"/>
  <c r="O161" i="15"/>
  <c r="P161" i="15"/>
  <c r="Q161" i="15"/>
  <c r="R161" i="15"/>
  <c r="S161" i="15"/>
  <c r="T161" i="15"/>
  <c r="U161" i="15"/>
  <c r="V161" i="15"/>
  <c r="W161" i="15"/>
  <c r="X161" i="15"/>
  <c r="Y161" i="15"/>
  <c r="Z161" i="15"/>
  <c r="AA161" i="15"/>
  <c r="AB161" i="15"/>
  <c r="AC161" i="15"/>
  <c r="AD161" i="15"/>
  <c r="G162" i="15"/>
  <c r="H162" i="15"/>
  <c r="I162" i="15"/>
  <c r="J162" i="15"/>
  <c r="K162" i="15"/>
  <c r="L162" i="15"/>
  <c r="M162" i="15"/>
  <c r="N162" i="15"/>
  <c r="O162" i="15"/>
  <c r="P162" i="15"/>
  <c r="Q162" i="15"/>
  <c r="R162" i="15"/>
  <c r="S162" i="15"/>
  <c r="T162" i="15"/>
  <c r="U162" i="15"/>
  <c r="V162" i="15"/>
  <c r="W162" i="15"/>
  <c r="X162" i="15"/>
  <c r="Y162" i="15"/>
  <c r="Z162" i="15"/>
  <c r="AA162" i="15"/>
  <c r="AB162" i="15"/>
  <c r="AC162" i="15"/>
  <c r="AD162" i="15"/>
  <c r="G164" i="15"/>
  <c r="H164" i="15"/>
  <c r="I164" i="15"/>
  <c r="J164" i="15"/>
  <c r="K164" i="15"/>
  <c r="L164" i="15"/>
  <c r="M164" i="15"/>
  <c r="N164" i="15"/>
  <c r="O164" i="15"/>
  <c r="P164" i="15"/>
  <c r="Q164" i="15"/>
  <c r="R164" i="15"/>
  <c r="S164" i="15"/>
  <c r="T164" i="15"/>
  <c r="U164" i="15"/>
  <c r="V164" i="15"/>
  <c r="W164" i="15"/>
  <c r="X164" i="15"/>
  <c r="Y164" i="15"/>
  <c r="Z164" i="15"/>
  <c r="AA164" i="15"/>
  <c r="AB164" i="15"/>
  <c r="AC164" i="15"/>
  <c r="AD164" i="15"/>
  <c r="G165" i="15"/>
  <c r="H165" i="15"/>
  <c r="I165" i="15"/>
  <c r="J165" i="15"/>
  <c r="K165" i="15"/>
  <c r="L165" i="15"/>
  <c r="M165" i="15"/>
  <c r="N165" i="15"/>
  <c r="O165" i="15"/>
  <c r="P165" i="15"/>
  <c r="Q165" i="15"/>
  <c r="R165" i="15"/>
  <c r="S165" i="15"/>
  <c r="T165" i="15"/>
  <c r="U165" i="15"/>
  <c r="V165" i="15"/>
  <c r="W165" i="15"/>
  <c r="X165" i="15"/>
  <c r="Y165" i="15"/>
  <c r="Z165" i="15"/>
  <c r="AA165" i="15"/>
  <c r="AB165" i="15"/>
  <c r="AC165" i="15"/>
  <c r="AD165" i="15"/>
  <c r="G166" i="15"/>
  <c r="H166" i="15"/>
  <c r="I166" i="15"/>
  <c r="J166" i="15"/>
  <c r="K166" i="15"/>
  <c r="L166" i="15"/>
  <c r="M166" i="15"/>
  <c r="N166" i="15"/>
  <c r="O166" i="15"/>
  <c r="P166" i="15"/>
  <c r="Q166" i="15"/>
  <c r="R166" i="15"/>
  <c r="S166" i="15"/>
  <c r="T166" i="15"/>
  <c r="U166" i="15"/>
  <c r="V166" i="15"/>
  <c r="W166" i="15"/>
  <c r="X166" i="15"/>
  <c r="Y166" i="15"/>
  <c r="Z166" i="15"/>
  <c r="AA166" i="15"/>
  <c r="AB166" i="15"/>
  <c r="AC166" i="15"/>
  <c r="AD166" i="15"/>
  <c r="G2" i="14"/>
  <c r="H2" i="14"/>
  <c r="I2" i="14"/>
  <c r="J2" i="14"/>
  <c r="K2" i="14"/>
  <c r="L2" i="14"/>
  <c r="M2" i="14"/>
  <c r="N2" i="14"/>
  <c r="O2" i="14"/>
  <c r="P2" i="14"/>
  <c r="Q2" i="14"/>
  <c r="R2" i="14"/>
  <c r="S2" i="14"/>
  <c r="T2" i="14"/>
  <c r="U2" i="14"/>
  <c r="V2" i="14"/>
  <c r="W2" i="14"/>
  <c r="X2" i="14"/>
  <c r="Y2" i="14"/>
  <c r="Z2" i="14"/>
  <c r="AA2" i="14"/>
  <c r="AB2" i="14"/>
  <c r="AC2" i="14"/>
  <c r="AD2" i="14"/>
  <c r="G3" i="14"/>
  <c r="H3" i="14"/>
  <c r="I3" i="14"/>
  <c r="J3" i="14"/>
  <c r="K3" i="14"/>
  <c r="L3" i="14"/>
  <c r="M3" i="14"/>
  <c r="N3" i="14"/>
  <c r="O3" i="14"/>
  <c r="P3" i="14"/>
  <c r="Q3" i="14"/>
  <c r="R3" i="14"/>
  <c r="S3" i="14"/>
  <c r="T3" i="14"/>
  <c r="U3" i="14"/>
  <c r="V3" i="14"/>
  <c r="W3" i="14"/>
  <c r="X3" i="14"/>
  <c r="Y3" i="14"/>
  <c r="Z3" i="14"/>
  <c r="AA3" i="14"/>
  <c r="AB3" i="14"/>
  <c r="AC3" i="14"/>
  <c r="AD3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X4" i="14"/>
  <c r="Y4" i="14"/>
  <c r="Z4" i="14"/>
  <c r="AA4" i="14"/>
  <c r="AB4" i="14"/>
  <c r="AC4" i="14"/>
  <c r="AD4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AA5" i="14"/>
  <c r="AB5" i="14"/>
  <c r="AC5" i="14"/>
  <c r="AD5" i="14"/>
  <c r="AF5" i="14"/>
  <c r="AG5" i="14"/>
  <c r="AH5" i="14"/>
  <c r="AI5" i="14"/>
  <c r="AJ5" i="14"/>
  <c r="AK5" i="14"/>
  <c r="AL5" i="14"/>
  <c r="AM5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Z6" i="14"/>
  <c r="AA6" i="14"/>
  <c r="AB6" i="14"/>
  <c r="AC6" i="14"/>
  <c r="AD6" i="14"/>
  <c r="AF6" i="14"/>
  <c r="AG6" i="14"/>
  <c r="AH6" i="14"/>
  <c r="AI6" i="14"/>
  <c r="AJ6" i="14"/>
  <c r="AK6" i="14"/>
  <c r="AL6" i="14"/>
  <c r="AM6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AA7" i="14"/>
  <c r="AB7" i="14"/>
  <c r="AC7" i="14"/>
  <c r="AD7" i="14"/>
  <c r="AF7" i="14"/>
  <c r="AG7" i="14"/>
  <c r="AH7" i="14"/>
  <c r="AI7" i="14"/>
  <c r="AJ7" i="14"/>
  <c r="AK7" i="14"/>
  <c r="AL7" i="14"/>
  <c r="AM7" i="14"/>
  <c r="AD8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C10" i="14"/>
  <c r="C11" i="14"/>
  <c r="D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</calcChain>
</file>

<file path=xl/sharedStrings.xml><?xml version="1.0" encoding="utf-8"?>
<sst xmlns="http://schemas.openxmlformats.org/spreadsheetml/2006/main" count="1015" uniqueCount="441">
  <si>
    <t>Equity</t>
  </si>
  <si>
    <t>Tangible Assets</t>
  </si>
  <si>
    <t>Total Assets</t>
  </si>
  <si>
    <t>Receivables</t>
  </si>
  <si>
    <t>Cash Flows from Operations</t>
  </si>
  <si>
    <t>Cash Flows from Financing</t>
  </si>
  <si>
    <t>Cash Flows from Investments</t>
  </si>
  <si>
    <t>Total Cash Flows During the Period</t>
  </si>
  <si>
    <t>Check</t>
  </si>
  <si>
    <t>EBITDA</t>
  </si>
  <si>
    <t>Interest</t>
  </si>
  <si>
    <t>Tax</t>
  </si>
  <si>
    <t>Depreciation</t>
  </si>
  <si>
    <t>PAT</t>
  </si>
  <si>
    <t>Travelling expenses</t>
  </si>
  <si>
    <t>Revenue</t>
  </si>
  <si>
    <t>Sales &amp; Marketing Expenses</t>
  </si>
  <si>
    <t>CEO</t>
  </si>
  <si>
    <t>INR per month</t>
  </si>
  <si>
    <t>Salary Expenses</t>
  </si>
  <si>
    <t>Rent</t>
  </si>
  <si>
    <t>HR Head</t>
  </si>
  <si>
    <t>Travelling Expenses</t>
  </si>
  <si>
    <t>(INR mn)</t>
  </si>
  <si>
    <t>Equity Infusion</t>
  </si>
  <si>
    <t>Intangible Assets</t>
  </si>
  <si>
    <t>less: increase in receivables</t>
  </si>
  <si>
    <t>add: increase in payables</t>
  </si>
  <si>
    <t>Retained Earnings</t>
  </si>
  <si>
    <t>Shareholders Equity</t>
  </si>
  <si>
    <t>add: depreciation</t>
  </si>
  <si>
    <t>Equity Valuation</t>
  </si>
  <si>
    <t>Terminal growth rate</t>
  </si>
  <si>
    <t>Financial Model - Private &amp; Confidential</t>
  </si>
  <si>
    <t>Revenue Related Assumptions</t>
  </si>
  <si>
    <t>Slag1</t>
  </si>
  <si>
    <t>Slag2</t>
  </si>
  <si>
    <t>Start date</t>
  </si>
  <si>
    <t>End date</t>
  </si>
  <si>
    <t>Corporate office</t>
  </si>
  <si>
    <t>Office boy &amp; security</t>
  </si>
  <si>
    <t>Financial Year Ending</t>
  </si>
  <si>
    <t>Long Term Debt</t>
  </si>
  <si>
    <t>Short Term Debt</t>
  </si>
  <si>
    <t>Gross Profit</t>
  </si>
  <si>
    <t>Direct Expenses</t>
  </si>
  <si>
    <t>Period starting</t>
  </si>
  <si>
    <t>Period ending</t>
  </si>
  <si>
    <t>Increase in tangible assets</t>
  </si>
  <si>
    <t>Increase in intangible assets</t>
  </si>
  <si>
    <t>( INR mn)</t>
  </si>
  <si>
    <t>Debt infusion</t>
  </si>
  <si>
    <t>Repayment of debt</t>
  </si>
  <si>
    <t>Proceed from sale of assets</t>
  </si>
  <si>
    <t>Expected equity return</t>
  </si>
  <si>
    <t xml:space="preserve">  </t>
  </si>
  <si>
    <t>EBITDA margin</t>
  </si>
  <si>
    <t>PAT margin</t>
  </si>
  <si>
    <t>Defence</t>
  </si>
  <si>
    <t>sqft</t>
  </si>
  <si>
    <t>#</t>
  </si>
  <si>
    <t>INR mn</t>
  </si>
  <si>
    <t>no. of months</t>
  </si>
  <si>
    <t>Office space to be covered</t>
  </si>
  <si>
    <t>Enterprise lighting/networking</t>
  </si>
  <si>
    <t>Households to be covered</t>
  </si>
  <si>
    <t>Household lighting</t>
  </si>
  <si>
    <t>no. of lights required per households</t>
  </si>
  <si>
    <t>Company's market share</t>
  </si>
  <si>
    <t>LiFi devices per average aircraft</t>
  </si>
  <si>
    <t>Revenue per LiFi device</t>
  </si>
  <si>
    <t>Aviation - inflight entertianment</t>
  </si>
  <si>
    <t>Telecom - 4G/5G backhaul</t>
  </si>
  <si>
    <t>Smart city lighting</t>
  </si>
  <si>
    <t>Support &amp; Upgrades</t>
  </si>
  <si>
    <t>% of total revenue</t>
  </si>
  <si>
    <t>Smart industries IoT applications</t>
  </si>
  <si>
    <t>IP related expenses</t>
  </si>
  <si>
    <t>Chief Business Officer</t>
  </si>
  <si>
    <t>Finance Director</t>
  </si>
  <si>
    <t>Sr. Network Architect</t>
  </si>
  <si>
    <t>Sr. RTL Design Engineer</t>
  </si>
  <si>
    <t>Sr. Analog Design Engineer</t>
  </si>
  <si>
    <t xml:space="preserve">Sr. Optics Engineer </t>
  </si>
  <si>
    <t xml:space="preserve">Device Driver Developer </t>
  </si>
  <si>
    <t>Jr. RTL Design Engineer</t>
  </si>
  <si>
    <t>Verification Engineer</t>
  </si>
  <si>
    <t xml:space="preserve">High Speed PCB / CKT Designer </t>
  </si>
  <si>
    <t xml:space="preserve">PHY Layer Expert </t>
  </si>
  <si>
    <t>Engineering Team</t>
  </si>
  <si>
    <t>RTL Design Engineer</t>
  </si>
  <si>
    <t xml:space="preserve">Analog Design Engineer </t>
  </si>
  <si>
    <t>Optics Engineer</t>
  </si>
  <si>
    <t>Sr. RF Engineer</t>
  </si>
  <si>
    <t>FSO Expert (Laser Communication)</t>
  </si>
  <si>
    <t>Sr. Embedded Engineer</t>
  </si>
  <si>
    <t xml:space="preserve">Lighting Design Expert </t>
  </si>
  <si>
    <t xml:space="preserve">PCB Designer </t>
  </si>
  <si>
    <t>HR Executives</t>
  </si>
  <si>
    <t>Manager - administration</t>
  </si>
  <si>
    <t>Procurement Head</t>
  </si>
  <si>
    <t>Production Manager</t>
  </si>
  <si>
    <t>Testing Engineer</t>
  </si>
  <si>
    <t>Accountant</t>
  </si>
  <si>
    <t>Manager Finance</t>
  </si>
  <si>
    <t>Bangalore office</t>
  </si>
  <si>
    <t>Capex Assumptions</t>
  </si>
  <si>
    <t>Furniture &amp; Fixtures</t>
  </si>
  <si>
    <t>Non-current Assets</t>
  </si>
  <si>
    <t>Lab &amp; Equipments</t>
  </si>
  <si>
    <t>Cash &amp; Equivalents</t>
  </si>
  <si>
    <t>Liabilties</t>
  </si>
  <si>
    <t>Other non-current liabilties</t>
  </si>
  <si>
    <t>Trade payables</t>
  </si>
  <si>
    <t>Other current liabilties</t>
  </si>
  <si>
    <t>Provisions</t>
  </si>
  <si>
    <t>Travel expenses</t>
  </si>
  <si>
    <t>Consultancy expenses</t>
  </si>
  <si>
    <t>Profit before tax</t>
  </si>
  <si>
    <t>Profit after tax</t>
  </si>
  <si>
    <t>R&amp;D expenses capitalized</t>
  </si>
  <si>
    <t>Chief Technology Officer</t>
  </si>
  <si>
    <t>International trips</t>
  </si>
  <si>
    <t>Local trips</t>
  </si>
  <si>
    <t>Expenses per trip</t>
  </si>
  <si>
    <t>Conference fee</t>
  </si>
  <si>
    <t>PR Services</t>
  </si>
  <si>
    <t>R&amp;D Expenses</t>
  </si>
  <si>
    <t>Research Expenses ( PCB, BOM, Devlopment Boards )</t>
  </si>
  <si>
    <t>INR per unit</t>
  </si>
  <si>
    <t>Utilities</t>
  </si>
  <si>
    <t>Telephone &amp; Internet</t>
  </si>
  <si>
    <t>Insurance charges</t>
  </si>
  <si>
    <t>% of fixed assets pa</t>
  </si>
  <si>
    <t>Consultancy Fee</t>
  </si>
  <si>
    <t>Legal</t>
  </si>
  <si>
    <t>Auditing &amp; Finance</t>
  </si>
  <si>
    <t>no. of IPs pq</t>
  </si>
  <si>
    <t>Computer &amp; peripherals</t>
  </si>
  <si>
    <t>Software Licenses</t>
  </si>
  <si>
    <t>% pa</t>
  </si>
  <si>
    <t>Taxation &amp; Valuation</t>
  </si>
  <si>
    <t>Total Equity &amp; Liabilties</t>
  </si>
  <si>
    <t>number of devices</t>
  </si>
  <si>
    <t>No. of devices per industrial setup</t>
  </si>
  <si>
    <t xml:space="preserve">Number of industries </t>
  </si>
  <si>
    <t>Revenue per project</t>
  </si>
  <si>
    <t>total no. of kms</t>
  </si>
  <si>
    <t>Avg. number of devices per location</t>
  </si>
  <si>
    <t>Indian market</t>
  </si>
  <si>
    <t>Avg. number of devices per tower</t>
  </si>
  <si>
    <t>USD per device</t>
  </si>
  <si>
    <t>yoy increase in salary</t>
  </si>
  <si>
    <t>Margin on devices</t>
  </si>
  <si>
    <t>INR</t>
  </si>
  <si>
    <t>Revenue per kit</t>
  </si>
  <si>
    <t>Evaluation kit</t>
  </si>
  <si>
    <t>Evaluation kits</t>
  </si>
  <si>
    <t>No. of kits sold per quarter</t>
  </si>
  <si>
    <t>Product Manager - Aerospace</t>
  </si>
  <si>
    <t>Product Manager - Telecom/Defence</t>
  </si>
  <si>
    <t>Product Manager - Lighting/networking</t>
  </si>
  <si>
    <t xml:space="preserve">CTO </t>
  </si>
  <si>
    <t>Core R&amp;D team</t>
  </si>
  <si>
    <t xml:space="preserve">Sr. Wireless Communication Expert </t>
  </si>
  <si>
    <t>Telecom/Defence</t>
  </si>
  <si>
    <t>Aerospace</t>
  </si>
  <si>
    <t>Lighting/Networking</t>
  </si>
  <si>
    <t>Team Lead</t>
  </si>
  <si>
    <t>Patent specialist</t>
  </si>
  <si>
    <t>Testing Team</t>
  </si>
  <si>
    <t>no. of trips pq</t>
  </si>
  <si>
    <t xml:space="preserve">Business Development Managers </t>
  </si>
  <si>
    <t xml:space="preserve">HR </t>
  </si>
  <si>
    <t>Exhibition fee</t>
  </si>
  <si>
    <t>Website maintenance &amp; digital marketing</t>
  </si>
  <si>
    <t>INR per month per office</t>
  </si>
  <si>
    <t>INR per emp. Per month</t>
  </si>
  <si>
    <t>Recruitment</t>
  </si>
  <si>
    <t>INR per IP</t>
  </si>
  <si>
    <t>Account Managers</t>
  </si>
  <si>
    <t xml:space="preserve">INR per employee </t>
  </si>
  <si>
    <t>INR per office</t>
  </si>
  <si>
    <t>Software License - Xilinx</t>
  </si>
  <si>
    <t>Software License - Light Tool, Zemax</t>
  </si>
  <si>
    <t>Software License - EDA, Verification Tool</t>
  </si>
  <si>
    <t>Laptops</t>
  </si>
  <si>
    <t>Equipments</t>
  </si>
  <si>
    <t>Brand</t>
  </si>
  <si>
    <t>Test and Measure Equipment</t>
  </si>
  <si>
    <t xml:space="preserve">CRO </t>
  </si>
  <si>
    <t>Tektronics</t>
  </si>
  <si>
    <t xml:space="preserve">Function Generator </t>
  </si>
  <si>
    <t>Digital Multimeter</t>
  </si>
  <si>
    <t>Fluke</t>
  </si>
  <si>
    <t>BER Tester</t>
  </si>
  <si>
    <t>LCR Meter</t>
  </si>
  <si>
    <t>Soldering Station + SMD Rework</t>
  </si>
  <si>
    <t>Hakko</t>
  </si>
  <si>
    <t>Logic Analyser</t>
  </si>
  <si>
    <t>Saleae</t>
  </si>
  <si>
    <t>Spectrum Analyser</t>
  </si>
  <si>
    <t>DC Power Supply</t>
  </si>
  <si>
    <t>3d Printer</t>
  </si>
  <si>
    <t>FormLabs</t>
  </si>
  <si>
    <t>Toolkit ( Mechanical and PCB )</t>
  </si>
  <si>
    <t>Bosch</t>
  </si>
  <si>
    <t xml:space="preserve">High End PC's </t>
  </si>
  <si>
    <t>Customised</t>
  </si>
  <si>
    <t xml:space="preserve">Lenovo </t>
  </si>
  <si>
    <t>Xilinx</t>
  </si>
  <si>
    <t>Synopsis, Zemax</t>
  </si>
  <si>
    <t>Altium</t>
  </si>
  <si>
    <t>Total Equipments Expenses</t>
  </si>
  <si>
    <t>USD per unit</t>
  </si>
  <si>
    <t>Total Cost (USD)</t>
  </si>
  <si>
    <t>Enterprise solution</t>
  </si>
  <si>
    <t xml:space="preserve">Household </t>
  </si>
  <si>
    <t>Public LiFi hotspots</t>
  </si>
  <si>
    <t>Outdoor lifi links</t>
  </si>
  <si>
    <t>Underwater lifi links</t>
  </si>
  <si>
    <t xml:space="preserve">Sr. Software Architect </t>
  </si>
  <si>
    <t>Consultancy fees</t>
  </si>
  <si>
    <t>Collection per quarter</t>
  </si>
  <si>
    <t>% increase pa</t>
  </si>
  <si>
    <t>Base financial year</t>
  </si>
  <si>
    <t>year</t>
  </si>
  <si>
    <t>Conversion</t>
  </si>
  <si>
    <t>INR to INR mn</t>
  </si>
  <si>
    <t>INR to USD</t>
  </si>
  <si>
    <t xml:space="preserve">Smart City </t>
  </si>
  <si>
    <t>Enterprise networking/lighting</t>
  </si>
  <si>
    <t>Smart city</t>
  </si>
  <si>
    <t>Communication engineer</t>
  </si>
  <si>
    <t>Embedded Engineer</t>
  </si>
  <si>
    <t>Monthly to quaterly</t>
  </si>
  <si>
    <t>Annual to quaterly</t>
  </si>
  <si>
    <t>yoy increase</t>
  </si>
  <si>
    <t>No. of units</t>
  </si>
  <si>
    <t>Financial year ending month</t>
  </si>
  <si>
    <t>month number</t>
  </si>
  <si>
    <t>Number of employees</t>
  </si>
  <si>
    <t>USD pm per employee</t>
  </si>
  <si>
    <t>Average project tenure</t>
  </si>
  <si>
    <t>Dedicated resources cost</t>
  </si>
  <si>
    <t>Revenue per device</t>
  </si>
  <si>
    <t>increment factor</t>
  </si>
  <si>
    <t>no. of emp</t>
  </si>
  <si>
    <t>USD per month</t>
  </si>
  <si>
    <t>Total no. of offices</t>
  </si>
  <si>
    <t>Rent &amp; Admin Expenses</t>
  </si>
  <si>
    <t>Total employees</t>
  </si>
  <si>
    <t>Office - Food/snacks/tea</t>
  </si>
  <si>
    <t>Office - food/snacks/tea</t>
  </si>
  <si>
    <t>quarter</t>
  </si>
  <si>
    <t>Gross Tangible Assets</t>
  </si>
  <si>
    <t>Gross Intangible Assets</t>
  </si>
  <si>
    <t>Depreciation Rates</t>
  </si>
  <si>
    <t>Companies Act</t>
  </si>
  <si>
    <t>Income Tax</t>
  </si>
  <si>
    <t>IT Act</t>
  </si>
  <si>
    <t>R&amp;D Expenses Capitalized</t>
  </si>
  <si>
    <t>Accumulated depreciation</t>
  </si>
  <si>
    <t>Net Block</t>
  </si>
  <si>
    <t>Projects</t>
  </si>
  <si>
    <t>Others</t>
  </si>
  <si>
    <t>Entreprise networking/lighting</t>
  </si>
  <si>
    <t>Salary expenses</t>
  </si>
  <si>
    <t>Sales &amp; marketing expenses</t>
  </si>
  <si>
    <t>Rent &amp; Admin expenses</t>
  </si>
  <si>
    <t>Sundry Creditors</t>
  </si>
  <si>
    <t>Security Deposit</t>
  </si>
  <si>
    <t>Telecom business</t>
  </si>
  <si>
    <t xml:space="preserve">Aviation </t>
  </si>
  <si>
    <t>Working capital related adjustments</t>
  </si>
  <si>
    <t>Expected equity returns after five years</t>
  </si>
  <si>
    <t>Per annum</t>
  </si>
  <si>
    <t>Per quarter</t>
  </si>
  <si>
    <t>Equity IRR</t>
  </si>
  <si>
    <t>Free cash flow to equity shareholders (FCFE)</t>
  </si>
  <si>
    <t>FCFE plus Terminal Value</t>
  </si>
  <si>
    <t>Terminal Value after five years</t>
  </si>
  <si>
    <t>Aviation - inflight entertainment</t>
  </si>
  <si>
    <t>USD</t>
  </si>
  <si>
    <t>Enterprise/Wifi: Revenue per LiFi device</t>
  </si>
  <si>
    <t>Neutral host /Public LiFi hotspots</t>
  </si>
  <si>
    <t>number of aircrafts</t>
  </si>
  <si>
    <t>number of links</t>
  </si>
  <si>
    <t>Enterprise/LiFi Hotspots: Telecom - last mile connectivity</t>
  </si>
  <si>
    <t>Households: Telecom - last mile connectivity</t>
  </si>
  <si>
    <t>How we have arrived at costing and revenue per device fro various segments</t>
  </si>
  <si>
    <t>Internet - last mile connectivity</t>
  </si>
  <si>
    <t>Costing sheet is to be shared for FTTH</t>
  </si>
  <si>
    <t>Aviation : Costing analysis - harness + cabling in comparison to LiFi system</t>
  </si>
  <si>
    <t>Wired Broadband Subscribers</t>
  </si>
  <si>
    <t>Fibre</t>
  </si>
  <si>
    <t>CAGR</t>
  </si>
  <si>
    <t>(in millions)</t>
  </si>
  <si>
    <t>Wired Broadband Subscribers (A)</t>
  </si>
  <si>
    <t>Fibre (B)</t>
  </si>
  <si>
    <t>(=B/A)</t>
  </si>
  <si>
    <t>Leased lines ( C)</t>
  </si>
  <si>
    <t>(=C/A)</t>
  </si>
  <si>
    <t>%</t>
  </si>
  <si>
    <t>Quarterly growth rate</t>
  </si>
  <si>
    <t>% pq</t>
  </si>
  <si>
    <t>Expected growth rate for FTTH (2019 - 2025)</t>
  </si>
  <si>
    <t>Small cell sits in USA</t>
  </si>
  <si>
    <t>Small cell sites per square mile</t>
  </si>
  <si>
    <t>Reference:</t>
  </si>
  <si>
    <t>https://main.trai.gov.in/sites/default/files/White_Paper_22022019.pdf</t>
  </si>
  <si>
    <t>4G</t>
  </si>
  <si>
    <t>5G</t>
  </si>
  <si>
    <t>Urban</t>
  </si>
  <si>
    <t>Enterprise</t>
  </si>
  <si>
    <t>Total</t>
  </si>
  <si>
    <t>New Small Cell Deployments</t>
  </si>
  <si>
    <t>Total FTTH potential (homes)</t>
  </si>
  <si>
    <t>From Trai Website</t>
  </si>
  <si>
    <t>Basic Assumptions</t>
  </si>
  <si>
    <t>LiFi devices per project</t>
  </si>
  <si>
    <t>% of revenue per device</t>
  </si>
  <si>
    <t>Proof of Concept projects</t>
  </si>
  <si>
    <t>Total Revenue</t>
  </si>
  <si>
    <t>number of quarters</t>
  </si>
  <si>
    <t>USD per project pq</t>
  </si>
  <si>
    <t>Charges for dedicated support</t>
  </si>
  <si>
    <t>Revenue Calculations</t>
  </si>
  <si>
    <t>Evauluation Kits</t>
  </si>
  <si>
    <t>% of salary</t>
  </si>
  <si>
    <t>% of total market</t>
  </si>
  <si>
    <t>Quarter beginning</t>
  </si>
  <si>
    <t>Quarter ending</t>
  </si>
  <si>
    <t>Base quarter</t>
  </si>
  <si>
    <t>Expected no. of projects</t>
  </si>
  <si>
    <t>Total leased line connections</t>
  </si>
  <si>
    <t>Incremental leased line connections</t>
  </si>
  <si>
    <t>Company's share in incremental connections</t>
  </si>
  <si>
    <t>Enterprise connections as of March-2019</t>
  </si>
  <si>
    <t>Enterprise Market</t>
  </si>
  <si>
    <t>Household Market</t>
  </si>
  <si>
    <t>Household connections as of March-2019</t>
  </si>
  <si>
    <t>Incremental FTTH connections</t>
  </si>
  <si>
    <t>Revenue from devices</t>
  </si>
  <si>
    <t>Revenue from support</t>
  </si>
  <si>
    <t>in millions</t>
  </si>
  <si>
    <t>Expected growth rate of FTTH (2019 - 2025)</t>
  </si>
  <si>
    <t>Avg. number of devices per connection</t>
  </si>
  <si>
    <t>New small cell towers</t>
  </si>
  <si>
    <t>% of new small cell towers</t>
  </si>
  <si>
    <t>No. of aircrafts using company's LiFi solution</t>
  </si>
  <si>
    <t>small cell towers</t>
  </si>
  <si>
    <t>FTTH (households): Revenue per LiFi device</t>
  </si>
  <si>
    <t>FTTH Market - European Union</t>
  </si>
  <si>
    <t>FTTH</t>
  </si>
  <si>
    <t>European Market</t>
  </si>
  <si>
    <t>USA Market</t>
  </si>
  <si>
    <t>FTTH Market</t>
  </si>
  <si>
    <t>FTTH connections as of March-2019</t>
  </si>
  <si>
    <t>Reference: https://www.ftthcouncil.eu/documents/PressReleases/2019/PR%20Market%20Panorama%20-%2014-03-2019%20V3.pdf</t>
  </si>
  <si>
    <t>Reference: https://www.bbcmag.com/tools-and-resources/ftth-top-100/2018</t>
  </si>
  <si>
    <t>Public wifi connections as of March-2019</t>
  </si>
  <si>
    <t>Small Cells</t>
  </si>
  <si>
    <t>FTTH &amp; Small Cell Market - USA</t>
  </si>
  <si>
    <t>https://scf.io/en/documents/050_-_Small_cells_market_status_report_December_2018.php</t>
  </si>
  <si>
    <t>https://www.ftthcouncil.eu/documents/Reports/2019/FTTH%20Council%20Europe%20-%20Forecast%20for%20EUROPE%202020-2025.pdf</t>
  </si>
  <si>
    <t>reference paper in trai report : SCF202_Densification-Summit-Mumbai.pdf</t>
  </si>
  <si>
    <t>SCF050_Market-status.pdf</t>
  </si>
  <si>
    <t>Public Hotspots</t>
  </si>
  <si>
    <t>India</t>
  </si>
  <si>
    <t>USA</t>
  </si>
  <si>
    <t>mn</t>
  </si>
  <si>
    <t>https://main.trai.gov.in/sites/default/files/TRAI_Public_Wifi_Pilot_070717.pdf</t>
  </si>
  <si>
    <t>Europe</t>
  </si>
  <si>
    <t>Incremental hotspots</t>
  </si>
  <si>
    <t>Company's share in incremental market</t>
  </si>
  <si>
    <t>Total neutral host/ Hotspots</t>
  </si>
  <si>
    <t>Receivable days</t>
  </si>
  <si>
    <t>Payable days</t>
  </si>
  <si>
    <t>no. of days</t>
  </si>
  <si>
    <t>Proof of Concept (PoC) projects</t>
  </si>
  <si>
    <t>Subtotal Revenue</t>
  </si>
  <si>
    <t>Cost of sales</t>
  </si>
  <si>
    <t>Resources cost</t>
  </si>
  <si>
    <t>Cost of devices</t>
  </si>
  <si>
    <t>Total cost of sales</t>
  </si>
  <si>
    <t>Subtotal cost of sales</t>
  </si>
  <si>
    <t>Revenue - Outdoor lifi links</t>
  </si>
  <si>
    <t>Revenue - Underwater lifi links</t>
  </si>
  <si>
    <t>Cost of sales - Outdoor lifi links</t>
  </si>
  <si>
    <t>Cost of sales - Underwater lifi links</t>
  </si>
  <si>
    <t>Total travelling expenses</t>
  </si>
  <si>
    <t>Margin on resource cost</t>
  </si>
  <si>
    <t xml:space="preserve">PoC </t>
  </si>
  <si>
    <t>Other1</t>
  </si>
  <si>
    <t>Other2</t>
  </si>
  <si>
    <t>Other3</t>
  </si>
  <si>
    <t>Thumb rule- no. of lights per 10,000 sqft</t>
  </si>
  <si>
    <t>Thumb rule- no. of lights per km</t>
  </si>
  <si>
    <t>Total Salary Expenses</t>
  </si>
  <si>
    <t>Core R&amp;D Team's Salary Expenses</t>
  </si>
  <si>
    <t>confereces pq</t>
  </si>
  <si>
    <t>INR pq</t>
  </si>
  <si>
    <t>Repair &amp; Maintenance</t>
  </si>
  <si>
    <t>% of annual salary</t>
  </si>
  <si>
    <t>Average days in a quarter</t>
  </si>
  <si>
    <t>yoy growth in revenue</t>
  </si>
  <si>
    <t>Cash flows from investments</t>
  </si>
  <si>
    <t>https://www.businesswire.com/news/home/20180315005573/en/Europe-Wi-Fi-Hotspot-Market-Analysis-2017-2023--</t>
  </si>
  <si>
    <t>In the United States, total public W-Fi hotspots (including homespots) will grow 3-fold from 2017 to 2022 from 26 million in 2017 to 77 million by 2022.</t>
  </si>
  <si>
    <t>In the United States, total Wi-Fi homespots will grow from 25 million in 2017 to 75 million by 2022.</t>
  </si>
  <si>
    <t>ref: https://www.cisco.com/c/m/en_us/solutions/service-provider/forecast-highlights-mobile.html#</t>
  </si>
  <si>
    <t>In Western Europe, total public W-Fi hotspots (including homespots) will grow 2-fold from 2017 to 2022 from 59 million in 2017 to 132 million by 2022.</t>
  </si>
  <si>
    <t>In Western Europe, total Wi-Fi homespots will grow from 57 million in 2017 to 129 million by 2022.</t>
  </si>
  <si>
    <t>Telecom - backhaul</t>
  </si>
  <si>
    <t>Cash flow from operations</t>
  </si>
  <si>
    <t>Equity infusion</t>
  </si>
  <si>
    <t>Projects (no. of projects)</t>
  </si>
  <si>
    <t>Europe &amp; USA</t>
  </si>
  <si>
    <t>Enterprise &amp; FTTH</t>
  </si>
  <si>
    <t>Internet - last mile connectivity (no. of customers)</t>
  </si>
  <si>
    <t>Aviation (no. of aircrafts)</t>
  </si>
  <si>
    <t>Segment breakup (incremental numbers)</t>
  </si>
  <si>
    <t>Telecom - backhaul (no. of small cells)</t>
  </si>
  <si>
    <t>Stake sale assumption</t>
  </si>
  <si>
    <t>R&amp;D expenses (including capex)</t>
  </si>
  <si>
    <t>Neutral host /Public hotspots</t>
  </si>
  <si>
    <t>Expected growth rate of hotspots (2019 - 2025)</t>
  </si>
  <si>
    <t>yoy increase in revenue/cost per device</t>
  </si>
  <si>
    <t>Sources of Funds</t>
  </si>
  <si>
    <t>Uses of Funds</t>
  </si>
  <si>
    <t>Operating losses (including working cap)</t>
  </si>
  <si>
    <t>% of total infusion in a year</t>
  </si>
  <si>
    <t>Working capital and Equity infusion</t>
  </si>
  <si>
    <t>Corporate tax rate</t>
  </si>
  <si>
    <t>Color Coding in the Financial Model</t>
  </si>
  <si>
    <t>Assumptions/input</t>
  </si>
  <si>
    <t>Calculated values/output</t>
  </si>
  <si>
    <t>Historical data</t>
  </si>
  <si>
    <t>Updated on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</si>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</sst>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#,##0.0"/>
    <numFmt numFmtId="165" formatCode="0.0%"/>
    <numFmt numFmtId="166" formatCode="[$-F800]dddd\,\ mmmm\ dd\,\ yyyy"/>
    <numFmt numFmtId="167" formatCode="#,##0_ ;\-#,##0\ "/>
    <numFmt numFmtId="168" formatCode="_(* #,##0_);_(* \(#,##0\);_(* &quot;-&quot;_);_(@_)"/>
    <numFmt numFmtId="169" formatCode="_-* #,##0_-;\-* #,##0_-;_-* &quot;-&quot;_-;_-@_-"/>
    <numFmt numFmtId="170" formatCode="0.0"/>
    <numFmt numFmtId="171" formatCode="#,##0.00000000000000000"/>
    <numFmt numFmtId="172" formatCode="#,##0.00_ ;\-#,##0.00\ "/>
    <numFmt numFmtId="173" formatCode="_ * #,##0_ ;_ * \-#,##0_ ;_ * &quot;-&quot;??_ ;_ @_ 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26"/>
      <color theme="4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0"/>
      <name val="Calibri"/>
      <family val="2"/>
      <scheme val="minor"/>
    </font>
    <font>
      <sz val="7"/>
      <color rgb="FF626469"/>
      <name val="CiscoSansTTExtraLight"/>
    </font>
    <font>
      <b/>
      <u/>
      <sz val="11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5" fillId="0" borderId="0" xfId="0" applyFont="1"/>
    <xf numFmtId="15" fontId="6" fillId="0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15" fontId="6" fillId="0" borderId="0" xfId="0" applyNumberFormat="1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15" fontId="6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 indent="1"/>
    </xf>
    <xf numFmtId="0" fontId="3" fillId="0" borderId="2" xfId="0" applyFont="1" applyBorder="1"/>
    <xf numFmtId="15" fontId="6" fillId="0" borderId="2" xfId="0" applyNumberFormat="1" applyFont="1" applyFill="1" applyBorder="1" applyAlignment="1">
      <alignment horizontal="center"/>
    </xf>
    <xf numFmtId="15" fontId="6" fillId="2" borderId="2" xfId="0" applyNumberFormat="1" applyFont="1" applyFill="1" applyBorder="1" applyAlignment="1">
      <alignment horizontal="center"/>
    </xf>
    <xf numFmtId="15" fontId="6" fillId="0" borderId="2" xfId="0" applyNumberFormat="1" applyFont="1" applyBorder="1" applyAlignment="1">
      <alignment horizontal="center"/>
    </xf>
    <xf numFmtId="0" fontId="5" fillId="2" borderId="0" xfId="0" applyFont="1" applyFill="1"/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15" fontId="7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2" borderId="2" xfId="0" applyFont="1" applyFill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0" fontId="3" fillId="0" borderId="0" xfId="0" applyFont="1" applyBorder="1" applyAlignment="1">
      <alignment horizontal="left" indent="1"/>
    </xf>
    <xf numFmtId="15" fontId="6" fillId="2" borderId="0" xfId="0" applyNumberFormat="1" applyFont="1" applyFill="1" applyBorder="1" applyAlignment="1">
      <alignment horizontal="center"/>
    </xf>
    <xf numFmtId="15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/>
    <xf numFmtId="4" fontId="3" fillId="0" borderId="0" xfId="0" applyNumberFormat="1" applyFont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5" fontId="5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2"/>
    </xf>
    <xf numFmtId="0" fontId="5" fillId="0" borderId="0" xfId="0" applyFont="1" applyAlignment="1">
      <alignment horizontal="left" indent="1"/>
    </xf>
    <xf numFmtId="0" fontId="3" fillId="0" borderId="0" xfId="0" applyFont="1" applyAlignment="1">
      <alignment horizontal="left" indent="3"/>
    </xf>
    <xf numFmtId="9" fontId="8" fillId="0" borderId="0" xfId="1" applyFont="1" applyAlignment="1">
      <alignment horizontal="center"/>
    </xf>
    <xf numFmtId="0" fontId="15" fillId="0" borderId="0" xfId="0" applyFont="1"/>
    <xf numFmtId="0" fontId="16" fillId="0" borderId="0" xfId="0" applyFont="1"/>
    <xf numFmtId="166" fontId="17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7" fontId="8" fillId="0" borderId="0" xfId="2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  <xf numFmtId="165" fontId="14" fillId="0" borderId="0" xfId="1" applyNumberFormat="1" applyFont="1" applyAlignment="1">
      <alignment horizontal="center"/>
    </xf>
    <xf numFmtId="9" fontId="14" fillId="0" borderId="0" xfId="1" applyFont="1" applyAlignment="1">
      <alignment horizontal="center"/>
    </xf>
    <xf numFmtId="0" fontId="3" fillId="0" borderId="0" xfId="0" applyFont="1" applyBorder="1" applyAlignment="1">
      <alignment horizontal="left" indent="2"/>
    </xf>
    <xf numFmtId="0" fontId="2" fillId="0" borderId="0" xfId="4" applyFont="1"/>
    <xf numFmtId="0" fontId="2" fillId="0" borderId="0" xfId="4" applyFont="1" applyFill="1"/>
    <xf numFmtId="0" fontId="2" fillId="0" borderId="0" xfId="4" applyFont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1" fillId="3" borderId="0" xfId="4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0" xfId="0" applyFont="1" applyFill="1" applyAlignment="1">
      <alignment horizontal="left" indent="4"/>
    </xf>
    <xf numFmtId="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" fontId="5" fillId="0" borderId="2" xfId="0" applyNumberFormat="1" applyFont="1" applyBorder="1" applyAlignment="1">
      <alignment horizontal="center"/>
    </xf>
    <xf numFmtId="167" fontId="8" fillId="0" borderId="0" xfId="2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170" fontId="3" fillId="0" borderId="0" xfId="0" applyNumberFormat="1" applyFont="1" applyAlignment="1">
      <alignment horizontal="center"/>
    </xf>
    <xf numFmtId="0" fontId="3" fillId="0" borderId="0" xfId="0" applyFont="1" applyFill="1"/>
    <xf numFmtId="15" fontId="5" fillId="0" borderId="0" xfId="0" applyNumberFormat="1" applyFont="1" applyFill="1"/>
    <xf numFmtId="9" fontId="8" fillId="0" borderId="0" xfId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5" fillId="0" borderId="4" xfId="0" applyFont="1" applyBorder="1"/>
    <xf numFmtId="4" fontId="5" fillId="0" borderId="4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167" fontId="6" fillId="0" borderId="0" xfId="2" applyNumberFormat="1" applyFont="1" applyFill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5" fontId="5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164" fontId="5" fillId="2" borderId="2" xfId="0" applyNumberFormat="1" applyFont="1" applyFill="1" applyBorder="1"/>
    <xf numFmtId="3" fontId="5" fillId="0" borderId="0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 applyAlignment="1">
      <alignment horizontal="center"/>
    </xf>
    <xf numFmtId="0" fontId="3" fillId="2" borderId="5" xfId="0" applyFont="1" applyFill="1" applyBorder="1"/>
    <xf numFmtId="0" fontId="5" fillId="0" borderId="0" xfId="0" applyFont="1" applyFill="1"/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"/>
    </xf>
    <xf numFmtId="0" fontId="3" fillId="4" borderId="0" xfId="0" applyFont="1" applyFill="1"/>
    <xf numFmtId="15" fontId="7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167" fontId="8" fillId="2" borderId="0" xfId="2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167" fontId="6" fillId="2" borderId="0" xfId="2" applyNumberFormat="1" applyFont="1" applyFill="1" applyAlignment="1">
      <alignment horizontal="center"/>
    </xf>
    <xf numFmtId="167" fontId="6" fillId="0" borderId="0" xfId="2" applyNumberFormat="1" applyFont="1" applyAlignment="1">
      <alignment horizontal="center"/>
    </xf>
    <xf numFmtId="3" fontId="3" fillId="0" borderId="0" xfId="0" applyNumberFormat="1" applyFont="1"/>
    <xf numFmtId="0" fontId="23" fillId="0" borderId="0" xfId="0" applyFont="1" applyFill="1" applyAlignment="1">
      <alignment horizontal="left" indent="2"/>
    </xf>
    <xf numFmtId="164" fontId="3" fillId="0" borderId="0" xfId="0" applyNumberFormat="1" applyFont="1" applyAlignment="1">
      <alignment horizontal="center" vertical="center"/>
    </xf>
    <xf numFmtId="10" fontId="3" fillId="0" borderId="0" xfId="1" applyNumberFormat="1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9" fontId="0" fillId="0" borderId="0" xfId="1" applyFont="1"/>
    <xf numFmtId="165" fontId="0" fillId="0" borderId="0" xfId="1" applyNumberFormat="1" applyFont="1" applyAlignment="1">
      <alignment horizontal="center"/>
    </xf>
    <xf numFmtId="0" fontId="0" fillId="0" borderId="3" xfId="0" applyBorder="1"/>
    <xf numFmtId="17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24" fillId="0" borderId="3" xfId="1" applyNumberFormat="1" applyFont="1" applyBorder="1" applyAlignment="1">
      <alignment horizontal="center"/>
    </xf>
    <xf numFmtId="0" fontId="1" fillId="0" borderId="3" xfId="0" applyFont="1" applyBorder="1"/>
    <xf numFmtId="0" fontId="24" fillId="0" borderId="3" xfId="0" applyFont="1" applyBorder="1"/>
    <xf numFmtId="0" fontId="24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indent="1"/>
    </xf>
    <xf numFmtId="0" fontId="24" fillId="0" borderId="3" xfId="0" applyFont="1" applyBorder="1" applyAlignment="1">
      <alignment horizontal="left" indent="2"/>
    </xf>
    <xf numFmtId="0" fontId="24" fillId="0" borderId="0" xfId="0" applyFont="1"/>
    <xf numFmtId="0" fontId="26" fillId="0" borderId="3" xfId="0" applyFont="1" applyBorder="1" applyAlignment="1">
      <alignment horizontal="center"/>
    </xf>
    <xf numFmtId="9" fontId="24" fillId="0" borderId="3" xfId="1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7" fontId="3" fillId="0" borderId="0" xfId="2" applyNumberFormat="1" applyFont="1" applyAlignment="1">
      <alignment horizontal="center"/>
    </xf>
    <xf numFmtId="3" fontId="0" fillId="0" borderId="0" xfId="0" applyNumberFormat="1"/>
    <xf numFmtId="0" fontId="25" fillId="0" borderId="0" xfId="7"/>
    <xf numFmtId="173" fontId="0" fillId="0" borderId="3" xfId="2" applyNumberFormat="1" applyFont="1" applyBorder="1"/>
    <xf numFmtId="173" fontId="0" fillId="0" borderId="0" xfId="0" applyNumberFormat="1"/>
    <xf numFmtId="173" fontId="0" fillId="0" borderId="0" xfId="2" applyNumberFormat="1" applyFont="1"/>
    <xf numFmtId="173" fontId="0" fillId="0" borderId="3" xfId="0" applyNumberFormat="1" applyBorder="1"/>
    <xf numFmtId="0" fontId="3" fillId="0" borderId="0" xfId="0" applyFont="1" applyFill="1" applyAlignment="1">
      <alignment horizontal="left"/>
    </xf>
    <xf numFmtId="0" fontId="5" fillId="0" borderId="0" xfId="0" applyFont="1" applyBorder="1" applyAlignment="1">
      <alignment horizontal="left" indent="1"/>
    </xf>
    <xf numFmtId="164" fontId="3" fillId="0" borderId="2" xfId="0" applyNumberFormat="1" applyFont="1" applyBorder="1" applyAlignment="1">
      <alignment horizontal="center"/>
    </xf>
    <xf numFmtId="4" fontId="3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4"/>
    </xf>
    <xf numFmtId="15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1"/>
    </xf>
    <xf numFmtId="0" fontId="10" fillId="0" borderId="0" xfId="0" applyFont="1" applyAlignment="1">
      <alignment horizontal="left" indent="3"/>
    </xf>
    <xf numFmtId="0" fontId="23" fillId="0" borderId="0" xfId="0" applyFont="1" applyFill="1" applyAlignment="1">
      <alignment horizontal="left" indent="1"/>
    </xf>
    <xf numFmtId="0" fontId="27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2" xfId="0" applyFont="1" applyFill="1" applyBorder="1" applyAlignment="1">
      <alignment horizontal="left" indent="1"/>
    </xf>
    <xf numFmtId="0" fontId="22" fillId="0" borderId="0" xfId="0" applyFont="1" applyFill="1"/>
    <xf numFmtId="0" fontId="22" fillId="0" borderId="0" xfId="0" applyFont="1" applyFill="1" applyAlignment="1">
      <alignment horizontal="left"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3"/>
    </xf>
    <xf numFmtId="0" fontId="23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 indent="4"/>
    </xf>
    <xf numFmtId="0" fontId="23" fillId="0" borderId="0" xfId="0" applyFont="1" applyAlignment="1">
      <alignment horizontal="left" indent="3"/>
    </xf>
    <xf numFmtId="0" fontId="6" fillId="0" borderId="0" xfId="0" applyFont="1" applyFill="1"/>
    <xf numFmtId="0" fontId="6" fillId="0" borderId="0" xfId="0" applyFont="1" applyFill="1" applyAlignment="1">
      <alignment horizontal="left" indent="5"/>
    </xf>
    <xf numFmtId="3" fontId="14" fillId="0" borderId="2" xfId="0" applyNumberFormat="1" applyFont="1" applyBorder="1" applyAlignment="1">
      <alignment horizontal="center"/>
    </xf>
    <xf numFmtId="167" fontId="6" fillId="0" borderId="2" xfId="2" applyNumberFormat="1" applyFont="1" applyFill="1" applyBorder="1" applyAlignment="1">
      <alignment horizontal="center"/>
    </xf>
    <xf numFmtId="167" fontId="6" fillId="0" borderId="2" xfId="2" applyNumberFormat="1" applyFont="1" applyBorder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0" fontId="6" fillId="0" borderId="2" xfId="0" applyFont="1" applyBorder="1"/>
    <xf numFmtId="0" fontId="8" fillId="0" borderId="0" xfId="0" applyFont="1" applyFill="1"/>
    <xf numFmtId="0" fontId="11" fillId="0" borderId="0" xfId="0" applyFont="1" applyFill="1"/>
    <xf numFmtId="0" fontId="8" fillId="0" borderId="2" xfId="0" applyFont="1" applyFill="1" applyBorder="1"/>
    <xf numFmtId="1" fontId="8" fillId="0" borderId="0" xfId="0" applyNumberFormat="1" applyFont="1" applyFill="1" applyAlignment="1">
      <alignment horizontal="center"/>
    </xf>
    <xf numFmtId="9" fontId="6" fillId="0" borderId="0" xfId="1" applyFont="1" applyFill="1" applyAlignment="1">
      <alignment horizontal="center"/>
    </xf>
    <xf numFmtId="165" fontId="8" fillId="0" borderId="0" xfId="1" applyNumberFormat="1" applyFont="1" applyFill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/>
    </xf>
    <xf numFmtId="164" fontId="5" fillId="0" borderId="0" xfId="0" applyNumberFormat="1" applyFont="1"/>
    <xf numFmtId="4" fontId="3" fillId="0" borderId="0" xfId="0" applyNumberFormat="1" applyFont="1" applyAlignment="1">
      <alignment horizontal="left" indent="3"/>
    </xf>
    <xf numFmtId="172" fontId="8" fillId="0" borderId="0" xfId="2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horizontal="left" indent="3"/>
    </xf>
    <xf numFmtId="9" fontId="24" fillId="0" borderId="0" xfId="1" applyFont="1"/>
    <xf numFmtId="9" fontId="0" fillId="0" borderId="3" xfId="1" applyFont="1" applyBorder="1"/>
    <xf numFmtId="170" fontId="0" fillId="0" borderId="3" xfId="0" applyNumberFormat="1" applyBorder="1"/>
    <xf numFmtId="0" fontId="0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13" fillId="0" borderId="0" xfId="0" applyFont="1" applyFill="1" applyBorder="1" applyAlignment="1">
      <alignment horizontal="left"/>
    </xf>
    <xf numFmtId="0" fontId="0" fillId="0" borderId="0" xfId="0" applyBorder="1"/>
    <xf numFmtId="0" fontId="6" fillId="0" borderId="2" xfId="0" applyFont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4"/>
    </xf>
    <xf numFmtId="0" fontId="6" fillId="0" borderId="0" xfId="0" applyFont="1" applyFill="1" applyBorder="1" applyAlignment="1">
      <alignment horizontal="left" indent="3"/>
    </xf>
    <xf numFmtId="4" fontId="10" fillId="0" borderId="0" xfId="0" applyNumberFormat="1" applyFont="1" applyAlignment="1">
      <alignment horizontal="left" indent="2"/>
    </xf>
    <xf numFmtId="0" fontId="10" fillId="0" borderId="0" xfId="0" applyFont="1" applyAlignment="1">
      <alignment horizontal="left"/>
    </xf>
    <xf numFmtId="0" fontId="27" fillId="0" borderId="0" xfId="0" applyFont="1" applyFill="1" applyAlignment="1">
      <alignment horizontal="left" indent="2"/>
    </xf>
    <xf numFmtId="170" fontId="5" fillId="0" borderId="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indent="1"/>
    </xf>
    <xf numFmtId="2" fontId="0" fillId="0" borderId="0" xfId="0" applyNumberFormat="1"/>
    <xf numFmtId="3" fontId="3" fillId="0" borderId="0" xfId="0" applyNumberFormat="1" applyFont="1" applyAlignment="1">
      <alignment horizontal="center" vertical="center"/>
    </xf>
    <xf numFmtId="15" fontId="5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9" fontId="12" fillId="0" borderId="1" xfId="1" applyFont="1" applyBorder="1" applyAlignment="1">
      <alignment horizontal="center"/>
    </xf>
    <xf numFmtId="9" fontId="5" fillId="0" borderId="1" xfId="1" applyFont="1" applyBorder="1" applyAlignment="1">
      <alignment horizontal="center"/>
    </xf>
    <xf numFmtId="170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indent="1"/>
    </xf>
    <xf numFmtId="0" fontId="3" fillId="0" borderId="0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3" fillId="0" borderId="10" xfId="0" applyFont="1" applyBorder="1" applyAlignment="1">
      <alignment horizontal="left" indent="1"/>
    </xf>
    <xf numFmtId="0" fontId="0" fillId="0" borderId="2" xfId="0" applyBorder="1"/>
    <xf numFmtId="0" fontId="0" fillId="0" borderId="2" xfId="0" applyFill="1" applyBorder="1"/>
    <xf numFmtId="3" fontId="3" fillId="0" borderId="11" xfId="0" applyNumberFormat="1" applyFont="1" applyBorder="1" applyAlignment="1">
      <alignment horizontal="center" vertical="center"/>
    </xf>
    <xf numFmtId="0" fontId="5" fillId="0" borderId="6" xfId="0" applyFont="1" applyBorder="1"/>
    <xf numFmtId="0" fontId="5" fillId="0" borderId="4" xfId="0" applyFont="1" applyBorder="1" applyAlignment="1">
      <alignment horizontal="center"/>
    </xf>
    <xf numFmtId="170" fontId="5" fillId="0" borderId="4" xfId="0" applyNumberFormat="1" applyFont="1" applyFill="1" applyBorder="1" applyAlignment="1">
      <alignment horizontal="center" vertical="center"/>
    </xf>
    <xf numFmtId="15" fontId="3" fillId="0" borderId="4" xfId="0" applyNumberFormat="1" applyFont="1" applyBorder="1" applyAlignment="1">
      <alignment horizontal="center" vertical="center"/>
    </xf>
    <xf numFmtId="15" fontId="3" fillId="0" borderId="7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indent="3"/>
    </xf>
    <xf numFmtId="0" fontId="3" fillId="0" borderId="8" xfId="0" applyFont="1" applyFill="1" applyBorder="1" applyAlignment="1">
      <alignment horizontal="left" indent="2"/>
    </xf>
    <xf numFmtId="15" fontId="5" fillId="0" borderId="4" xfId="0" applyNumberFormat="1" applyFont="1" applyBorder="1" applyAlignment="1">
      <alignment horizontal="center" vertical="center"/>
    </xf>
    <xf numFmtId="15" fontId="5" fillId="0" borderId="7" xfId="0" applyNumberFormat="1" applyFont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 vertical="center"/>
    </xf>
    <xf numFmtId="15" fontId="3" fillId="0" borderId="0" xfId="0" applyNumberFormat="1" applyFont="1" applyBorder="1" applyAlignment="1">
      <alignment horizontal="center" vertical="center"/>
    </xf>
    <xf numFmtId="15" fontId="3" fillId="0" borderId="9" xfId="0" applyNumberFormat="1" applyFont="1" applyBorder="1" applyAlignment="1">
      <alignment horizontal="center" vertical="center"/>
    </xf>
    <xf numFmtId="0" fontId="4" fillId="0" borderId="0" xfId="0" applyFont="1" applyBorder="1"/>
    <xf numFmtId="165" fontId="4" fillId="0" borderId="0" xfId="1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165" fontId="4" fillId="0" borderId="0" xfId="1" applyNumberFormat="1" applyFont="1" applyBorder="1" applyAlignment="1">
      <alignment horizontal="center" vertical="center"/>
    </xf>
    <xf numFmtId="165" fontId="4" fillId="0" borderId="9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9" fontId="4" fillId="0" borderId="0" xfId="1" applyFont="1" applyFill="1" applyBorder="1" applyAlignment="1">
      <alignment horizontal="center" vertical="center"/>
    </xf>
    <xf numFmtId="9" fontId="4" fillId="0" borderId="0" xfId="1" applyFont="1" applyBorder="1" applyAlignment="1">
      <alignment horizontal="center" vertical="center"/>
    </xf>
    <xf numFmtId="9" fontId="4" fillId="0" borderId="0" xfId="1" applyNumberFormat="1" applyFont="1" applyBorder="1" applyAlignment="1">
      <alignment horizontal="center" vertical="center"/>
    </xf>
    <xf numFmtId="9" fontId="4" fillId="0" borderId="9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9" fontId="4" fillId="0" borderId="2" xfId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0" fontId="5" fillId="0" borderId="8" xfId="0" applyFont="1" applyBorder="1"/>
    <xf numFmtId="3" fontId="5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1" xfId="0" applyBorder="1"/>
    <xf numFmtId="15" fontId="5" fillId="0" borderId="4" xfId="0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4" fillId="0" borderId="8" xfId="0" applyFont="1" applyFill="1" applyBorder="1" applyAlignment="1">
      <alignment horizontal="left" indent="2"/>
    </xf>
    <xf numFmtId="0" fontId="5" fillId="0" borderId="8" xfId="0" applyFont="1" applyBorder="1" applyAlignment="1">
      <alignment horizontal="left"/>
    </xf>
    <xf numFmtId="0" fontId="6" fillId="0" borderId="8" xfId="0" applyFont="1" applyFill="1" applyBorder="1" applyAlignment="1">
      <alignment horizontal="left" indent="1"/>
    </xf>
    <xf numFmtId="0" fontId="3" fillId="0" borderId="9" xfId="0" applyFont="1" applyBorder="1"/>
    <xf numFmtId="0" fontId="0" fillId="0" borderId="0" xfId="0" applyFont="1" applyBorder="1"/>
    <xf numFmtId="0" fontId="10" fillId="0" borderId="8" xfId="0" applyFont="1" applyBorder="1" applyAlignment="1">
      <alignment horizontal="left" indent="1"/>
    </xf>
    <xf numFmtId="0" fontId="10" fillId="0" borderId="8" xfId="0" applyFont="1" applyFill="1" applyBorder="1" applyAlignment="1">
      <alignment horizontal="left" indent="1"/>
    </xf>
    <xf numFmtId="0" fontId="10" fillId="0" borderId="10" xfId="0" applyFont="1" applyBorder="1" applyAlignment="1">
      <alignment horizontal="left" indent="1"/>
    </xf>
    <xf numFmtId="165" fontId="4" fillId="0" borderId="2" xfId="1" applyNumberFormat="1" applyFont="1" applyBorder="1" applyAlignment="1">
      <alignment horizontal="center" vertical="center"/>
    </xf>
    <xf numFmtId="165" fontId="4" fillId="0" borderId="11" xfId="1" applyNumberFormat="1" applyFont="1" applyBorder="1" applyAlignment="1">
      <alignment horizontal="center" vertical="center"/>
    </xf>
    <xf numFmtId="4" fontId="8" fillId="5" borderId="0" xfId="0" applyNumberFormat="1" applyFont="1" applyFill="1" applyAlignment="1">
      <alignment horizontal="center"/>
    </xf>
    <xf numFmtId="4" fontId="11" fillId="5" borderId="0" xfId="0" applyNumberFormat="1" applyFont="1" applyFill="1" applyAlignment="1">
      <alignment horizontal="center"/>
    </xf>
    <xf numFmtId="4" fontId="3" fillId="5" borderId="0" xfId="0" applyNumberFormat="1" applyFont="1" applyFill="1" applyAlignment="1">
      <alignment horizontal="center"/>
    </xf>
    <xf numFmtId="4" fontId="5" fillId="5" borderId="1" xfId="0" applyNumberFormat="1" applyFont="1" applyFill="1" applyBorder="1" applyAlignment="1">
      <alignment horizontal="center"/>
    </xf>
    <xf numFmtId="3" fontId="3" fillId="5" borderId="0" xfId="0" applyNumberFormat="1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170" fontId="3" fillId="5" borderId="0" xfId="0" applyNumberFormat="1" applyFont="1" applyFill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170" fontId="3" fillId="0" borderId="0" xfId="0" applyNumberFormat="1" applyFont="1" applyFill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29" fillId="0" borderId="0" xfId="0" applyFont="1"/>
    <xf numFmtId="4" fontId="5" fillId="5" borderId="2" xfId="0" applyNumberFormat="1" applyFont="1" applyFill="1" applyBorder="1" applyAlignment="1">
      <alignment horizontal="center"/>
    </xf>
    <xf numFmtId="3" fontId="3" fillId="5" borderId="0" xfId="0" applyNumberFormat="1" applyFont="1" applyFill="1" applyBorder="1" applyAlignment="1">
      <alignment horizontal="center" vertical="center"/>
    </xf>
    <xf numFmtId="3" fontId="8" fillId="5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5" fillId="0" borderId="13" xfId="0" applyFont="1" applyBorder="1"/>
    <xf numFmtId="0" fontId="1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left" indent="2"/>
    </xf>
    <xf numFmtId="0" fontId="13" fillId="0" borderId="0" xfId="0" applyFont="1"/>
    <xf numFmtId="0" fontId="10" fillId="0" borderId="4" xfId="0" applyFont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30" fillId="0" borderId="0" xfId="0" applyFont="1"/>
    <xf numFmtId="0" fontId="0" fillId="0" borderId="0" xfId="0" applyAlignment="1">
      <alignment horizontal="center"/>
    </xf>
    <xf numFmtId="15" fontId="30" fillId="0" borderId="0" xfId="0" applyNumberFormat="1" applyFont="1"/>
    <xf numFmtId="168" fontId="8" fillId="0" borderId="3" xfId="5" applyNumberFormat="1" applyFont="1" applyFill="1" applyBorder="1" applyAlignment="1" applyProtection="1">
      <alignment horizontal="center" vertical="center"/>
      <protection locked="0"/>
    </xf>
    <xf numFmtId="169" fontId="6" fillId="0" borderId="3" xfId="6" applyNumberFormat="1" applyFont="1" applyFill="1" applyBorder="1" applyAlignment="1" applyProtection="1">
      <alignment horizontal="center" vertical="center"/>
      <protection locked="0"/>
    </xf>
    <xf numFmtId="0" fontId="7" fillId="0" borderId="14" xfId="3" applyFont="1" applyBorder="1" applyAlignment="1">
      <alignment vertical="center"/>
    </xf>
    <xf numFmtId="0" fontId="6" fillId="0" borderId="14" xfId="3" applyFont="1" applyBorder="1" applyAlignment="1">
      <alignment horizontal="center" vertical="center"/>
    </xf>
    <xf numFmtId="0" fontId="6" fillId="0" borderId="16" xfId="3" applyFont="1" applyFill="1" applyBorder="1" applyAlignment="1" applyProtection="1">
      <alignment vertical="center"/>
      <protection locked="0"/>
    </xf>
    <xf numFmtId="168" fontId="8" fillId="0" borderId="17" xfId="5" applyNumberFormat="1" applyFont="1" applyFill="1" applyBorder="1" applyAlignment="1" applyProtection="1">
      <alignment horizontal="center" vertical="center"/>
      <protection locked="0"/>
    </xf>
    <xf numFmtId="169" fontId="6" fillId="0" borderId="17" xfId="6" applyNumberFormat="1" applyFont="1" applyFill="1" applyBorder="1" applyAlignment="1" applyProtection="1">
      <alignment horizontal="center" vertical="center"/>
      <protection locked="0"/>
    </xf>
    <xf numFmtId="169" fontId="6" fillId="0" borderId="18" xfId="6" applyNumberFormat="1" applyFont="1" applyFill="1" applyBorder="1" applyAlignment="1">
      <alignment horizontal="center" vertical="center"/>
    </xf>
    <xf numFmtId="0" fontId="3" fillId="0" borderId="22" xfId="3" applyFont="1" applyFill="1" applyBorder="1" applyAlignment="1">
      <alignment vertical="center"/>
    </xf>
    <xf numFmtId="169" fontId="6" fillId="0" borderId="23" xfId="6" applyNumberFormat="1" applyFont="1" applyFill="1" applyBorder="1" applyAlignment="1">
      <alignment horizontal="center" vertical="center"/>
    </xf>
    <xf numFmtId="0" fontId="6" fillId="0" borderId="22" xfId="3" applyFont="1" applyFill="1" applyBorder="1" applyAlignment="1" applyProtection="1">
      <alignment vertical="center"/>
      <protection locked="0"/>
    </xf>
    <xf numFmtId="0" fontId="6" fillId="0" borderId="19" xfId="3" applyFont="1" applyFill="1" applyBorder="1" applyAlignment="1" applyProtection="1">
      <alignment vertical="center"/>
      <protection locked="0"/>
    </xf>
    <xf numFmtId="168" fontId="8" fillId="0" borderId="20" xfId="5" applyNumberFormat="1" applyFont="1" applyFill="1" applyBorder="1" applyAlignment="1" applyProtection="1">
      <alignment horizontal="center" vertical="center"/>
      <protection locked="0"/>
    </xf>
    <xf numFmtId="169" fontId="6" fillId="0" borderId="20" xfId="6" applyNumberFormat="1" applyFont="1" applyFill="1" applyBorder="1" applyAlignment="1" applyProtection="1">
      <alignment horizontal="center" vertical="center"/>
      <protection locked="0"/>
    </xf>
    <xf numFmtId="169" fontId="6" fillId="0" borderId="21" xfId="6" applyNumberFormat="1" applyFont="1" applyFill="1" applyBorder="1" applyAlignment="1">
      <alignment horizontal="center" vertical="center"/>
    </xf>
    <xf numFmtId="0" fontId="7" fillId="0" borderId="15" xfId="4" applyFont="1" applyBorder="1" applyAlignment="1">
      <alignment horizontal="right" vertical="center"/>
    </xf>
    <xf numFmtId="168" fontId="7" fillId="0" borderId="15" xfId="4" applyNumberFormat="1" applyFont="1" applyBorder="1" applyAlignment="1">
      <alignment horizontal="center" vertical="center"/>
    </xf>
    <xf numFmtId="168" fontId="7" fillId="0" borderId="15" xfId="4" applyNumberFormat="1" applyFont="1" applyFill="1" applyBorder="1" applyAlignment="1">
      <alignment horizontal="center" vertical="center"/>
    </xf>
  </cellXfs>
  <cellStyles count="8">
    <cellStyle name="Comma" xfId="2" builtinId="3"/>
    <cellStyle name="Currency 2" xfId="6" xr:uid="{AFB2B3A8-48B7-4D3A-81DE-EB605FE925BA}"/>
    <cellStyle name="Currency 3" xfId="5" xr:uid="{475B49B7-57FA-42A8-9673-9A80DB230813}"/>
    <cellStyle name="Hyperlink" xfId="7" builtinId="8"/>
    <cellStyle name="Normal" xfId="0" builtinId="0"/>
    <cellStyle name="Normal 2" xfId="3" xr:uid="{3ED554D9-EADA-4066-B70C-3B18C1CE53D1}"/>
    <cellStyle name="Normal 3" xfId="4" xr:uid="{A2C348A2-0408-43E5-BB59-101BAB5074C6}"/>
    <cellStyle name="Percent" xfId="1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100" b="1">
                <a:solidFill>
                  <a:schemeClr val="accent1">
                    <a:lumMod val="75000"/>
                  </a:schemeClr>
                </a:solidFill>
              </a:rPr>
              <a:t>Revenue Breakup</a:t>
            </a:r>
            <a:r>
              <a:rPr lang="en-IN" sz="1100" b="1" baseline="0">
                <a:solidFill>
                  <a:schemeClr val="accent1">
                    <a:lumMod val="75000"/>
                  </a:schemeClr>
                </a:solidFill>
              </a:rPr>
              <a:t> </a:t>
            </a:r>
            <a:r>
              <a:rPr lang="en-IN" sz="1100" b="1" i="1">
                <a:solidFill>
                  <a:schemeClr val="accent1">
                    <a:lumMod val="75000"/>
                  </a:schemeClr>
                </a:solidFill>
              </a:rPr>
              <a:t>(INR bn)</a:t>
            </a:r>
          </a:p>
        </c:rich>
      </c:tx>
      <c:layout>
        <c:manualLayout>
          <c:xMode val="edge"/>
          <c:yMode val="edge"/>
          <c:x val="0.30664808802071697"/>
          <c:y val="7.6628249681080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675495905248904E-2"/>
          <c:y val="0.13870100734614876"/>
          <c:w val="0.89400496891144032"/>
          <c:h val="0.757268288391325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Dashboard!$B$6</c:f>
              <c:strCache>
                <c:ptCount val="1"/>
                <c:pt idx="0">
                  <c:v>Projects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Dashboard!$G$2:$L$2</c:f>
              <c:numCache>
                <c:formatCode>d\-mmm\-yy</c:formatCode>
                <c:ptCount val="6"/>
                <c:pt idx="0">
                  <c:v>43921</c:v>
                </c:pt>
                <c:pt idx="1">
                  <c:v>44286</c:v>
                </c:pt>
                <c:pt idx="2">
                  <c:v>44651</c:v>
                </c:pt>
                <c:pt idx="3">
                  <c:v>45016</c:v>
                </c:pt>
                <c:pt idx="4">
                  <c:v>45382</c:v>
                </c:pt>
                <c:pt idx="5">
                  <c:v>45747</c:v>
                </c:pt>
              </c:numCache>
            </c:numRef>
          </c:cat>
          <c:val>
            <c:numRef>
              <c:f>Dashboard!$G$6:$L$6</c:f>
              <c:numCache>
                <c:formatCode>#,##0</c:formatCode>
                <c:ptCount val="6"/>
                <c:pt idx="0">
                  <c:v>29.12</c:v>
                </c:pt>
                <c:pt idx="1">
                  <c:v>35.840000000000003</c:v>
                </c:pt>
                <c:pt idx="2">
                  <c:v>46.339999999999996</c:v>
                </c:pt>
                <c:pt idx="3">
                  <c:v>48.72</c:v>
                </c:pt>
                <c:pt idx="4">
                  <c:v>59.22</c:v>
                </c:pt>
                <c:pt idx="5">
                  <c:v>71.540000000000006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C-47DE-8275-689A0B36BBFD}"/>
            </c:ext>
          </c:extLst>
        </c:ser>
        <c:ser>
          <c:idx val="1"/>
          <c:order val="1"/>
          <c:tx>
            <c:strRef>
              <c:f>Dashboard!$B$7</c:f>
              <c:strCache>
                <c:ptCount val="1"/>
                <c:pt idx="0">
                  <c:v>Internet - last mile connectivity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Dashboard!$G$2:$L$2</c:f>
              <c:numCache>
                <c:formatCode>d\-mmm\-yy</c:formatCode>
                <c:ptCount val="6"/>
                <c:pt idx="0">
                  <c:v>43921</c:v>
                </c:pt>
                <c:pt idx="1">
                  <c:v>44286</c:v>
                </c:pt>
                <c:pt idx="2">
                  <c:v>44651</c:v>
                </c:pt>
                <c:pt idx="3">
                  <c:v>45016</c:v>
                </c:pt>
                <c:pt idx="4">
                  <c:v>45382</c:v>
                </c:pt>
                <c:pt idx="5">
                  <c:v>45747</c:v>
                </c:pt>
              </c:numCache>
            </c:numRef>
          </c:cat>
          <c:val>
            <c:numRef>
              <c:f>Dashboard!$G$7:$L$7</c:f>
              <c:numCache>
                <c:formatCode>#,##0</c:formatCode>
                <c:ptCount val="6"/>
                <c:pt idx="0">
                  <c:v>0</c:v>
                </c:pt>
                <c:pt idx="1">
                  <c:v>96.672086000000007</c:v>
                </c:pt>
                <c:pt idx="2">
                  <c:v>327.68453550000004</c:v>
                </c:pt>
                <c:pt idx="3">
                  <c:v>669.41978250000011</c:v>
                </c:pt>
                <c:pt idx="4">
                  <c:v>1166.5439982</c:v>
                </c:pt>
                <c:pt idx="5">
                  <c:v>1927.7145580000001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C-47DE-8275-689A0B36BBFD}"/>
            </c:ext>
          </c:extLst>
        </c:ser>
        <c:ser>
          <c:idx val="2"/>
          <c:order val="2"/>
          <c:tx>
            <c:strRef>
              <c:f>Dashboard!$B$8</c:f>
              <c:strCache>
                <c:ptCount val="1"/>
                <c:pt idx="0">
                  <c:v>Telecom - backhaul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Dashboard!$G$2:$L$2</c:f>
              <c:numCache>
                <c:formatCode>d\-mmm\-yy</c:formatCode>
                <c:ptCount val="6"/>
                <c:pt idx="0">
                  <c:v>43921</c:v>
                </c:pt>
                <c:pt idx="1">
                  <c:v>44286</c:v>
                </c:pt>
                <c:pt idx="2">
                  <c:v>44651</c:v>
                </c:pt>
                <c:pt idx="3">
                  <c:v>45016</c:v>
                </c:pt>
                <c:pt idx="4">
                  <c:v>45382</c:v>
                </c:pt>
                <c:pt idx="5">
                  <c:v>45747</c:v>
                </c:pt>
              </c:numCache>
            </c:numRef>
          </c:cat>
          <c:val>
            <c:numRef>
              <c:f>Dashboard!$G$8:$L$8</c:f>
              <c:numCache>
                <c:formatCode>#,##0</c:formatCode>
                <c:ptCount val="6"/>
                <c:pt idx="0">
                  <c:v>0</c:v>
                </c:pt>
                <c:pt idx="1">
                  <c:v>266.65800000000002</c:v>
                </c:pt>
                <c:pt idx="2">
                  <c:v>568.4</c:v>
                </c:pt>
                <c:pt idx="3">
                  <c:v>876.51200000000006</c:v>
                </c:pt>
                <c:pt idx="4">
                  <c:v>1310.0640000000001</c:v>
                </c:pt>
                <c:pt idx="5">
                  <c:v>1810.6480000000001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EC-47DE-8275-689A0B36BBFD}"/>
            </c:ext>
          </c:extLst>
        </c:ser>
        <c:ser>
          <c:idx val="3"/>
          <c:order val="3"/>
          <c:tx>
            <c:strRef>
              <c:f>Dashboard!$B$9</c:f>
              <c:strCache>
                <c:ptCount val="1"/>
                <c:pt idx="0">
                  <c:v>Aviation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Dashboard!$G$2:$L$2</c:f>
              <c:numCache>
                <c:formatCode>d\-mmm\-yy</c:formatCode>
                <c:ptCount val="6"/>
                <c:pt idx="0">
                  <c:v>43921</c:v>
                </c:pt>
                <c:pt idx="1">
                  <c:v>44286</c:v>
                </c:pt>
                <c:pt idx="2">
                  <c:v>44651</c:v>
                </c:pt>
                <c:pt idx="3">
                  <c:v>45016</c:v>
                </c:pt>
                <c:pt idx="4">
                  <c:v>45382</c:v>
                </c:pt>
                <c:pt idx="5">
                  <c:v>45747</c:v>
                </c:pt>
              </c:numCache>
            </c:numRef>
          </c:cat>
          <c:val>
            <c:numRef>
              <c:f>Dashboard!$G$9:$L$9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157.5</c:v>
                </c:pt>
                <c:pt idx="3">
                  <c:v>756</c:v>
                </c:pt>
                <c:pt idx="4">
                  <c:v>840</c:v>
                </c:pt>
                <c:pt idx="5">
                  <c:v>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EC-47DE-8275-689A0B36BBFD}"/>
            </c:ext>
          </c:extLst>
        </c:ser>
        <c:ser>
          <c:idx val="6"/>
          <c:order val="6"/>
          <c:tx>
            <c:strRef>
              <c:f>Dashboard!$B$10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Dashboard!$G$2:$L$2</c:f>
              <c:numCache>
                <c:formatCode>d\-mmm\-yy</c:formatCode>
                <c:ptCount val="6"/>
                <c:pt idx="0">
                  <c:v>43921</c:v>
                </c:pt>
                <c:pt idx="1">
                  <c:v>44286</c:v>
                </c:pt>
                <c:pt idx="2">
                  <c:v>44651</c:v>
                </c:pt>
                <c:pt idx="3">
                  <c:v>45016</c:v>
                </c:pt>
                <c:pt idx="4">
                  <c:v>45382</c:v>
                </c:pt>
                <c:pt idx="5">
                  <c:v>45747</c:v>
                </c:pt>
              </c:numCache>
            </c:numRef>
          </c:cat>
          <c:val>
            <c:numRef>
              <c:f>Dashboard!$G$10:$L$10</c:f>
              <c:numCache>
                <c:formatCode>#,##0</c:formatCode>
                <c:ptCount val="6"/>
                <c:pt idx="0">
                  <c:v>0</c:v>
                </c:pt>
                <c:pt idx="1">
                  <c:v>34.988400859999999</c:v>
                </c:pt>
                <c:pt idx="2">
                  <c:v>137.209945355</c:v>
                </c:pt>
                <c:pt idx="3">
                  <c:v>219.26221782499999</c:v>
                </c:pt>
                <c:pt idx="4">
                  <c:v>376.61547998200001</c:v>
                </c:pt>
                <c:pt idx="5">
                  <c:v>544.23122558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EC-47DE-8275-689A0B36B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1"/>
        <c:overlap val="100"/>
        <c:axId val="380297464"/>
        <c:axId val="380297784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Dashboard!#REF!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Dashboard!$G$2:$L$2</c15:sqref>
                        </c15:formulaRef>
                      </c:ext>
                    </c:extLst>
                    <c:numCache>
                      <c:formatCode>d\-mmm\-yy</c:formatCode>
                      <c:ptCount val="6"/>
                      <c:pt idx="0">
                        <c:v>43921</c:v>
                      </c:pt>
                      <c:pt idx="1">
                        <c:v>44286</c:v>
                      </c:pt>
                      <c:pt idx="2">
                        <c:v>44651</c:v>
                      </c:pt>
                      <c:pt idx="3">
                        <c:v>45016</c:v>
                      </c:pt>
                      <c:pt idx="4">
                        <c:v>45382</c:v>
                      </c:pt>
                      <c:pt idx="5">
                        <c:v>45747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Dashboard!#REF!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01EC-47DE-8275-689A0B36BBF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Dashboard!$G$2:$L$2</c15:sqref>
                        </c15:formulaRef>
                      </c:ext>
                    </c:extLst>
                    <c:numCache>
                      <c:formatCode>d\-mmm\-yy</c:formatCode>
                      <c:ptCount val="6"/>
                      <c:pt idx="0">
                        <c:v>43921</c:v>
                      </c:pt>
                      <c:pt idx="1">
                        <c:v>44286</c:v>
                      </c:pt>
                      <c:pt idx="2">
                        <c:v>44651</c:v>
                      </c:pt>
                      <c:pt idx="3">
                        <c:v>45016</c:v>
                      </c:pt>
                      <c:pt idx="4">
                        <c:v>45382</c:v>
                      </c:pt>
                      <c:pt idx="5">
                        <c:v>45747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1EC-47DE-8275-689A0B36BBFD}"/>
                  </c:ext>
                </c:extLst>
              </c15:ser>
            </c15:filteredBarSeries>
          </c:ext>
        </c:extLst>
      </c:barChart>
      <c:dateAx>
        <c:axId val="380297464"/>
        <c:scaling>
          <c:orientation val="minMax"/>
          <c:max val="45747"/>
          <c:min val="43921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297784"/>
        <c:crossesAt val="0"/>
        <c:auto val="0"/>
        <c:lblOffset val="100"/>
        <c:baseTimeUnit val="years"/>
      </c:dateAx>
      <c:valAx>
        <c:axId val="38029778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297464"/>
        <c:crossesAt val="43466"/>
        <c:crossBetween val="between"/>
        <c:dispUnits>
          <c:builtInUnit val="thousands"/>
        </c:dispUnits>
      </c:valAx>
      <c:spPr>
        <a:solidFill>
          <a:schemeClr val="lt1"/>
        </a:solidFill>
        <a:ln w="12700" cap="flat" cmpd="sng" algn="ctr">
          <a:noFill/>
          <a:prstDash val="solid"/>
          <a:miter lim="800000"/>
        </a:ln>
        <a:effectLst/>
      </c:spPr>
    </c:plotArea>
    <c:legend>
      <c:legendPos val="t"/>
      <c:layout>
        <c:manualLayout>
          <c:xMode val="edge"/>
          <c:yMode val="edge"/>
          <c:x val="4.3155916028025702E-2"/>
          <c:y val="0.18884441120837553"/>
          <c:w val="0.54052147034920139"/>
          <c:h val="0.6210457800815099"/>
        </c:manualLayout>
      </c:layout>
      <c:overlay val="1"/>
      <c:spPr>
        <a:noFill/>
        <a:ln w="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IN" sz="1100" b="1">
                <a:solidFill>
                  <a:schemeClr val="accent1">
                    <a:lumMod val="75000"/>
                  </a:schemeClr>
                </a:solidFill>
              </a:rPr>
              <a:t>Sources &amp; Uses of Funds </a:t>
            </a:r>
            <a:r>
              <a:rPr lang="en-IN" sz="1100" b="1" baseline="0">
                <a:solidFill>
                  <a:schemeClr val="accent1">
                    <a:lumMod val="75000"/>
                  </a:schemeClr>
                </a:solidFill>
              </a:rPr>
              <a:t> </a:t>
            </a:r>
            <a:r>
              <a:rPr lang="en-IN" sz="1100" b="1">
                <a:solidFill>
                  <a:schemeClr val="accent1">
                    <a:lumMod val="75000"/>
                  </a:schemeClr>
                </a:solidFill>
              </a:rPr>
              <a:t>(</a:t>
            </a:r>
            <a:r>
              <a:rPr lang="en-IN" sz="1100" b="1" i="1">
                <a:solidFill>
                  <a:schemeClr val="accent1">
                    <a:lumMod val="75000"/>
                  </a:schemeClr>
                </a:solidFill>
              </a:rPr>
              <a:t>INR mn</a:t>
            </a:r>
            <a:r>
              <a:rPr lang="en-IN" sz="1100" b="1">
                <a:solidFill>
                  <a:schemeClr val="accent1">
                    <a:lumMod val="75000"/>
                  </a:schemeClr>
                </a:solidFill>
              </a:rPr>
              <a:t>)</a:t>
            </a:r>
          </a:p>
        </c:rich>
      </c:tx>
      <c:layout>
        <c:manualLayout>
          <c:xMode val="edge"/>
          <c:yMode val="edge"/>
          <c:x val="0.51290338438588612"/>
          <c:y val="1.9460466849927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3110600679758948"/>
          <c:y val="0.20892605879886314"/>
          <c:w val="0.52953391590313859"/>
          <c:h val="0.544942459115687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Dashboard!$B$18</c:f>
              <c:strCache>
                <c:ptCount val="1"/>
                <c:pt idx="0">
                  <c:v>Cash flow from operations</c:v>
                </c:pt>
              </c:strCache>
            </c:strRef>
          </c:tx>
          <c:spPr>
            <a:solidFill>
              <a:srgbClr val="92D050"/>
            </a:solidFill>
            <a:ln w="0">
              <a:noFill/>
            </a:ln>
            <a:effectLst/>
          </c:spPr>
          <c:invertIfNegative val="0"/>
          <c:cat>
            <c:numRef>
              <c:f>Dashboard!$G$2:$H$2</c:f>
              <c:numCache>
                <c:formatCode>d\-mmm\-yy</c:formatCode>
                <c:ptCount val="2"/>
                <c:pt idx="0">
                  <c:v>43921</c:v>
                </c:pt>
                <c:pt idx="1">
                  <c:v>44286</c:v>
                </c:pt>
              </c:numCache>
            </c:numRef>
          </c:cat>
          <c:val>
            <c:numRef>
              <c:f>Dashboard!$G$18:$H$18</c:f>
              <c:numCache>
                <c:formatCode>#,##0</c:formatCode>
                <c:ptCount val="2"/>
                <c:pt idx="0">
                  <c:v>0</c:v>
                </c:pt>
                <c:pt idx="1">
                  <c:v>10.799030109953797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B-4FBF-A5AA-81221E421509}"/>
            </c:ext>
          </c:extLst>
        </c:ser>
        <c:ser>
          <c:idx val="1"/>
          <c:order val="1"/>
          <c:tx>
            <c:strRef>
              <c:f>Dashboard!$B$19</c:f>
              <c:strCache>
                <c:ptCount val="1"/>
                <c:pt idx="0">
                  <c:v>Equity infusion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Dashboard!$G$2:$H$2</c:f>
              <c:numCache>
                <c:formatCode>d\-mmm\-yy</c:formatCode>
                <c:ptCount val="2"/>
                <c:pt idx="0">
                  <c:v>43921</c:v>
                </c:pt>
                <c:pt idx="1">
                  <c:v>44286</c:v>
                </c:pt>
              </c:numCache>
            </c:numRef>
          </c:cat>
          <c:val>
            <c:numRef>
              <c:f>Dashboard!$G$19:$H$19</c:f>
              <c:numCache>
                <c:formatCode>#,##0</c:formatCode>
                <c:ptCount val="2"/>
                <c:pt idx="0">
                  <c:v>100</c:v>
                </c:pt>
                <c:pt idx="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AB-4FBF-A5AA-81221E421509}"/>
            </c:ext>
          </c:extLst>
        </c:ser>
        <c:ser>
          <c:idx val="2"/>
          <c:order val="2"/>
          <c:tx>
            <c:strRef>
              <c:f>Dashboard!$B$21</c:f>
              <c:strCache>
                <c:ptCount val="1"/>
                <c:pt idx="0">
                  <c:v>Operating losses (including working cap)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Dashboard!$G$2:$H$2</c:f>
              <c:numCache>
                <c:formatCode>d\-mmm\-yy</c:formatCode>
                <c:ptCount val="2"/>
                <c:pt idx="0">
                  <c:v>43921</c:v>
                </c:pt>
                <c:pt idx="1">
                  <c:v>44286</c:v>
                </c:pt>
              </c:numCache>
            </c:numRef>
          </c:cat>
          <c:val>
            <c:numRef>
              <c:f>Dashboard!$G$21:$H$21</c:f>
              <c:numCache>
                <c:formatCode>#,##0</c:formatCode>
                <c:ptCount val="2"/>
                <c:pt idx="0">
                  <c:v>-49.129573114199999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AB-4FBF-A5AA-81221E421509}"/>
            </c:ext>
          </c:extLst>
        </c:ser>
        <c:ser>
          <c:idx val="3"/>
          <c:order val="3"/>
          <c:tx>
            <c:strRef>
              <c:f>Dashboard!$B$22</c:f>
              <c:strCache>
                <c:ptCount val="1"/>
                <c:pt idx="0">
                  <c:v>R&amp;D expenses (including capex)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Dashboard!$G$2:$H$2</c:f>
              <c:numCache>
                <c:formatCode>d\-mmm\-yy</c:formatCode>
                <c:ptCount val="2"/>
                <c:pt idx="0">
                  <c:v>43921</c:v>
                </c:pt>
                <c:pt idx="1">
                  <c:v>44286</c:v>
                </c:pt>
              </c:numCache>
            </c:numRef>
          </c:cat>
          <c:val>
            <c:numRef>
              <c:f>Dashboard!$G$22:$H$22</c:f>
              <c:numCache>
                <c:formatCode>#,##0</c:formatCode>
                <c:ptCount val="2"/>
                <c:pt idx="0">
                  <c:v>-39.186084120000004</c:v>
                </c:pt>
                <c:pt idx="1">
                  <c:v>-130.82903811999998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AB-4FBF-A5AA-81221E421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0297464"/>
        <c:axId val="380297784"/>
        <c:extLst/>
      </c:barChart>
      <c:dateAx>
        <c:axId val="380297464"/>
        <c:scaling>
          <c:orientation val="minMax"/>
          <c:max val="44286"/>
          <c:min val="43921"/>
        </c:scaling>
        <c:delete val="0"/>
        <c:axPos val="l"/>
        <c:numFmt formatCode="yyyy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297784"/>
        <c:crossesAt val="0"/>
        <c:auto val="0"/>
        <c:lblOffset val="100"/>
        <c:baseTimeUnit val="years"/>
      </c:dateAx>
      <c:valAx>
        <c:axId val="380297784"/>
        <c:scaling>
          <c:orientation val="minMax"/>
          <c:max val="150"/>
          <c:min val="-150"/>
        </c:scaling>
        <c:delete val="0"/>
        <c:axPos val="b"/>
        <c:numFmt formatCode="0" sourceLinked="0"/>
        <c:majorTickMark val="none"/>
        <c:minorTickMark val="none"/>
        <c:tickLblPos val="low"/>
        <c:spPr>
          <a:noFill/>
          <a:ln w="3175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297464"/>
        <c:crosses val="autoZero"/>
        <c:crossBetween val="between"/>
      </c:valAx>
      <c:spPr>
        <a:solidFill>
          <a:schemeClr val="lt1"/>
        </a:solidFill>
        <a:ln w="12700" cap="flat" cmpd="sng" algn="ctr">
          <a:noFill/>
          <a:prstDash val="sysDash"/>
          <a:miter lim="800000"/>
        </a:ln>
        <a:effectLst/>
      </c:spPr>
    </c:plotArea>
    <c:legend>
      <c:legendPos val="l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4.1938219261053906E-2"/>
          <c:w val="0.36170160107812144"/>
          <c:h val="0.958061780738946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3175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b="1"/>
              <a:t>New Small Cell Deployments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References!$F$27</c:f>
              <c:strCache>
                <c:ptCount val="1"/>
                <c:pt idx="0">
                  <c:v>4G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References!$G$26:$H$26</c:f>
              <c:numCache>
                <c:formatCode>General</c:formatCode>
                <c:ptCount val="2"/>
                <c:pt idx="0">
                  <c:v>2022</c:v>
                </c:pt>
                <c:pt idx="1">
                  <c:v>2025</c:v>
                </c:pt>
              </c:numCache>
            </c:numRef>
          </c:cat>
          <c:val>
            <c:numRef>
              <c:f>References!$G$27:$H$27</c:f>
              <c:numCache>
                <c:formatCode>_ * #,##0_ ;_ * \-#,##0_ ;_ * "-"??_ ;_ @_ </c:formatCode>
                <c:ptCount val="2"/>
                <c:pt idx="0">
                  <c:v>402000</c:v>
                </c:pt>
                <c:pt idx="1">
                  <c:v>156000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1-454A-B97E-F0E0287DC82B}"/>
            </c:ext>
          </c:extLst>
        </c:ser>
        <c:ser>
          <c:idx val="1"/>
          <c:order val="1"/>
          <c:tx>
            <c:strRef>
              <c:f>References!$F$28</c:f>
              <c:strCache>
                <c:ptCount val="1"/>
                <c:pt idx="0">
                  <c:v>5G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References!$G$26:$H$26</c:f>
              <c:numCache>
                <c:formatCode>General</c:formatCode>
                <c:ptCount val="2"/>
                <c:pt idx="0">
                  <c:v>2022</c:v>
                </c:pt>
                <c:pt idx="1">
                  <c:v>2025</c:v>
                </c:pt>
              </c:numCache>
            </c:numRef>
          </c:cat>
          <c:val>
            <c:numRef>
              <c:f>References!$G$28:$H$28</c:f>
              <c:numCache>
                <c:formatCode>_ * #,##0_ ;_ * \-#,##0_ ;_ * "-"??_ ;_ @_ </c:formatCode>
                <c:ptCount val="2"/>
                <c:pt idx="0">
                  <c:v>151000</c:v>
                </c:pt>
                <c:pt idx="1">
                  <c:v>570000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C1-454A-B97E-F0E0287DC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398512"/>
        <c:axId val="246396912"/>
      </c:barChart>
      <c:catAx>
        <c:axId val="24639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396912"/>
        <c:crosses val="autoZero"/>
        <c:auto val="1"/>
        <c:lblAlgn val="ctr"/>
        <c:lblOffset val="100"/>
        <c:noMultiLvlLbl val="0"/>
      </c:catAx>
      <c:valAx>
        <c:axId val="24639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39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1</xdr:row>
      <xdr:rowOff>19050</xdr:rowOff>
    </xdr:from>
    <xdr:to>
      <xdr:col>18</xdr:col>
      <xdr:colOff>412750</xdr:colOff>
      <xdr:row>14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785ACB-5281-4A61-87A4-A557F63556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16</xdr:row>
      <xdr:rowOff>19050</xdr:rowOff>
    </xdr:from>
    <xdr:to>
      <xdr:col>18</xdr:col>
      <xdr:colOff>431800</xdr:colOff>
      <xdr:row>21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95B372-4EF2-48AD-9F42-B447C42A9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470889</xdr:colOff>
      <xdr:row>1</xdr:row>
      <xdr:rowOff>120650</xdr:rowOff>
    </xdr:from>
    <xdr:to>
      <xdr:col>7</xdr:col>
      <xdr:colOff>104774</xdr:colOff>
      <xdr:row>4</xdr:row>
      <xdr:rowOff>133350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26F7346F-CD4F-4E94-875F-E1395461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9489" y="304800"/>
          <a:ext cx="319685" cy="571500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</xdr:colOff>
      <xdr:row>13</xdr:row>
      <xdr:rowOff>104776</xdr:rowOff>
    </xdr:from>
    <xdr:to>
      <xdr:col>6</xdr:col>
      <xdr:colOff>158750</xdr:colOff>
      <xdr:row>17</xdr:row>
      <xdr:rowOff>14222</xdr:rowOff>
    </xdr:to>
    <xdr:pic>
      <xdr:nvPicPr>
        <xdr:cNvPr id="3" name="Pilt 3">
          <a:extLst>
            <a:ext uri="{FF2B5EF4-FFF2-40B4-BE49-F238E27FC236}">
              <a16:creationId xmlns:a16="http://schemas.microsoft.com/office/drawing/2014/main" id="{06E1B358-D880-41B2-B752-1A66BBB2C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6775" y="2498726"/>
          <a:ext cx="790575" cy="652396"/>
        </a:xfrm>
        <a:prstGeom prst="rect">
          <a:avLst/>
        </a:prstGeom>
      </xdr:spPr>
    </xdr:pic>
    <xdr:clientData/>
  </xdr:twoCellAnchor>
  <xdr:twoCellAnchor editAs="oneCell">
    <xdr:from>
      <xdr:col>5</xdr:col>
      <xdr:colOff>50800</xdr:colOff>
      <xdr:row>4</xdr:row>
      <xdr:rowOff>177800</xdr:rowOff>
    </xdr:from>
    <xdr:to>
      <xdr:col>6</xdr:col>
      <xdr:colOff>415478</xdr:colOff>
      <xdr:row>7</xdr:row>
      <xdr:rowOff>163720</xdr:rowOff>
    </xdr:to>
    <xdr:pic>
      <xdr:nvPicPr>
        <xdr:cNvPr id="4" name="Pilt 20">
          <a:extLst>
            <a:ext uri="{FF2B5EF4-FFF2-40B4-BE49-F238E27FC236}">
              <a16:creationId xmlns:a16="http://schemas.microsoft.com/office/drawing/2014/main" id="{71873317-742B-4197-8561-8BA370D1B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0" y="914400"/>
          <a:ext cx="1050478" cy="53837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</xdr:row>
      <xdr:rowOff>60325</xdr:rowOff>
    </xdr:from>
    <xdr:to>
      <xdr:col>6</xdr:col>
      <xdr:colOff>206375</xdr:colOff>
      <xdr:row>4</xdr:row>
      <xdr:rowOff>73298</xdr:rowOff>
    </xdr:to>
    <xdr:pic>
      <xdr:nvPicPr>
        <xdr:cNvPr id="5" name="Picture 4" descr="http://www.rigolna.com/images/products/DS6000.jpg">
          <a:extLst>
            <a:ext uri="{FF2B5EF4-FFF2-40B4-BE49-F238E27FC236}">
              <a16:creationId xmlns:a16="http://schemas.microsoft.com/office/drawing/2014/main" id="{D6C3D19C-6066-4264-A1FE-94D62115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8200" y="244475"/>
          <a:ext cx="866775" cy="571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60325</xdr:colOff>
      <xdr:row>8</xdr:row>
      <xdr:rowOff>38100</xdr:rowOff>
    </xdr:from>
    <xdr:to>
      <xdr:col>6</xdr:col>
      <xdr:colOff>327025</xdr:colOff>
      <xdr:row>12</xdr:row>
      <xdr:rowOff>84487</xdr:rowOff>
    </xdr:to>
    <xdr:pic>
      <xdr:nvPicPr>
        <xdr:cNvPr id="6" name="Picture 5" descr="HAKKO 928イメージ">
          <a:extLst>
            <a:ext uri="{FF2B5EF4-FFF2-40B4-BE49-F238E27FC236}">
              <a16:creationId xmlns:a16="http://schemas.microsoft.com/office/drawing/2014/main" id="{FBB1EA80-B8C4-4FA0-9F95-DA960139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1511300"/>
          <a:ext cx="952500" cy="782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427038</xdr:colOff>
      <xdr:row>6</xdr:row>
      <xdr:rowOff>60325</xdr:rowOff>
    </xdr:from>
    <xdr:to>
      <xdr:col>7</xdr:col>
      <xdr:colOff>179388</xdr:colOff>
      <xdr:row>9</xdr:row>
      <xdr:rowOff>142262</xdr:rowOff>
    </xdr:to>
    <xdr:pic>
      <xdr:nvPicPr>
        <xdr:cNvPr id="7" name="Pilt 19">
          <a:extLst>
            <a:ext uri="{FF2B5EF4-FFF2-40B4-BE49-F238E27FC236}">
              <a16:creationId xmlns:a16="http://schemas.microsoft.com/office/drawing/2014/main" id="{6CD88F33-51BA-43C6-A14A-8786F97A4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5638" y="1165225"/>
          <a:ext cx="438150" cy="6343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7</xdr:col>
      <xdr:colOff>133350</xdr:colOff>
      <xdr:row>50</xdr:row>
      <xdr:rowOff>165100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E99D37D-DAC4-4EEB-AD41-DA30825D4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etesh/Downloads/BSheet_3103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</sheetNames>
    <sheetDataSet>
      <sheetData sheetId="0">
        <row r="8">
          <cell r="E8">
            <v>265913.03000000003</v>
          </cell>
        </row>
        <row r="9">
          <cell r="E9">
            <v>31908</v>
          </cell>
          <cell r="F9">
            <v>297821.03000000003</v>
          </cell>
        </row>
        <row r="10">
          <cell r="C10">
            <v>100000</v>
          </cell>
        </row>
        <row r="12">
          <cell r="B12">
            <v>67500</v>
          </cell>
        </row>
        <row r="13">
          <cell r="B13">
            <v>345742</v>
          </cell>
          <cell r="E13">
            <v>114740</v>
          </cell>
        </row>
        <row r="14">
          <cell r="B14">
            <v>96895.96</v>
          </cell>
          <cell r="E14">
            <v>316792.59999999998</v>
          </cell>
        </row>
        <row r="15">
          <cell r="B15">
            <v>76619.05</v>
          </cell>
          <cell r="E15">
            <v>240289.2</v>
          </cell>
        </row>
        <row r="16">
          <cell r="B16">
            <v>58800</v>
          </cell>
        </row>
        <row r="17">
          <cell r="B17">
            <v>747342</v>
          </cell>
          <cell r="E17">
            <v>900000</v>
          </cell>
        </row>
        <row r="18">
          <cell r="B18">
            <v>359372</v>
          </cell>
          <cell r="E18">
            <v>5000</v>
          </cell>
        </row>
        <row r="19">
          <cell r="E19">
            <v>1596533</v>
          </cell>
        </row>
        <row r="20">
          <cell r="E20">
            <v>94786.14</v>
          </cell>
        </row>
        <row r="22">
          <cell r="C22">
            <v>2247429</v>
          </cell>
        </row>
        <row r="24">
          <cell r="F24">
            <v>533738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tthcouncil.eu/documents/Reports/2019/FTTH%20Council%20Europe%20-%20Forecast%20for%20EUROPE%202020-2025.pdf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scf.io/en/documents/050_-_Small_cells_market_status_report_December_2018.php" TargetMode="External"/><Relationship Id="rId1" Type="http://schemas.openxmlformats.org/officeDocument/2006/relationships/hyperlink" Target="https://main.trai.gov.in/sites/default/files/White_Paper_22022019.pdf" TargetMode="External"/><Relationship Id="rId6" Type="http://schemas.openxmlformats.org/officeDocument/2006/relationships/hyperlink" Target="https://www.businesswire.com/news/home/20180315005573/en/Europe-Wi-Fi-Hotspot-Market-Analysis-2017-2023--" TargetMode="External"/><Relationship Id="rId5" Type="http://schemas.openxmlformats.org/officeDocument/2006/relationships/hyperlink" Target="https://main.trai.gov.in/sites/default/files/TRAI_Public_Wifi_Pilot_070717.pdf" TargetMode="External"/><Relationship Id="rId4" Type="http://schemas.openxmlformats.org/officeDocument/2006/relationships/hyperlink" Target="https://scf.io/en/documents/050_-_Small_cells_market_status_report_December_2018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CF752-2615-4F58-A572-B230FD2BDE73}">
  <sheetPr>
    <outlinePr showOutlineSymbols="0"/>
    <pageSetUpPr autoPageBreaks="0"/>
  </sheetPr>
  <dimension ref="A1:U53"/>
  <sheetViews>
    <sheetView showGridLines="0" showRowColHeaders="0" showZeros="0" showOutlineSymbols="0" defaultGridColor="0" colorId="12" workbookViewId="0">
      <selection activeCell="K10" sqref="K10"/>
    </sheetView>
  </sheetViews>
  <sheetFormatPr defaultColWidth="0" defaultRowHeight="14.5" zeroHeight="1"/>
  <cols>
    <col min="1" max="11" width="8.7265625" customWidth="1"/>
    <col min="12" max="12" width="9.26953125" bestFit="1" customWidth="1"/>
    <col min="13" max="19" width="8.7265625" customWidth="1"/>
    <col min="20" max="20" width="8.7265625" hidden="1" customWidth="1"/>
    <col min="21" max="21" width="0" hidden="1" customWidth="1"/>
    <col min="22" max="16384" width="8.7265625" hidden="1"/>
  </cols>
  <sheetData>
    <row r="1" spans="1:11"/>
    <row r="2" spans="1:11"/>
    <row r="3" spans="1:11"/>
    <row r="4" spans="1:11"/>
    <row r="5" spans="1:11"/>
    <row r="6" spans="1:11"/>
    <row r="7" spans="1:11" ht="33.5">
      <c r="I7" s="56" t="s">
        <v>440</v>
      </c>
    </row>
    <row r="8" spans="1:11">
      <c r="I8" s="57" t="s">
        <v>33</v>
      </c>
    </row>
    <row r="9" spans="1:11">
      <c r="A9" t="s">
        <v>55</v>
      </c>
      <c r="I9" s="308" t="s">
        <v>439</v>
      </c>
      <c r="J9" s="309"/>
      <c r="K9" s="310">
        <v>43574</v>
      </c>
    </row>
    <row r="10" spans="1:11"/>
    <row r="11" spans="1:11"/>
    <row r="12" spans="1:11"/>
    <row r="13" spans="1:11"/>
    <row r="14" spans="1:11">
      <c r="A14" s="294" t="s">
        <v>435</v>
      </c>
    </row>
    <row r="15" spans="1:11">
      <c r="A15" s="298" t="s">
        <v>436</v>
      </c>
      <c r="D15" s="232">
        <v>100</v>
      </c>
    </row>
    <row r="16" spans="1:11">
      <c r="A16" s="298" t="s">
        <v>437</v>
      </c>
      <c r="D16" s="225">
        <v>100</v>
      </c>
    </row>
    <row r="17" spans="1:19">
      <c r="A17" s="298" t="s">
        <v>438</v>
      </c>
      <c r="D17" s="297">
        <v>100</v>
      </c>
      <c r="E17" s="296">
        <v>100</v>
      </c>
    </row>
    <row r="18" spans="1:19"/>
    <row r="19" spans="1:19"/>
    <row r="20" spans="1:19"/>
    <row r="21" spans="1:19">
      <c r="R21" s="58"/>
      <c r="S21" s="58"/>
    </row>
    <row r="22" spans="1:19" hidden="1"/>
    <row r="23" spans="1:19" hidden="1"/>
    <row r="24" spans="1:19" hidden="1"/>
    <row r="25" spans="1:19" hidden="1"/>
    <row r="26" spans="1:19" hidden="1"/>
    <row r="27" spans="1:19" hidden="1"/>
    <row r="28" spans="1:19" hidden="1"/>
    <row r="29" spans="1:19" hidden="1"/>
    <row r="30" spans="1:19" hidden="1"/>
    <row r="31" spans="1:19" hidden="1"/>
    <row r="32" spans="1:1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0B8B-9F7E-4A59-8C39-D021FE4B997E}">
  <sheetPr>
    <pageSetUpPr fitToPage="1"/>
  </sheetPr>
  <dimension ref="A1:H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7" sqref="B7"/>
    </sheetView>
  </sheetViews>
  <sheetFormatPr defaultColWidth="0" defaultRowHeight="14.5" zeroHeight="1"/>
  <cols>
    <col min="1" max="1" width="34.7265625" style="67" bestFit="1" customWidth="1"/>
    <col min="2" max="2" width="17.453125" style="69" customWidth="1"/>
    <col min="3" max="3" width="19.7265625" style="69" bestFit="1" customWidth="1"/>
    <col min="4" max="5" width="17.453125" style="69" customWidth="1"/>
    <col min="6" max="8" width="9.81640625" style="67" customWidth="1"/>
    <col min="9" max="16384" width="9.81640625" style="67" hidden="1"/>
  </cols>
  <sheetData>
    <row r="1" spans="1:5">
      <c r="A1" s="73" t="s">
        <v>187</v>
      </c>
      <c r="B1" s="73" t="s">
        <v>214</v>
      </c>
      <c r="C1" s="73" t="s">
        <v>238</v>
      </c>
      <c r="D1" s="73" t="s">
        <v>188</v>
      </c>
      <c r="E1" s="73" t="s">
        <v>215</v>
      </c>
    </row>
    <row r="2" spans="1:5" ht="15" thickBot="1">
      <c r="A2" s="313" t="s">
        <v>189</v>
      </c>
      <c r="B2" s="314"/>
      <c r="C2" s="314"/>
      <c r="D2" s="314"/>
      <c r="E2" s="314"/>
    </row>
    <row r="3" spans="1:5">
      <c r="A3" s="315" t="s">
        <v>190</v>
      </c>
      <c r="B3" s="316">
        <v>20000</v>
      </c>
      <c r="C3" s="316">
        <v>2</v>
      </c>
      <c r="D3" s="317" t="s">
        <v>191</v>
      </c>
      <c r="E3" s="318">
        <f>C3*B3</f>
        <v>40000</v>
      </c>
    </row>
    <row r="4" spans="1:5">
      <c r="A4" s="319" t="s">
        <v>192</v>
      </c>
      <c r="B4" s="311">
        <v>15000</v>
      </c>
      <c r="C4" s="311">
        <v>2</v>
      </c>
      <c r="D4" s="312" t="s">
        <v>191</v>
      </c>
      <c r="E4" s="320">
        <f t="shared" ref="E4:E18" si="0">C4*B4</f>
        <v>30000</v>
      </c>
    </row>
    <row r="5" spans="1:5">
      <c r="A5" s="319" t="s">
        <v>193</v>
      </c>
      <c r="B5" s="311">
        <v>2000</v>
      </c>
      <c r="C5" s="311">
        <v>2</v>
      </c>
      <c r="D5" s="312" t="s">
        <v>194</v>
      </c>
      <c r="E5" s="320">
        <f t="shared" si="0"/>
        <v>4000</v>
      </c>
    </row>
    <row r="6" spans="1:5">
      <c r="A6" s="319" t="s">
        <v>195</v>
      </c>
      <c r="B6" s="311">
        <v>10000</v>
      </c>
      <c r="C6" s="311">
        <v>2</v>
      </c>
      <c r="D6" s="312" t="s">
        <v>191</v>
      </c>
      <c r="E6" s="320">
        <f t="shared" si="0"/>
        <v>20000</v>
      </c>
    </row>
    <row r="7" spans="1:5">
      <c r="A7" s="319" t="s">
        <v>196</v>
      </c>
      <c r="B7" s="311">
        <v>2000</v>
      </c>
      <c r="C7" s="311">
        <v>1</v>
      </c>
      <c r="D7" s="312" t="s">
        <v>191</v>
      </c>
      <c r="E7" s="320">
        <f t="shared" si="0"/>
        <v>2000</v>
      </c>
    </row>
    <row r="8" spans="1:5">
      <c r="A8" s="319" t="s">
        <v>197</v>
      </c>
      <c r="B8" s="311">
        <v>5000</v>
      </c>
      <c r="C8" s="311">
        <v>2</v>
      </c>
      <c r="D8" s="312" t="s">
        <v>198</v>
      </c>
      <c r="E8" s="320">
        <f t="shared" si="0"/>
        <v>10000</v>
      </c>
    </row>
    <row r="9" spans="1:5">
      <c r="A9" s="319" t="s">
        <v>199</v>
      </c>
      <c r="B9" s="311">
        <v>1000</v>
      </c>
      <c r="C9" s="311">
        <v>2</v>
      </c>
      <c r="D9" s="312" t="s">
        <v>200</v>
      </c>
      <c r="E9" s="320">
        <f t="shared" si="0"/>
        <v>2000</v>
      </c>
    </row>
    <row r="10" spans="1:5">
      <c r="A10" s="321" t="s">
        <v>201</v>
      </c>
      <c r="B10" s="311">
        <v>20000</v>
      </c>
      <c r="C10" s="311">
        <v>2</v>
      </c>
      <c r="D10" s="312" t="s">
        <v>191</v>
      </c>
      <c r="E10" s="320">
        <f t="shared" si="0"/>
        <v>40000</v>
      </c>
    </row>
    <row r="11" spans="1:5">
      <c r="A11" s="321" t="s">
        <v>202</v>
      </c>
      <c r="B11" s="311">
        <v>10000</v>
      </c>
      <c r="C11" s="311">
        <v>2</v>
      </c>
      <c r="D11" s="312" t="s">
        <v>191</v>
      </c>
      <c r="E11" s="320">
        <f t="shared" si="0"/>
        <v>20000</v>
      </c>
    </row>
    <row r="12" spans="1:5">
      <c r="A12" s="321" t="s">
        <v>203</v>
      </c>
      <c r="B12" s="311">
        <v>3000</v>
      </c>
      <c r="C12" s="311">
        <v>1</v>
      </c>
      <c r="D12" s="312" t="s">
        <v>204</v>
      </c>
      <c r="E12" s="320">
        <f t="shared" si="0"/>
        <v>3000</v>
      </c>
    </row>
    <row r="13" spans="1:5" ht="15" thickBot="1">
      <c r="A13" s="322" t="s">
        <v>205</v>
      </c>
      <c r="B13" s="323">
        <v>2000</v>
      </c>
      <c r="C13" s="323">
        <v>1</v>
      </c>
      <c r="D13" s="324" t="s">
        <v>206</v>
      </c>
      <c r="E13" s="325">
        <f t="shared" si="0"/>
        <v>2000</v>
      </c>
    </row>
    <row r="14" spans="1:5" s="68" customFormat="1">
      <c r="A14" s="315" t="s">
        <v>207</v>
      </c>
      <c r="B14" s="316">
        <v>2000</v>
      </c>
      <c r="C14" s="316">
        <v>10</v>
      </c>
      <c r="D14" s="317" t="s">
        <v>208</v>
      </c>
      <c r="E14" s="318">
        <f t="shared" si="0"/>
        <v>20000</v>
      </c>
    </row>
    <row r="15" spans="1:5" s="68" customFormat="1" ht="15" thickBot="1">
      <c r="A15" s="322" t="s">
        <v>186</v>
      </c>
      <c r="B15" s="323">
        <v>1000</v>
      </c>
      <c r="C15" s="323">
        <v>31</v>
      </c>
      <c r="D15" s="324" t="s">
        <v>209</v>
      </c>
      <c r="E15" s="325">
        <f t="shared" si="0"/>
        <v>31000</v>
      </c>
    </row>
    <row r="16" spans="1:5">
      <c r="A16" s="315" t="s">
        <v>183</v>
      </c>
      <c r="B16" s="316">
        <v>10000</v>
      </c>
      <c r="C16" s="316">
        <v>4</v>
      </c>
      <c r="D16" s="317" t="s">
        <v>210</v>
      </c>
      <c r="E16" s="318">
        <f t="shared" si="0"/>
        <v>40000</v>
      </c>
    </row>
    <row r="17" spans="1:5">
      <c r="A17" s="321" t="s">
        <v>184</v>
      </c>
      <c r="B17" s="311">
        <v>50000</v>
      </c>
      <c r="C17" s="311">
        <v>1</v>
      </c>
      <c r="D17" s="312" t="s">
        <v>211</v>
      </c>
      <c r="E17" s="320">
        <f t="shared" si="0"/>
        <v>50000</v>
      </c>
    </row>
    <row r="18" spans="1:5" ht="15" thickBot="1">
      <c r="A18" s="322" t="s">
        <v>185</v>
      </c>
      <c r="B18" s="323">
        <v>10000</v>
      </c>
      <c r="C18" s="323">
        <v>2</v>
      </c>
      <c r="D18" s="324" t="s">
        <v>212</v>
      </c>
      <c r="E18" s="325">
        <f t="shared" si="0"/>
        <v>20000</v>
      </c>
    </row>
    <row r="19" spans="1:5">
      <c r="A19" s="326" t="s">
        <v>213</v>
      </c>
      <c r="B19" s="327"/>
      <c r="C19" s="327">
        <f>SUM(C3:C18)</f>
        <v>67</v>
      </c>
      <c r="D19" s="327"/>
      <c r="E19" s="328">
        <f>SUM(E3:E18)</f>
        <v>334000</v>
      </c>
    </row>
    <row r="20" spans="1:5"/>
    <row r="21" spans="1:5" hidden="1"/>
    <row r="22" spans="1:5" hidden="1"/>
    <row r="23" spans="1:5" hidden="1"/>
    <row r="24" spans="1:5" hidden="1"/>
    <row r="25" spans="1:5" hidden="1"/>
    <row r="26" spans="1:5" hidden="1"/>
    <row r="27" spans="1:5" hidden="1"/>
    <row r="28" spans="1:5" hidden="1"/>
    <row r="29" spans="1:5" hidden="1"/>
    <row r="30" spans="1:5" hidden="1"/>
    <row r="31" spans="1:5" hidden="1"/>
    <row r="32" spans="1:5" hidden="1"/>
    <row r="33" hidden="1"/>
    <row r="34" hidden="1"/>
    <row r="35" hidden="1"/>
    <row r="36" hidden="1"/>
    <row r="37" hidden="1"/>
    <row r="38" hidden="1"/>
  </sheetData>
  <pageMargins left="0.7" right="0.7" top="0.75" bottom="0.75" header="0.3" footer="0.3"/>
  <pageSetup paperSize="9" scale="6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0448-C92A-4E3D-8481-CD6417E985F4}">
  <dimension ref="A1:O142"/>
  <sheetViews>
    <sheetView workbookViewId="0">
      <selection activeCell="J19" sqref="J19"/>
    </sheetView>
  </sheetViews>
  <sheetFormatPr defaultRowHeight="14.5" zeroHeight="1"/>
  <cols>
    <col min="4" max="4" width="31.08984375" style="1" customWidth="1"/>
    <col min="5" max="6" width="11.26953125" bestFit="1" customWidth="1"/>
    <col min="7" max="8" width="11.36328125" bestFit="1" customWidth="1"/>
    <col min="9" max="9" width="11.26953125" bestFit="1" customWidth="1"/>
    <col min="10" max="10" width="11.1796875" style="138" bestFit="1" customWidth="1"/>
    <col min="11" max="11" width="12.1796875" bestFit="1" customWidth="1"/>
    <col min="12" max="12" width="11.1796875" bestFit="1" customWidth="1"/>
  </cols>
  <sheetData>
    <row r="1" spans="1:13"/>
    <row r="2" spans="1:13"/>
    <row r="3" spans="1:13"/>
    <row r="4" spans="1:13">
      <c r="A4" t="s">
        <v>309</v>
      </c>
    </row>
    <row r="5" spans="1:13" s="1" customFormat="1">
      <c r="A5" s="1" t="s">
        <v>318</v>
      </c>
      <c r="E5" s="126">
        <v>42339</v>
      </c>
      <c r="F5" s="126">
        <v>42705</v>
      </c>
      <c r="G5" s="126">
        <v>43070</v>
      </c>
      <c r="H5" s="126">
        <v>43435</v>
      </c>
      <c r="I5" s="126">
        <v>43525</v>
      </c>
      <c r="J5" s="138"/>
    </row>
    <row r="6" spans="1:13">
      <c r="D6" s="1" t="s">
        <v>294</v>
      </c>
      <c r="E6" s="125">
        <v>16.510000000000002</v>
      </c>
      <c r="F6" s="125">
        <v>18.14</v>
      </c>
      <c r="G6" s="125">
        <v>17.86</v>
      </c>
      <c r="H6" s="125">
        <v>18.170000000000002</v>
      </c>
      <c r="I6" s="125">
        <v>18.420000000000002</v>
      </c>
    </row>
    <row r="7" spans="1:13">
      <c r="D7" s="1" t="s">
        <v>295</v>
      </c>
      <c r="E7" s="125">
        <v>0.2</v>
      </c>
      <c r="F7" s="125">
        <v>0.35</v>
      </c>
      <c r="G7" s="125">
        <v>0.48</v>
      </c>
      <c r="H7" s="125">
        <v>1.21</v>
      </c>
      <c r="I7" s="125">
        <v>1.35</v>
      </c>
    </row>
    <row r="8" spans="1:13">
      <c r="E8" s="128">
        <f t="shared" ref="E8:G8" si="0">E7/E6</f>
        <v>1.2113870381586917E-2</v>
      </c>
      <c r="F8" s="128">
        <f t="shared" si="0"/>
        <v>1.9294377067254682E-2</v>
      </c>
      <c r="G8" s="128">
        <f t="shared" si="0"/>
        <v>2.6875699888017916E-2</v>
      </c>
      <c r="H8" s="128">
        <f>H7/H6</f>
        <v>6.6593285635663177E-2</v>
      </c>
      <c r="I8" s="128">
        <f t="shared" ref="I8" si="1">I7/I6</f>
        <v>7.3289902280130298E-2</v>
      </c>
      <c r="L8" t="s">
        <v>411</v>
      </c>
      <c r="M8" s="216" t="s">
        <v>409</v>
      </c>
    </row>
    <row r="9" spans="1:13">
      <c r="M9" s="216" t="s">
        <v>410</v>
      </c>
    </row>
    <row r="10" spans="1:13">
      <c r="D10" s="135" t="s">
        <v>297</v>
      </c>
      <c r="E10" s="130">
        <v>42064</v>
      </c>
      <c r="F10" s="130">
        <v>42430</v>
      </c>
      <c r="G10" s="130">
        <v>42795</v>
      </c>
      <c r="H10" s="130">
        <v>43160</v>
      </c>
      <c r="I10" s="130">
        <v>43525</v>
      </c>
      <c r="J10" s="139" t="s">
        <v>296</v>
      </c>
    </row>
    <row r="11" spans="1:13">
      <c r="D11" s="133" t="s">
        <v>298</v>
      </c>
      <c r="E11" s="131">
        <v>15.52</v>
      </c>
      <c r="F11" s="131">
        <v>16.98</v>
      </c>
      <c r="G11" s="131">
        <v>18.239999999999998</v>
      </c>
      <c r="H11" s="131">
        <v>17.95</v>
      </c>
      <c r="I11" s="131">
        <v>18.420000000000002</v>
      </c>
      <c r="J11" s="140">
        <f>(I11/E11)^(1/4)-1</f>
        <v>4.3757182940095118E-2</v>
      </c>
      <c r="L11" t="s">
        <v>411</v>
      </c>
      <c r="M11" s="216" t="s">
        <v>412</v>
      </c>
    </row>
    <row r="12" spans="1:13">
      <c r="D12" s="136" t="s">
        <v>299</v>
      </c>
      <c r="E12" s="131">
        <v>0.13</v>
      </c>
      <c r="F12" s="131">
        <v>0.24</v>
      </c>
      <c r="G12" s="131">
        <v>0.39</v>
      </c>
      <c r="H12" s="131">
        <v>0.65</v>
      </c>
      <c r="I12" s="131">
        <v>1.35</v>
      </c>
      <c r="J12" s="140">
        <f>(I12/E12)^(1/4)-1</f>
        <v>0.79513702351030813</v>
      </c>
      <c r="M12" s="216" t="s">
        <v>413</v>
      </c>
    </row>
    <row r="13" spans="1:13">
      <c r="D13" s="137" t="s">
        <v>300</v>
      </c>
      <c r="E13" s="132">
        <f t="shared" ref="E13" si="2">E12/E11</f>
        <v>8.3762886597938142E-3</v>
      </c>
      <c r="F13" s="132">
        <f t="shared" ref="F13" si="3">F12/F11</f>
        <v>1.4134275618374558E-2</v>
      </c>
      <c r="G13" s="132">
        <f t="shared" ref="G13" si="4">G12/G11</f>
        <v>2.1381578947368425E-2</v>
      </c>
      <c r="H13" s="132">
        <f>H12/H11</f>
        <v>3.6211699164345405E-2</v>
      </c>
      <c r="I13" s="132">
        <f t="shared" ref="I13" si="5">I12/I11</f>
        <v>7.3289902280130298E-2</v>
      </c>
      <c r="J13" s="134"/>
    </row>
    <row r="14" spans="1:13">
      <c r="D14" s="136" t="s">
        <v>301</v>
      </c>
      <c r="E14" s="131"/>
      <c r="F14" s="131">
        <v>0.06</v>
      </c>
      <c r="G14" s="131">
        <v>0.09</v>
      </c>
      <c r="H14" s="131">
        <v>0.11</v>
      </c>
      <c r="I14" s="131">
        <v>0.14000000000000001</v>
      </c>
      <c r="J14" s="140">
        <f>(I14/F14)^(1/3)-1</f>
        <v>0.32635240263213072</v>
      </c>
    </row>
    <row r="15" spans="1:13">
      <c r="D15" s="137" t="s">
        <v>302</v>
      </c>
      <c r="E15" s="132"/>
      <c r="F15" s="132">
        <f>F14/F11</f>
        <v>3.5335689045936395E-3</v>
      </c>
      <c r="G15" s="132">
        <f t="shared" ref="G15:I15" si="6">G14/G11</f>
        <v>4.9342105263157901E-3</v>
      </c>
      <c r="H15" s="132">
        <f t="shared" si="6"/>
        <v>6.128133704735376E-3</v>
      </c>
      <c r="I15" s="132">
        <f t="shared" si="6"/>
        <v>7.6004343105320303E-3</v>
      </c>
      <c r="J15" s="134"/>
    </row>
    <row r="16" spans="1:13"/>
    <row r="17" spans="1:15">
      <c r="A17" s="144" t="s">
        <v>372</v>
      </c>
      <c r="D17" s="1" t="s">
        <v>368</v>
      </c>
      <c r="E17">
        <v>2017</v>
      </c>
      <c r="F17">
        <v>2018</v>
      </c>
      <c r="G17">
        <f>F17+1</f>
        <v>2019</v>
      </c>
      <c r="H17">
        <f>G17+1</f>
        <v>2020</v>
      </c>
      <c r="I17">
        <f t="shared" ref="I17:M17" si="7">H17+1</f>
        <v>2021</v>
      </c>
      <c r="J17">
        <f t="shared" si="7"/>
        <v>2022</v>
      </c>
      <c r="K17">
        <f t="shared" si="7"/>
        <v>2023</v>
      </c>
      <c r="L17">
        <f t="shared" si="7"/>
        <v>2024</v>
      </c>
      <c r="M17">
        <f t="shared" si="7"/>
        <v>2025</v>
      </c>
      <c r="N17" t="s">
        <v>296</v>
      </c>
    </row>
    <row r="18" spans="1:15">
      <c r="D18" s="1" t="s">
        <v>369</v>
      </c>
      <c r="E18" s="143">
        <v>33000</v>
      </c>
      <c r="F18" s="143">
        <v>33000</v>
      </c>
      <c r="J18">
        <v>1000000</v>
      </c>
      <c r="L18" s="138"/>
      <c r="N18" s="127">
        <f>(J18/E18)^(1/5)-1</f>
        <v>0.97832305415688281</v>
      </c>
    </row>
    <row r="19" spans="1:15">
      <c r="A19" t="s">
        <v>411</v>
      </c>
      <c r="C19" t="s">
        <v>371</v>
      </c>
      <c r="D19" s="1" t="s">
        <v>370</v>
      </c>
      <c r="E19">
        <v>1</v>
      </c>
      <c r="F19" s="217">
        <f>E19*(1+$N$19)</f>
        <v>1.1486983549970351</v>
      </c>
      <c r="G19" s="217">
        <f>F19*(1+$N$19)</f>
        <v>1.3195079107728944</v>
      </c>
      <c r="J19">
        <v>2</v>
      </c>
      <c r="L19" s="138"/>
      <c r="N19" s="127">
        <f>(J19/E19)^(1/5)-1</f>
        <v>0.1486983549970351</v>
      </c>
    </row>
    <row r="20" spans="1:15">
      <c r="A20" t="s">
        <v>411</v>
      </c>
      <c r="D20" s="1" t="s">
        <v>373</v>
      </c>
      <c r="E20">
        <v>2</v>
      </c>
      <c r="F20" s="217">
        <f>E20*(1+$N$19)</f>
        <v>2.2973967099940702</v>
      </c>
      <c r="G20" s="217">
        <f>F20*(1+$N$19)</f>
        <v>2.6390158215457888</v>
      </c>
      <c r="J20">
        <v>3</v>
      </c>
      <c r="K20" s="138"/>
      <c r="N20" s="127">
        <f>(J20/E20)^(1/5)-1</f>
        <v>8.4471771197698553E-2</v>
      </c>
      <c r="O20" s="144" t="s">
        <v>408</v>
      </c>
    </row>
    <row r="21" spans="1:15">
      <c r="D21" s="203"/>
      <c r="J21"/>
      <c r="L21" s="138"/>
    </row>
    <row r="22" spans="1:15">
      <c r="D22" s="203"/>
    </row>
    <row r="23" spans="1:15">
      <c r="A23" t="s">
        <v>309</v>
      </c>
    </row>
    <row r="24" spans="1:15">
      <c r="A24" s="144" t="s">
        <v>310</v>
      </c>
    </row>
    <row r="25" spans="1:15">
      <c r="A25" s="144" t="s">
        <v>366</v>
      </c>
    </row>
    <row r="26" spans="1:15">
      <c r="F26" s="129"/>
      <c r="G26" s="129">
        <v>2022</v>
      </c>
      <c r="H26" s="129">
        <v>2025</v>
      </c>
    </row>
    <row r="27" spans="1:15">
      <c r="F27" s="129" t="s">
        <v>311</v>
      </c>
      <c r="G27" s="145">
        <v>402000</v>
      </c>
      <c r="H27" s="145">
        <v>156000</v>
      </c>
    </row>
    <row r="28" spans="1:15">
      <c r="F28" s="129" t="s">
        <v>312</v>
      </c>
      <c r="G28" s="145">
        <v>151000</v>
      </c>
      <c r="H28" s="145">
        <v>570000</v>
      </c>
    </row>
    <row r="29" spans="1:15"/>
    <row r="30" spans="1:15">
      <c r="D30" s="1" t="s">
        <v>316</v>
      </c>
      <c r="E30" s="129"/>
      <c r="F30" s="129">
        <v>2019</v>
      </c>
      <c r="G30" s="129">
        <v>2020</v>
      </c>
      <c r="H30" s="129">
        <v>2021</v>
      </c>
      <c r="I30" s="129">
        <v>2022</v>
      </c>
      <c r="J30" s="134">
        <v>2023</v>
      </c>
      <c r="K30" s="129">
        <v>2024</v>
      </c>
      <c r="L30" s="129">
        <v>2025</v>
      </c>
    </row>
    <row r="31" spans="1:15">
      <c r="E31" s="129" t="s">
        <v>313</v>
      </c>
      <c r="F31" s="129">
        <v>60000</v>
      </c>
      <c r="G31" s="129">
        <v>100000</v>
      </c>
      <c r="H31" s="129">
        <v>130000</v>
      </c>
      <c r="I31" s="129">
        <f>F31*(1+90%)^3</f>
        <v>411539.99999999994</v>
      </c>
      <c r="J31" s="134"/>
      <c r="K31" s="129"/>
      <c r="L31" s="129"/>
    </row>
    <row r="32" spans="1:15">
      <c r="E32" s="129" t="s">
        <v>314</v>
      </c>
      <c r="F32" s="129">
        <v>340000</v>
      </c>
      <c r="G32" s="129">
        <v>295000</v>
      </c>
      <c r="H32" s="129">
        <v>320000</v>
      </c>
      <c r="I32" s="129">
        <f>I31-H31</f>
        <v>281539.99999999994</v>
      </c>
      <c r="J32" s="129">
        <f>J31-I31</f>
        <v>-411539.99999999994</v>
      </c>
      <c r="K32" s="129"/>
      <c r="L32" s="129"/>
    </row>
    <row r="33" spans="5:12">
      <c r="E33" s="129" t="s">
        <v>315</v>
      </c>
      <c r="F33" s="145">
        <f>F31+F32</f>
        <v>400000</v>
      </c>
      <c r="G33" s="145">
        <f>ROUND(F33*(1+I$34),0)</f>
        <v>445603</v>
      </c>
      <c r="H33" s="145">
        <f>ROUND(G33*(1+$I$34),0)</f>
        <v>496405</v>
      </c>
      <c r="I33" s="145">
        <f>SUM(G27:G28)</f>
        <v>553000</v>
      </c>
      <c r="J33" s="129">
        <f>ROUND(I33*(1+$L$34),0)</f>
        <v>605521</v>
      </c>
      <c r="K33" s="129">
        <f>ROUND(J33*(1+$L$34),0)</f>
        <v>663030</v>
      </c>
      <c r="L33" s="148">
        <f>SUM(H27:H28)</f>
        <v>726000</v>
      </c>
    </row>
    <row r="34" spans="5:12">
      <c r="I34" s="127">
        <f>(I33/F33)^(1/3)-1</f>
        <v>0.11400818046589256</v>
      </c>
      <c r="L34" s="127">
        <f>(L33/I33)^(1/3)-1</f>
        <v>9.4974057383749866E-2</v>
      </c>
    </row>
    <row r="35" spans="5:12">
      <c r="F35" s="147"/>
      <c r="G35" s="147"/>
      <c r="H35" s="147"/>
      <c r="I35" s="146"/>
    </row>
    <row r="36" spans="5:12"/>
    <row r="37" spans="5:12"/>
    <row r="38" spans="5:12"/>
    <row r="39" spans="5:12"/>
    <row r="40" spans="5:12"/>
    <row r="41" spans="5:12"/>
    <row r="42" spans="5:12"/>
    <row r="43" spans="5:12"/>
    <row r="44" spans="5:12"/>
    <row r="45" spans="5:12"/>
    <row r="46" spans="5:12"/>
    <row r="47" spans="5:12"/>
    <row r="48" spans="5:12"/>
    <row r="49" spans="1:13"/>
    <row r="50" spans="1:13"/>
    <row r="51" spans="1:13"/>
    <row r="52" spans="1:13"/>
    <row r="53" spans="1:13"/>
    <row r="54" spans="1:13">
      <c r="A54" s="1" t="s">
        <v>353</v>
      </c>
    </row>
    <row r="55" spans="1:13">
      <c r="A55" t="s">
        <v>359</v>
      </c>
    </row>
    <row r="56" spans="1:13">
      <c r="D56" s="133"/>
      <c r="E56" s="129">
        <v>2018</v>
      </c>
      <c r="F56" s="129">
        <v>2019</v>
      </c>
      <c r="G56" s="129">
        <f>F56+1</f>
        <v>2020</v>
      </c>
      <c r="H56" s="129">
        <f t="shared" ref="H56:J56" si="8">G56+1</f>
        <v>2021</v>
      </c>
      <c r="I56" s="129">
        <f t="shared" si="8"/>
        <v>2022</v>
      </c>
      <c r="J56" s="129">
        <f t="shared" si="8"/>
        <v>2023</v>
      </c>
      <c r="K56" s="129">
        <v>2024</v>
      </c>
      <c r="L56" s="129">
        <v>2025</v>
      </c>
      <c r="M56" s="129"/>
    </row>
    <row r="57" spans="1:13">
      <c r="A57" s="144" t="s">
        <v>365</v>
      </c>
      <c r="D57" s="129" t="s">
        <v>354</v>
      </c>
      <c r="E57" s="129"/>
      <c r="F57" s="129">
        <v>39</v>
      </c>
      <c r="G57" s="202">
        <v>47</v>
      </c>
      <c r="H57" s="202">
        <v>56</v>
      </c>
      <c r="I57" s="202">
        <v>68</v>
      </c>
      <c r="J57" s="129">
        <v>82</v>
      </c>
      <c r="K57" s="129">
        <v>97</v>
      </c>
      <c r="L57" s="129">
        <v>109</v>
      </c>
      <c r="M57" s="201">
        <f>(K57/F57)^(1/5)-1</f>
        <v>0.19988997666106578</v>
      </c>
    </row>
    <row r="58" spans="1:13">
      <c r="A58" s="144" t="s">
        <v>364</v>
      </c>
      <c r="D58" s="129" t="s">
        <v>362</v>
      </c>
      <c r="E58" s="145">
        <v>312000</v>
      </c>
      <c r="F58" s="145">
        <v>455000</v>
      </c>
      <c r="G58" s="145">
        <v>560000</v>
      </c>
      <c r="H58" s="145">
        <v>731000</v>
      </c>
      <c r="I58" s="145">
        <v>796000</v>
      </c>
      <c r="J58" s="145">
        <v>966000</v>
      </c>
      <c r="K58" s="145">
        <v>1292000</v>
      </c>
      <c r="L58" s="145">
        <v>1513000</v>
      </c>
      <c r="M58" s="201"/>
    </row>
    <row r="59" spans="1:13">
      <c r="A59" t="s">
        <v>367</v>
      </c>
    </row>
    <row r="60" spans="1:13">
      <c r="A60" s="1" t="s">
        <v>363</v>
      </c>
    </row>
    <row r="61" spans="1:13"/>
    <row r="62" spans="1:13">
      <c r="D62" s="133"/>
      <c r="E62" s="129">
        <v>2018</v>
      </c>
      <c r="F62" s="129">
        <v>2019</v>
      </c>
      <c r="G62" s="129">
        <f>F62+1</f>
        <v>2020</v>
      </c>
      <c r="H62" s="129">
        <f t="shared" ref="H62:J62" si="9">G62+1</f>
        <v>2021</v>
      </c>
      <c r="I62" s="129">
        <f t="shared" si="9"/>
        <v>2022</v>
      </c>
      <c r="J62" s="129">
        <f t="shared" si="9"/>
        <v>2023</v>
      </c>
      <c r="K62" s="129">
        <v>2024</v>
      </c>
      <c r="L62" s="129">
        <v>2025</v>
      </c>
    </row>
    <row r="63" spans="1:13">
      <c r="A63" t="s">
        <v>360</v>
      </c>
      <c r="D63" s="129" t="s">
        <v>354</v>
      </c>
      <c r="E63" s="129"/>
      <c r="F63" s="129">
        <v>35</v>
      </c>
      <c r="G63" s="202">
        <f t="shared" ref="G63:L63" si="10">F63*(1+$M$57)</f>
        <v>41.996149183137305</v>
      </c>
      <c r="H63" s="202">
        <f t="shared" si="10"/>
        <v>50.390758463209259</v>
      </c>
      <c r="I63" s="202">
        <f t="shared" si="10"/>
        <v>60.463365996353559</v>
      </c>
      <c r="J63" s="202">
        <f t="shared" si="10"/>
        <v>72.549386814214145</v>
      </c>
      <c r="K63" s="202">
        <f t="shared" si="10"/>
        <v>87.051282051282044</v>
      </c>
      <c r="L63" s="202">
        <f t="shared" si="10"/>
        <v>104.45196078882867</v>
      </c>
    </row>
    <row r="64" spans="1:13">
      <c r="A64" s="144" t="s">
        <v>364</v>
      </c>
      <c r="D64" s="129" t="s">
        <v>362</v>
      </c>
      <c r="E64" s="145">
        <v>391000</v>
      </c>
      <c r="F64" s="145">
        <v>703000</v>
      </c>
      <c r="G64" s="145">
        <v>560000</v>
      </c>
      <c r="H64" s="145">
        <v>585000</v>
      </c>
      <c r="I64" s="145">
        <v>584000</v>
      </c>
      <c r="J64" s="145">
        <v>664000</v>
      </c>
      <c r="K64" s="145">
        <v>718000</v>
      </c>
      <c r="L64" s="145">
        <v>840000</v>
      </c>
      <c r="M64" s="127"/>
    </row>
    <row r="65" spans="1:11">
      <c r="A65" t="s">
        <v>367</v>
      </c>
    </row>
    <row r="66" spans="1:11"/>
    <row r="67" spans="1:11">
      <c r="H67" s="124">
        <v>43160</v>
      </c>
      <c r="I67" s="124">
        <v>46082</v>
      </c>
      <c r="J67" s="138" t="s">
        <v>296</v>
      </c>
    </row>
    <row r="68" spans="1:11">
      <c r="D68" s="1" t="s">
        <v>307</v>
      </c>
      <c r="H68" s="143">
        <v>86000</v>
      </c>
      <c r="I68" s="143">
        <v>800000</v>
      </c>
      <c r="J68" s="200">
        <f>(I68/H68)^(1/8)-1</f>
        <v>0.3215206140603406</v>
      </c>
      <c r="K68" s="127">
        <f>I68/H68-1</f>
        <v>8.3023255813953494</v>
      </c>
    </row>
    <row r="69" spans="1:11">
      <c r="D69" s="1" t="s">
        <v>308</v>
      </c>
      <c r="F69">
        <v>22</v>
      </c>
    </row>
    <row r="70" spans="1:11"/>
    <row r="71" spans="1:11"/>
    <row r="72" spans="1:11"/>
    <row r="73" spans="1:11">
      <c r="D73"/>
    </row>
    <row r="74" spans="1:11"/>
    <row r="75" spans="1:11"/>
    <row r="76" spans="1:11"/>
    <row r="77" spans="1:11"/>
    <row r="78" spans="1:11"/>
    <row r="79" spans="1:11"/>
    <row r="80" spans="1:11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</sheetData>
  <sheetProtection algorithmName="SHA-512" hashValue="VfuaTvKm0591/Me1rmzGH6z0jjcc7obmpnxRgRO27Z+z0LTw9BMVPBx9HIUrPPvYJkg9upm4pdTPJrJGQ/dykA==" saltValue="jvuSja+aG4b708vFs+qDxQ==" spinCount="100000" sheet="1" objects="1" scenarios="1"/>
  <hyperlinks>
    <hyperlink ref="A24" r:id="rId1" xr:uid="{086ABA37-F2E1-4790-B891-86A2AB683E7B}"/>
    <hyperlink ref="A64" r:id="rId2" xr:uid="{98160DA5-98A9-433C-BDC9-13724D071D1D}"/>
    <hyperlink ref="A57" r:id="rId3" display="https://www.ftthcouncil.eu/documents/Reports/2019/FTTH Council Europe - Forecast for EUROPE 2020-2025.pdf" xr:uid="{BDEAB855-1091-49B5-86CF-4FB449E8DC27}"/>
    <hyperlink ref="A58" r:id="rId4" xr:uid="{73626E37-2042-4AF4-B091-FC3646447FC7}"/>
    <hyperlink ref="A17" r:id="rId5" xr:uid="{9B94E922-CCD7-485B-8668-797401CD5637}"/>
    <hyperlink ref="O20" r:id="rId6" xr:uid="{FC27426A-84D8-4B2D-8586-EE78B9E9A939}"/>
  </hyperlinks>
  <pageMargins left="0.7" right="0.7" top="0.75" bottom="0.75" header="0.3" footer="0.3"/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43963-F237-48AA-B31F-6549AF3461A3}">
  <dimension ref="A2:A4"/>
  <sheetViews>
    <sheetView workbookViewId="0">
      <selection activeCell="A4" sqref="A4"/>
    </sheetView>
  </sheetViews>
  <sheetFormatPr defaultRowHeight="14.5"/>
  <sheetData>
    <row r="2" spans="1:1">
      <c r="A2" t="s">
        <v>290</v>
      </c>
    </row>
    <row r="3" spans="1:1">
      <c r="A3" t="s">
        <v>292</v>
      </c>
    </row>
    <row r="4" spans="1:1">
      <c r="A4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DDFDC-FFDB-4E9E-9EA9-CEAD88D42F2B}">
  <dimension ref="A1:X102"/>
  <sheetViews>
    <sheetView showGridLines="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18" sqref="F18"/>
    </sheetView>
  </sheetViews>
  <sheetFormatPr defaultColWidth="0" defaultRowHeight="13" zeroHeight="1"/>
  <cols>
    <col min="1" max="1" width="2.453125" style="2" customWidth="1"/>
    <col min="2" max="2" width="26.26953125" style="2" bestFit="1" customWidth="1"/>
    <col min="3" max="3" width="1.90625" style="4" customWidth="1"/>
    <col min="4" max="5" width="1.90625" style="2" customWidth="1"/>
    <col min="6" max="6" width="9" style="196" customWidth="1"/>
    <col min="7" max="7" width="9" style="97" customWidth="1"/>
    <col min="8" max="9" width="9.54296875" style="97" customWidth="1"/>
    <col min="10" max="12" width="10.26953125" style="97" customWidth="1"/>
    <col min="13" max="19" width="8.54296875" style="97" customWidth="1"/>
    <col min="20" max="21" width="10.26953125" style="97" hidden="1" customWidth="1"/>
    <col min="22" max="22" width="4.08984375" style="2" hidden="1" customWidth="1"/>
    <col min="23" max="24" width="9.54296875" style="2" hidden="1" customWidth="1"/>
    <col min="25" max="27" width="0" style="2" hidden="1" customWidth="1"/>
    <col min="28" max="16384" width="0" style="2" hidden="1"/>
  </cols>
  <sheetData>
    <row r="1" spans="2:23">
      <c r="B1" s="3" t="s">
        <v>50</v>
      </c>
      <c r="F1" s="97"/>
    </row>
    <row r="2" spans="2:23">
      <c r="B2" s="238" t="s">
        <v>41</v>
      </c>
      <c r="C2" s="226"/>
      <c r="D2" s="227"/>
      <c r="E2" s="227"/>
      <c r="F2" s="269">
        <f>Assumptions!AF2</f>
        <v>43555</v>
      </c>
      <c r="G2" s="245">
        <f>Assumptions!AG2</f>
        <v>43921</v>
      </c>
      <c r="H2" s="245">
        <f>Assumptions!AH2</f>
        <v>44286</v>
      </c>
      <c r="I2" s="245">
        <f>Assumptions!AI2</f>
        <v>44651</v>
      </c>
      <c r="J2" s="245">
        <f>Assumptions!AJ2</f>
        <v>45016</v>
      </c>
      <c r="K2" s="245">
        <f>Assumptions!AK2</f>
        <v>45382</v>
      </c>
      <c r="L2" s="246">
        <f>Assumptions!AL2</f>
        <v>45747</v>
      </c>
      <c r="M2" s="98"/>
      <c r="N2" s="98"/>
      <c r="O2" s="98"/>
      <c r="P2" s="98"/>
      <c r="Q2" s="98"/>
      <c r="R2" s="98"/>
      <c r="S2" s="98"/>
      <c r="T2" s="98"/>
      <c r="U2" s="98"/>
      <c r="V2" s="45"/>
      <c r="W2" s="45">
        <f>EOMONTH(V2,12)</f>
        <v>397</v>
      </c>
    </row>
    <row r="3" spans="2:23">
      <c r="B3" s="229" t="s">
        <v>46</v>
      </c>
      <c r="C3" s="43"/>
      <c r="D3" s="27"/>
      <c r="E3" s="27"/>
      <c r="F3" s="247">
        <f>Assumptions!AF3</f>
        <v>43191</v>
      </c>
      <c r="G3" s="248">
        <f>Assumptions!AG3</f>
        <v>43556</v>
      </c>
      <c r="H3" s="248">
        <f>Assumptions!AH3</f>
        <v>43922</v>
      </c>
      <c r="I3" s="248">
        <f>Assumptions!AI3</f>
        <v>44287</v>
      </c>
      <c r="J3" s="248">
        <f>Assumptions!AJ3</f>
        <v>44652</v>
      </c>
      <c r="K3" s="248">
        <f>Assumptions!AK3</f>
        <v>45017</v>
      </c>
      <c r="L3" s="249">
        <f>Assumptions!AL3</f>
        <v>45383</v>
      </c>
      <c r="M3" s="99"/>
      <c r="N3" s="99"/>
      <c r="O3" s="99"/>
      <c r="P3" s="99"/>
      <c r="Q3" s="99"/>
      <c r="R3" s="99"/>
      <c r="S3" s="99"/>
      <c r="T3" s="99"/>
      <c r="U3" s="99"/>
    </row>
    <row r="4" spans="2:23">
      <c r="B4" s="229" t="s">
        <v>47</v>
      </c>
      <c r="C4" s="43"/>
      <c r="D4" s="27"/>
      <c r="E4" s="27"/>
      <c r="F4" s="247">
        <f>Assumptions!AF4</f>
        <v>43555</v>
      </c>
      <c r="G4" s="248">
        <f>Assumptions!AG4</f>
        <v>43921</v>
      </c>
      <c r="H4" s="248">
        <f>Assumptions!AH4</f>
        <v>44286</v>
      </c>
      <c r="I4" s="248">
        <f>Assumptions!AI4</f>
        <v>44651</v>
      </c>
      <c r="J4" s="248">
        <f>Assumptions!AJ4</f>
        <v>45016</v>
      </c>
      <c r="K4" s="248">
        <f>Assumptions!AK4</f>
        <v>45382</v>
      </c>
      <c r="L4" s="249">
        <f>Assumptions!AL4</f>
        <v>45747</v>
      </c>
      <c r="M4" s="99"/>
      <c r="N4" s="99"/>
      <c r="O4" s="99"/>
      <c r="P4" s="99"/>
      <c r="Q4" s="99"/>
      <c r="R4" s="99"/>
      <c r="S4" s="99"/>
      <c r="T4" s="99"/>
      <c r="U4" s="99"/>
    </row>
    <row r="5" spans="2:23" s="6" customFormat="1">
      <c r="B5" s="265" t="s">
        <v>15</v>
      </c>
      <c r="C5" s="39"/>
      <c r="D5" s="28"/>
      <c r="E5" s="28"/>
      <c r="F5" s="223"/>
      <c r="G5" s="224">
        <f ca="1">IFERROR(HLOOKUP(G$2,'P&amp;L'!$AF$2:$AP$33,ROW('P&amp;L'!$B5)-ROW('P&amp;L'!$B$2)+1,FALSE),)</f>
        <v>29.12</v>
      </c>
      <c r="H5" s="224">
        <f ca="1">IFERROR(HLOOKUP(H$2,'P&amp;L'!$AF$2:$AP$33,ROW('P&amp;L'!$B5)-ROW('P&amp;L'!$B$2)+1,FALSE),)</f>
        <v>434.15848686000004</v>
      </c>
      <c r="I5" s="224">
        <f ca="1">IFERROR(HLOOKUP(I$2,'P&amp;L'!$AF$2:$AP$33,ROW('P&amp;L'!$B5)-ROW('P&amp;L'!$B$2)+1,FALSE),)</f>
        <v>1237.134480855</v>
      </c>
      <c r="J5" s="224">
        <f ca="1">IFERROR(HLOOKUP(J$2,'P&amp;L'!$AF$2:$AP$33,ROW('P&amp;L'!$B5)-ROW('P&amp;L'!$B$2)+1,FALSE),)</f>
        <v>2569.9140003249995</v>
      </c>
      <c r="K5" s="224">
        <f ca="1">IFERROR(HLOOKUP(K$2,'P&amp;L'!$AF$2:$AP$33,ROW('P&amp;L'!$B5)-ROW('P&amp;L'!$B$2)+1,FALSE),)</f>
        <v>3752.443478182</v>
      </c>
      <c r="L5" s="266">
        <f ca="1">IFERROR(HLOOKUP(L$2,'P&amp;L'!$AF$2:$AP$33,ROW('P&amp;L'!$B5)-ROW('P&amp;L'!$B$2)+1,FALSE),)</f>
        <v>5362.1337835799995</v>
      </c>
      <c r="M5" s="101"/>
      <c r="N5" s="101"/>
      <c r="O5" s="101"/>
      <c r="P5" s="101"/>
      <c r="Q5" s="101"/>
      <c r="R5" s="101"/>
      <c r="S5" s="101"/>
      <c r="T5" s="101"/>
      <c r="U5" s="101"/>
    </row>
    <row r="6" spans="2:23" s="6" customFormat="1">
      <c r="B6" s="273" t="s">
        <v>264</v>
      </c>
      <c r="C6" s="39"/>
      <c r="D6" s="28"/>
      <c r="E6" s="28"/>
      <c r="F6" s="223"/>
      <c r="G6" s="225">
        <f ca="1">'P&amp;L'!AG6</f>
        <v>29.12</v>
      </c>
      <c r="H6" s="225">
        <f ca="1">'P&amp;L'!AH6</f>
        <v>35.840000000000003</v>
      </c>
      <c r="I6" s="225">
        <f ca="1">'P&amp;L'!AI6</f>
        <v>46.339999999999996</v>
      </c>
      <c r="J6" s="225">
        <f ca="1">'P&amp;L'!AJ6</f>
        <v>48.72</v>
      </c>
      <c r="K6" s="225">
        <f ca="1">'P&amp;L'!AK6</f>
        <v>59.22</v>
      </c>
      <c r="L6" s="231">
        <f ca="1">'P&amp;L'!AL6</f>
        <v>71.540000000000006</v>
      </c>
      <c r="M6" s="101"/>
      <c r="N6" s="101"/>
      <c r="O6" s="101"/>
      <c r="P6" s="101"/>
      <c r="Q6" s="101"/>
      <c r="R6" s="101"/>
      <c r="S6" s="101"/>
      <c r="T6" s="101"/>
      <c r="U6" s="101"/>
    </row>
    <row r="7" spans="2:23" s="6" customFormat="1">
      <c r="B7" s="273" t="s">
        <v>291</v>
      </c>
      <c r="C7" s="39"/>
      <c r="D7" s="28"/>
      <c r="E7" s="28"/>
      <c r="F7" s="223"/>
      <c r="G7" s="225">
        <f ca="1">'P&amp;L'!AG7</f>
        <v>0</v>
      </c>
      <c r="H7" s="225">
        <f ca="1">'P&amp;L'!AH7</f>
        <v>96.672086000000007</v>
      </c>
      <c r="I7" s="225">
        <f ca="1">'P&amp;L'!AI7</f>
        <v>327.68453550000004</v>
      </c>
      <c r="J7" s="225">
        <f ca="1">'P&amp;L'!AJ7</f>
        <v>669.41978250000011</v>
      </c>
      <c r="K7" s="225">
        <f ca="1">'P&amp;L'!AK7</f>
        <v>1166.5439982</v>
      </c>
      <c r="L7" s="231">
        <f ca="1">'P&amp;L'!AL7</f>
        <v>1927.7145580000001</v>
      </c>
      <c r="M7" s="101"/>
      <c r="N7" s="101"/>
      <c r="O7" s="101"/>
      <c r="P7" s="101"/>
      <c r="Q7" s="101"/>
      <c r="R7" s="101"/>
      <c r="S7" s="101"/>
      <c r="T7" s="101"/>
      <c r="U7" s="101"/>
    </row>
    <row r="8" spans="2:23" s="6" customFormat="1">
      <c r="B8" s="273" t="s">
        <v>414</v>
      </c>
      <c r="C8" s="39"/>
      <c r="D8" s="28"/>
      <c r="E8" s="28"/>
      <c r="F8" s="223"/>
      <c r="G8" s="225">
        <f ca="1">'P&amp;L'!AG8</f>
        <v>0</v>
      </c>
      <c r="H8" s="225">
        <f ca="1">'P&amp;L'!AH8</f>
        <v>266.65800000000002</v>
      </c>
      <c r="I8" s="225">
        <f ca="1">'P&amp;L'!AI8</f>
        <v>568.4</v>
      </c>
      <c r="J8" s="225">
        <f ca="1">'P&amp;L'!AJ8</f>
        <v>876.51200000000006</v>
      </c>
      <c r="K8" s="225">
        <f ca="1">'P&amp;L'!AK8</f>
        <v>1310.0640000000001</v>
      </c>
      <c r="L8" s="231">
        <f ca="1">'P&amp;L'!AL8</f>
        <v>1810.6480000000001</v>
      </c>
      <c r="M8" s="101"/>
      <c r="N8" s="101"/>
      <c r="O8" s="101"/>
      <c r="P8" s="101"/>
      <c r="Q8" s="101"/>
      <c r="R8" s="101"/>
      <c r="S8" s="101"/>
      <c r="T8" s="101"/>
      <c r="U8" s="101"/>
    </row>
    <row r="9" spans="2:23" s="6" customFormat="1">
      <c r="B9" s="273" t="s">
        <v>273</v>
      </c>
      <c r="C9" s="39"/>
      <c r="D9" s="28"/>
      <c r="E9" s="28"/>
      <c r="F9" s="223"/>
      <c r="G9" s="225">
        <f ca="1">'P&amp;L'!AG9</f>
        <v>0</v>
      </c>
      <c r="H9" s="225">
        <f ca="1">'P&amp;L'!AH9</f>
        <v>0</v>
      </c>
      <c r="I9" s="225">
        <f ca="1">'P&amp;L'!AI9</f>
        <v>157.5</v>
      </c>
      <c r="J9" s="225">
        <f ca="1">'P&amp;L'!AJ9</f>
        <v>756</v>
      </c>
      <c r="K9" s="225">
        <f ca="1">'P&amp;L'!AK9</f>
        <v>840</v>
      </c>
      <c r="L9" s="231">
        <f ca="1">'P&amp;L'!AL9</f>
        <v>1008</v>
      </c>
      <c r="M9" s="101"/>
      <c r="N9" s="101"/>
      <c r="O9" s="101"/>
      <c r="P9" s="101"/>
      <c r="Q9" s="101"/>
      <c r="R9" s="101"/>
      <c r="S9" s="101"/>
      <c r="T9" s="101"/>
      <c r="U9" s="101"/>
    </row>
    <row r="10" spans="2:23" s="59" customFormat="1">
      <c r="B10" s="273" t="s">
        <v>265</v>
      </c>
      <c r="C10" s="46"/>
      <c r="D10" s="250"/>
      <c r="E10" s="250"/>
      <c r="F10" s="251"/>
      <c r="G10" s="225">
        <f ca="1">SUM('P&amp;L'!AG10:AG12)</f>
        <v>0</v>
      </c>
      <c r="H10" s="225">
        <f ca="1">SUM('P&amp;L'!AH10:AH12)</f>
        <v>34.988400859999999</v>
      </c>
      <c r="I10" s="225">
        <f ca="1">SUM('P&amp;L'!AI10:AI12)</f>
        <v>137.209945355</v>
      </c>
      <c r="J10" s="225">
        <f ca="1">SUM('P&amp;L'!AJ10:AJ12)</f>
        <v>219.26221782499999</v>
      </c>
      <c r="K10" s="225">
        <f ca="1">SUM('P&amp;L'!AK10:AK12)</f>
        <v>376.61547998200001</v>
      </c>
      <c r="L10" s="231">
        <f ca="1">SUM('P&amp;L'!AL10:AL12)</f>
        <v>544.23122558</v>
      </c>
      <c r="M10" s="100"/>
      <c r="N10" s="100"/>
      <c r="O10" s="100"/>
      <c r="P10" s="100"/>
      <c r="Q10" s="100"/>
      <c r="R10" s="100"/>
      <c r="S10" s="100"/>
      <c r="T10" s="100"/>
      <c r="U10" s="100"/>
    </row>
    <row r="11" spans="2:23" s="6" customFormat="1">
      <c r="B11" s="265" t="s">
        <v>9</v>
      </c>
      <c r="C11" s="39"/>
      <c r="D11" s="28"/>
      <c r="E11" s="28"/>
      <c r="F11" s="223"/>
      <c r="G11" s="224">
        <f ca="1">IFERROR(HLOOKUP(G$2,'P&amp;L'!$AF$2:$AL$33,ROW('P&amp;L'!$B28)-ROW('P&amp;L'!$B$2)+1,FALSE),)</f>
        <v>-44.837219944200001</v>
      </c>
      <c r="H11" s="224">
        <f ca="1">IFERROR(HLOOKUP(H$2,'P&amp;L'!$AF$2:$AL$33,ROW('P&amp;L'!$B28)-ROW('P&amp;L'!$B$2)+1,FALSE),)</f>
        <v>110.46867136475001</v>
      </c>
      <c r="I11" s="224">
        <f ca="1">IFERROR(HLOOKUP(I$2,'P&amp;L'!$AF$2:$AL$33,ROW('P&amp;L'!$B28)-ROW('P&amp;L'!$B$2)+1,FALSE),)</f>
        <v>507.52291020413753</v>
      </c>
      <c r="J11" s="224">
        <f ca="1">IFERROR(HLOOKUP(J$2,'P&amp;L'!$AF$2:$AL$33,ROW('P&amp;L'!$B28)-ROW('P&amp;L'!$B$2)+1,FALSE),)</f>
        <v>1166.6109881187519</v>
      </c>
      <c r="K11" s="224">
        <f ca="1">IFERROR(HLOOKUP(K$2,'P&amp;L'!$AF$2:$AL$33,ROW('P&amp;L'!$B28)-ROW('P&amp;L'!$B$2)+1,FALSE),)</f>
        <v>1752.7761264580847</v>
      </c>
      <c r="L11" s="266">
        <f ca="1">IFERROR(HLOOKUP(L$2,'P&amp;L'!$AF$2:$AL$33,ROW('P&amp;L'!$B28)-ROW('P&amp;L'!$B$2)+1,FALSE),)</f>
        <v>2553.8770541799495</v>
      </c>
      <c r="M11" s="101"/>
      <c r="N11" s="101"/>
      <c r="O11" s="101"/>
      <c r="P11" s="101"/>
      <c r="Q11" s="101"/>
      <c r="R11" s="101"/>
      <c r="S11" s="101"/>
      <c r="T11" s="101"/>
      <c r="U11" s="101"/>
    </row>
    <row r="12" spans="2:23" s="6" customFormat="1">
      <c r="B12" s="265" t="s">
        <v>13</v>
      </c>
      <c r="C12" s="39"/>
      <c r="D12" s="28"/>
      <c r="E12" s="28"/>
      <c r="F12" s="223"/>
      <c r="G12" s="224">
        <f ca="1">IFERROR(HLOOKUP(G$2,'P&amp;L'!$AF$2:$AP$33,ROW('P&amp;L'!$B33)-ROW('P&amp;L'!$B$2)+1,FALSE),)</f>
        <v>-53.235603087369498</v>
      </c>
      <c r="H12" s="224">
        <f ca="1">IFERROR(HLOOKUP(H$2,'P&amp;L'!$AF$2:$AP$33,ROW('P&amp;L'!$B33)-ROW('P&amp;L'!$B$2)+1,FALSE),)</f>
        <v>46.101220096981613</v>
      </c>
      <c r="I12" s="224">
        <f ca="1">IFERROR(HLOOKUP(I$2,'P&amp;L'!$AF$2:$AP$33,ROW('P&amp;L'!$B33)-ROW('P&amp;L'!$B$2)+1,FALSE),)</f>
        <v>319.65494172065581</v>
      </c>
      <c r="J12" s="224">
        <f ca="1">IFERROR(HLOOKUP(J$2,'P&amp;L'!$AF$2:$AP$33,ROW('P&amp;L'!$B33)-ROW('P&amp;L'!$B$2)+1,FALSE),)</f>
        <v>759.47754237267588</v>
      </c>
      <c r="K12" s="224">
        <f ca="1">IFERROR(HLOOKUP(K$2,'P&amp;L'!$AF$2:$AP$33,ROW('P&amp;L'!$B33)-ROW('P&amp;L'!$B$2)+1,FALSE),)</f>
        <v>1150.4586820385039</v>
      </c>
      <c r="L12" s="266">
        <f ca="1">IFERROR(HLOOKUP(L$2,'P&amp;L'!$AF$2:$AP$33,ROW('P&amp;L'!$B33)-ROW('P&amp;L'!$B$2)+1,FALSE),)</f>
        <v>1685.3940591690703</v>
      </c>
      <c r="M12" s="101"/>
      <c r="N12" s="101"/>
      <c r="O12" s="101"/>
      <c r="P12" s="101"/>
      <c r="Q12" s="101"/>
      <c r="R12" s="101"/>
      <c r="S12" s="101"/>
      <c r="T12" s="101"/>
      <c r="U12" s="101"/>
    </row>
    <row r="13" spans="2:23" s="59" customFormat="1">
      <c r="B13" s="252" t="s">
        <v>406</v>
      </c>
      <c r="C13" s="46"/>
      <c r="D13" s="250"/>
      <c r="E13" s="250"/>
      <c r="F13" s="251"/>
      <c r="G13" s="253"/>
      <c r="H13" s="258">
        <f ca="1">IFERROR(H5/G5-1,)</f>
        <v>13.909288697115386</v>
      </c>
      <c r="I13" s="258">
        <f ca="1">IFERROR(I5/H5-1,)</f>
        <v>1.8494997064376859</v>
      </c>
      <c r="J13" s="258">
        <f ca="1">IFERROR(J5/I5-1,)</f>
        <v>1.0773117555893341</v>
      </c>
      <c r="K13" s="258">
        <f ca="1">IFERROR(K5/J5-1,)</f>
        <v>0.46014359924396464</v>
      </c>
      <c r="L13" s="259">
        <f ca="1">IFERROR(L5/K5-1,)</f>
        <v>0.42897123294655715</v>
      </c>
      <c r="M13" s="100"/>
      <c r="N13" s="100"/>
      <c r="O13" s="100"/>
      <c r="P13" s="100"/>
      <c r="Q13" s="100"/>
      <c r="R13" s="100"/>
      <c r="S13" s="100"/>
      <c r="T13" s="100"/>
      <c r="U13" s="100"/>
    </row>
    <row r="14" spans="2:23" s="59" customFormat="1">
      <c r="B14" s="255" t="s">
        <v>56</v>
      </c>
      <c r="C14" s="46"/>
      <c r="D14" s="250"/>
      <c r="E14" s="250"/>
      <c r="F14" s="256"/>
      <c r="G14" s="257"/>
      <c r="H14" s="253">
        <f t="shared" ref="H14:L15" ca="1" si="0">IFERROR(H11/H$5,"NA")</f>
        <v>0.25444319230910728</v>
      </c>
      <c r="I14" s="253">
        <f t="shared" ca="1" si="0"/>
        <v>0.41024069578384215</v>
      </c>
      <c r="J14" s="253">
        <f t="shared" ca="1" si="0"/>
        <v>0.45394942709025227</v>
      </c>
      <c r="K14" s="253">
        <f t="shared" ca="1" si="0"/>
        <v>0.4671026057152704</v>
      </c>
      <c r="L14" s="254">
        <f t="shared" ca="1" si="0"/>
        <v>0.47627999547502287</v>
      </c>
      <c r="M14" s="102"/>
      <c r="N14" s="102"/>
      <c r="O14" s="102"/>
      <c r="P14" s="102"/>
      <c r="Q14" s="102"/>
      <c r="R14" s="102"/>
      <c r="S14" s="102"/>
      <c r="T14" s="102"/>
      <c r="U14" s="102"/>
    </row>
    <row r="15" spans="2:23" s="59" customFormat="1">
      <c r="B15" s="260" t="s">
        <v>57</v>
      </c>
      <c r="C15" s="261"/>
      <c r="D15" s="262"/>
      <c r="E15" s="262"/>
      <c r="F15" s="263"/>
      <c r="G15" s="264"/>
      <c r="H15" s="279">
        <f t="shared" ca="1" si="0"/>
        <v>0.10618523302493345</v>
      </c>
      <c r="I15" s="279">
        <f t="shared" ca="1" si="0"/>
        <v>0.25838334204357322</v>
      </c>
      <c r="J15" s="279">
        <f t="shared" ca="1" si="0"/>
        <v>0.29552644262672989</v>
      </c>
      <c r="K15" s="279">
        <f t="shared" ca="1" si="0"/>
        <v>0.30658921013138968</v>
      </c>
      <c r="L15" s="280">
        <f t="shared" ca="1" si="0"/>
        <v>0.31431406361588876</v>
      </c>
      <c r="M15" s="102"/>
      <c r="N15" s="102"/>
      <c r="O15" s="102"/>
      <c r="P15" s="102"/>
      <c r="Q15" s="102"/>
      <c r="R15" s="102"/>
      <c r="S15" s="102"/>
      <c r="T15" s="102"/>
      <c r="U15" s="102"/>
    </row>
    <row r="16" spans="2:23"/>
    <row r="17" spans="1:19" ht="14.5">
      <c r="B17" s="238" t="s">
        <v>429</v>
      </c>
      <c r="C17" s="226"/>
      <c r="D17" s="227"/>
      <c r="E17" s="227"/>
      <c r="F17" s="228"/>
      <c r="G17" s="241"/>
      <c r="H17" s="241"/>
      <c r="I17" s="270"/>
      <c r="J17" s="275"/>
      <c r="K17" s="275"/>
      <c r="L17" s="275"/>
    </row>
    <row r="18" spans="1:19" ht="14.5">
      <c r="B18" s="229" t="s">
        <v>415</v>
      </c>
      <c r="C18" s="27"/>
      <c r="D18" s="27"/>
      <c r="E18" s="27"/>
      <c r="F18" s="230"/>
      <c r="G18" s="225">
        <f ca="1">IF(AND(CashFlow!AG5&gt;0,CashFlow!AG22&lt;0),CashFlow!AG5,)</f>
        <v>0</v>
      </c>
      <c r="H18" s="225">
        <f ca="1">IF(AND(CashFlow!AH5&gt;0,CashFlow!AH22&lt;0),CashFlow!AH5,"")</f>
        <v>10.799030109953797</v>
      </c>
      <c r="I18" s="274"/>
      <c r="J18" s="206"/>
      <c r="K18" s="206"/>
      <c r="L18" s="206"/>
    </row>
    <row r="19" spans="1:19" customFormat="1" ht="14.5">
      <c r="A19" s="2"/>
      <c r="B19" s="229" t="s">
        <v>416</v>
      </c>
      <c r="C19" s="206"/>
      <c r="D19" s="206"/>
      <c r="E19" s="206"/>
      <c r="F19" s="225"/>
      <c r="G19" s="232">
        <v>100</v>
      </c>
      <c r="H19" s="232">
        <v>120</v>
      </c>
      <c r="I19" s="267"/>
      <c r="J19" s="206"/>
      <c r="K19" s="206"/>
      <c r="L19" s="206"/>
    </row>
    <row r="20" spans="1:19" customFormat="1" ht="14.5">
      <c r="A20" s="2"/>
      <c r="B20" s="272" t="s">
        <v>430</v>
      </c>
      <c r="C20" s="206"/>
      <c r="D20" s="206"/>
      <c r="E20" s="206"/>
      <c r="F20" s="225"/>
      <c r="G20" s="232"/>
      <c r="H20" s="232"/>
      <c r="I20" s="267"/>
      <c r="J20" s="206"/>
      <c r="K20" s="206"/>
      <c r="L20" s="206"/>
    </row>
    <row r="21" spans="1:19" customFormat="1" ht="14.5">
      <c r="A21" s="2"/>
      <c r="B21" s="229" t="s">
        <v>431</v>
      </c>
      <c r="C21" s="206"/>
      <c r="D21" s="206"/>
      <c r="E21" s="206"/>
      <c r="F21" s="233"/>
      <c r="G21" s="225">
        <f ca="1">IF(CashFlow!AG5&lt;0,CashFlow!AG5,"")</f>
        <v>-49.129573114199999</v>
      </c>
      <c r="H21" s="225" t="str">
        <f ca="1">IF(CashFlow!AH5&lt;0,CashFlow!AH5,"")</f>
        <v/>
      </c>
      <c r="I21" s="267"/>
      <c r="J21" s="206"/>
      <c r="K21" s="206"/>
      <c r="L21" s="206"/>
    </row>
    <row r="22" spans="1:19" customFormat="1" ht="14.5">
      <c r="A22" s="2"/>
      <c r="B22" s="234" t="s">
        <v>425</v>
      </c>
      <c r="C22" s="235"/>
      <c r="D22" s="235"/>
      <c r="E22" s="235"/>
      <c r="F22" s="236"/>
      <c r="G22" s="220">
        <f ca="1">IF(CashFlow!AG22-CashFlow!AG18&lt;0,CashFlow!AG12,"")</f>
        <v>-39.186084120000004</v>
      </c>
      <c r="H22" s="220">
        <f ca="1">IF(CashFlow!AH22-CashFlow!AH18&lt;0,CashFlow!AH12,"")</f>
        <v>-130.82903811999998</v>
      </c>
      <c r="I22" s="268"/>
      <c r="J22" s="206"/>
      <c r="K22" s="206"/>
      <c r="L22" s="206"/>
    </row>
    <row r="23" spans="1:19" customFormat="1" ht="14.5">
      <c r="B23" s="11"/>
      <c r="F23" s="198"/>
      <c r="G23" s="122"/>
      <c r="H23" s="122"/>
      <c r="I23" s="122"/>
      <c r="J23" s="122"/>
      <c r="K23" s="122"/>
      <c r="L23" s="122"/>
    </row>
    <row r="24" spans="1:19" customFormat="1" ht="14.5">
      <c r="B24" s="238" t="s">
        <v>422</v>
      </c>
      <c r="C24" s="239"/>
      <c r="D24" s="89"/>
      <c r="E24" s="89"/>
      <c r="F24" s="240"/>
      <c r="G24" s="241"/>
      <c r="H24" s="241"/>
      <c r="I24" s="241"/>
      <c r="J24" s="241"/>
      <c r="K24" s="241"/>
      <c r="L24" s="242"/>
      <c r="M24" s="206"/>
      <c r="N24" s="206"/>
      <c r="O24" s="206"/>
      <c r="P24" s="206"/>
      <c r="Q24" s="206"/>
      <c r="R24" s="206"/>
      <c r="S24" s="206"/>
    </row>
    <row r="25" spans="1:19" customFormat="1" ht="14.5">
      <c r="B25" s="276" t="s">
        <v>417</v>
      </c>
      <c r="C25" s="39"/>
      <c r="D25" s="28"/>
      <c r="E25" s="28"/>
      <c r="F25" s="223"/>
      <c r="G25" s="225">
        <f ca="1">Assumptions!AG14</f>
        <v>11</v>
      </c>
      <c r="H25" s="225">
        <f ca="1">Assumptions!AH14</f>
        <v>12</v>
      </c>
      <c r="I25" s="225">
        <f ca="1">Assumptions!AI14</f>
        <v>16</v>
      </c>
      <c r="J25" s="225">
        <f ca="1">Assumptions!AJ14</f>
        <v>16</v>
      </c>
      <c r="K25" s="225">
        <f ca="1">Assumptions!AK14</f>
        <v>20</v>
      </c>
      <c r="L25" s="231">
        <f ca="1">Assumptions!AL14</f>
        <v>24</v>
      </c>
    </row>
    <row r="26" spans="1:19" customFormat="1" ht="14.5">
      <c r="B26" s="277" t="s">
        <v>420</v>
      </c>
      <c r="C26" s="39"/>
      <c r="D26" s="28"/>
      <c r="E26" s="28"/>
      <c r="F26" s="223"/>
      <c r="G26" s="225"/>
      <c r="H26" s="225"/>
      <c r="I26" s="225"/>
      <c r="J26" s="225"/>
      <c r="K26" s="225"/>
      <c r="L26" s="231"/>
    </row>
    <row r="27" spans="1:19" customFormat="1" ht="14.5">
      <c r="B27" s="271" t="s">
        <v>369</v>
      </c>
      <c r="C27" s="43"/>
      <c r="D27" s="28"/>
      <c r="E27" s="28"/>
      <c r="F27" s="223"/>
      <c r="G27" s="225"/>
      <c r="H27" s="225"/>
      <c r="I27" s="225"/>
      <c r="J27" s="225"/>
      <c r="K27" s="225"/>
      <c r="L27" s="231"/>
    </row>
    <row r="28" spans="1:19" customFormat="1" ht="14.5">
      <c r="B28" s="243" t="s">
        <v>419</v>
      </c>
      <c r="C28" s="39"/>
      <c r="D28" s="28"/>
      <c r="E28" s="28"/>
      <c r="F28" s="223"/>
      <c r="G28" s="225">
        <f ca="1">'P&amp;L Workings'!AG22+'P&amp;L Workings'!AG27</f>
        <v>0</v>
      </c>
      <c r="H28" s="225">
        <f ca="1">'P&amp;L Workings'!AH22+'P&amp;L Workings'!AH27</f>
        <v>884.74199999999996</v>
      </c>
      <c r="I28" s="225">
        <f ca="1">'P&amp;L Workings'!AI22+'P&amp;L Workings'!AI27</f>
        <v>3027.2270000000003</v>
      </c>
      <c r="J28" s="225">
        <f ca="1">'P&amp;L Workings'!AJ22+'P&amp;L Workings'!AJ27</f>
        <v>5961.8424999999997</v>
      </c>
      <c r="K28" s="225">
        <f ca="1">'P&amp;L Workings'!AK22+'P&amp;L Workings'!AK27</f>
        <v>10675.779</v>
      </c>
      <c r="L28" s="231">
        <f ca="1">'P&amp;L Workings'!AL22+'P&amp;L Workings'!AL27</f>
        <v>18596.669000000005</v>
      </c>
    </row>
    <row r="29" spans="1:19" customFormat="1" ht="14.5">
      <c r="B29" s="243" t="s">
        <v>368</v>
      </c>
      <c r="C29" s="43"/>
      <c r="D29" s="28"/>
      <c r="E29" s="28"/>
      <c r="F29" s="223"/>
      <c r="G29" s="225">
        <f ca="1">'P&amp;L Workings'!AG32</f>
        <v>0</v>
      </c>
      <c r="H29" s="225">
        <f ca="1">'P&amp;L Workings'!AH32</f>
        <v>37</v>
      </c>
      <c r="I29" s="225">
        <f ca="1">'P&amp;L Workings'!AI32</f>
        <v>178</v>
      </c>
      <c r="J29" s="225">
        <f ca="1">'P&amp;L Workings'!AJ32</f>
        <v>501</v>
      </c>
      <c r="K29" s="225">
        <f ca="1">'P&amp;L Workings'!AK32</f>
        <v>1237</v>
      </c>
      <c r="L29" s="231">
        <f ca="1">'P&amp;L Workings'!AL32</f>
        <v>2936</v>
      </c>
    </row>
    <row r="30" spans="1:19" customFormat="1" ht="14.5">
      <c r="B30" s="271" t="s">
        <v>418</v>
      </c>
      <c r="C30" s="39"/>
      <c r="D30" s="28"/>
      <c r="E30" s="28"/>
      <c r="F30" s="223"/>
      <c r="G30" s="225"/>
      <c r="H30" s="225"/>
      <c r="I30" s="225"/>
      <c r="J30" s="225"/>
      <c r="K30" s="225"/>
      <c r="L30" s="231"/>
    </row>
    <row r="31" spans="1:19" customFormat="1" ht="14.5">
      <c r="B31" s="243" t="s">
        <v>419</v>
      </c>
      <c r="C31" s="39"/>
      <c r="D31" s="28"/>
      <c r="E31" s="28"/>
      <c r="F31" s="223"/>
      <c r="G31" s="225">
        <f ca="1">'P&amp;L Workings'!AG39+'P&amp;L Workings'!AG51</f>
        <v>0</v>
      </c>
      <c r="H31" s="225">
        <f ca="1">'P&amp;L Workings'!AH39+'P&amp;L Workings'!AH51</f>
        <v>4639.1559999999999</v>
      </c>
      <c r="I31" s="225">
        <f ca="1">'P&amp;L Workings'!AI39+'P&amp;L Workings'!AI51</f>
        <v>14907.458999999999</v>
      </c>
      <c r="J31" s="225">
        <f ca="1">'P&amp;L Workings'!AJ39+'P&amp;L Workings'!AJ51</f>
        <v>30663.960000000003</v>
      </c>
      <c r="K31" s="225">
        <f ca="1">'P&amp;L Workings'!AK39+'P&amp;L Workings'!AK51</f>
        <v>52123.953300000008</v>
      </c>
      <c r="L31" s="231">
        <f ca="1">'P&amp;L Workings'!AL39+'P&amp;L Workings'!AL51</f>
        <v>80938.010999999999</v>
      </c>
    </row>
    <row r="32" spans="1:19" customFormat="1" ht="14.5">
      <c r="B32" s="243" t="s">
        <v>368</v>
      </c>
      <c r="C32" s="39"/>
      <c r="D32" s="28"/>
      <c r="E32" s="28"/>
      <c r="F32" s="223"/>
      <c r="G32" s="225">
        <f ca="1">'P&amp;L Workings'!AG44+'P&amp;L Workings'!AG56</f>
        <v>0</v>
      </c>
      <c r="H32" s="225">
        <f ca="1">'P&amp;L Workings'!AH44+'P&amp;L Workings'!AH56</f>
        <v>105</v>
      </c>
      <c r="I32" s="225">
        <f ca="1">'P&amp;L Workings'!AI44+'P&amp;L Workings'!AI56</f>
        <v>420</v>
      </c>
      <c r="J32" s="225">
        <f ca="1">'P&amp;L Workings'!AJ44+'P&amp;L Workings'!AJ56</f>
        <v>760</v>
      </c>
      <c r="K32" s="225">
        <f ca="1">'P&amp;L Workings'!AK44+'P&amp;L Workings'!AK56</f>
        <v>1132</v>
      </c>
      <c r="L32" s="231">
        <f ca="1">'P&amp;L Workings'!AL44+'P&amp;L Workings'!AL56</f>
        <v>1583</v>
      </c>
    </row>
    <row r="33" spans="2:12" customFormat="1" ht="14.5">
      <c r="B33" s="277" t="s">
        <v>423</v>
      </c>
      <c r="C33" s="39"/>
      <c r="D33" s="28"/>
      <c r="E33" s="28"/>
      <c r="F33" s="223"/>
      <c r="G33" s="225"/>
      <c r="H33" s="225"/>
      <c r="I33" s="225"/>
      <c r="J33" s="225"/>
      <c r="K33" s="225"/>
      <c r="L33" s="231"/>
    </row>
    <row r="34" spans="2:12" customFormat="1" ht="14.5">
      <c r="B34" s="244" t="s">
        <v>369</v>
      </c>
      <c r="C34" s="39"/>
      <c r="D34" s="28"/>
      <c r="E34" s="28"/>
      <c r="F34" s="223"/>
      <c r="G34" s="225">
        <f ca="1">'P&amp;L Workings'!AG61</f>
        <v>0</v>
      </c>
      <c r="H34" s="225">
        <f ca="1">'P&amp;L Workings'!AH61</f>
        <v>744</v>
      </c>
      <c r="I34" s="225">
        <f ca="1">'P&amp;L Workings'!AI61</f>
        <v>1660</v>
      </c>
      <c r="J34" s="225">
        <f ca="1">'P&amp;L Workings'!AJ61</f>
        <v>2424</v>
      </c>
      <c r="K34" s="225">
        <f ca="1">'P&amp;L Workings'!AK61</f>
        <v>3316</v>
      </c>
      <c r="L34" s="231">
        <f ca="1">'P&amp;L Workings'!AL61</f>
        <v>4356</v>
      </c>
    </row>
    <row r="35" spans="2:12" customFormat="1" ht="14.5">
      <c r="B35" s="244" t="s">
        <v>418</v>
      </c>
      <c r="C35" s="39"/>
      <c r="D35" s="28"/>
      <c r="E35" s="28"/>
      <c r="F35" s="223"/>
      <c r="G35" s="225">
        <f ca="1">'P&amp;L Workings'!AG64+'P&amp;L Workings'!AG67</f>
        <v>0</v>
      </c>
      <c r="H35" s="225">
        <f ca="1">'P&amp;L Workings'!AH64+'P&amp;L Workings'!AH67</f>
        <v>1977</v>
      </c>
      <c r="I35" s="225">
        <f ca="1">'P&amp;L Workings'!AI64+'P&amp;L Workings'!AI67</f>
        <v>4140</v>
      </c>
      <c r="J35" s="225">
        <f ca="1">'P&amp;L Workings'!AJ64+'P&amp;L Workings'!AJ67</f>
        <v>6520</v>
      </c>
      <c r="K35" s="225">
        <f ca="1">'P&amp;L Workings'!AK64+'P&amp;L Workings'!AK67</f>
        <v>10052</v>
      </c>
      <c r="L35" s="231">
        <f ca="1">'P&amp;L Workings'!AL64+'P&amp;L Workings'!AL67</f>
        <v>14120</v>
      </c>
    </row>
    <row r="36" spans="2:12" customFormat="1" ht="14.5">
      <c r="B36" s="278" t="s">
        <v>421</v>
      </c>
      <c r="C36" s="32"/>
      <c r="D36" s="31"/>
      <c r="E36" s="31"/>
      <c r="F36" s="215"/>
      <c r="G36" s="220">
        <f ca="1">Assumptions!AG84</f>
        <v>0</v>
      </c>
      <c r="H36" s="220">
        <f ca="1">Assumptions!AH84</f>
        <v>0</v>
      </c>
      <c r="I36" s="220">
        <f ca="1">Assumptions!AI84</f>
        <v>15</v>
      </c>
      <c r="J36" s="220">
        <f ca="1">Assumptions!AJ84</f>
        <v>72</v>
      </c>
      <c r="K36" s="220">
        <f ca="1">Assumptions!AK84</f>
        <v>80</v>
      </c>
      <c r="L36" s="237">
        <f ca="1">Assumptions!AL84</f>
        <v>96</v>
      </c>
    </row>
    <row r="37" spans="2:12" customFormat="1" ht="14.5">
      <c r="B37" s="11"/>
      <c r="C37" s="3"/>
      <c r="D37" s="59"/>
      <c r="E37" s="59"/>
      <c r="F37" s="197"/>
      <c r="G37" s="218"/>
      <c r="H37" s="218"/>
      <c r="I37" s="218"/>
      <c r="J37" s="218"/>
      <c r="K37" s="218"/>
      <c r="L37" s="218"/>
    </row>
    <row r="38" spans="2:12" customFormat="1" ht="14.5" hidden="1">
      <c r="F38" s="198"/>
    </row>
    <row r="39" spans="2:12" customFormat="1" ht="14.5" hidden="1">
      <c r="F39" s="198"/>
    </row>
    <row r="40" spans="2:12" customFormat="1" ht="14.5" hidden="1">
      <c r="F40" s="198"/>
    </row>
    <row r="41" spans="2:12" customFormat="1" ht="14.5" hidden="1">
      <c r="F41" s="198"/>
    </row>
    <row r="42" spans="2:12" customFormat="1" ht="14.5" hidden="1">
      <c r="F42" s="198"/>
    </row>
    <row r="43" spans="2:12" customFormat="1" ht="14.5" hidden="1">
      <c r="F43" s="198"/>
    </row>
    <row r="44" spans="2:12" customFormat="1" ht="14.5" hidden="1">
      <c r="F44" s="198"/>
    </row>
    <row r="45" spans="2:12" customFormat="1" ht="14.5" hidden="1">
      <c r="F45" s="198"/>
    </row>
    <row r="46" spans="2:12" customFormat="1" ht="14.5" hidden="1">
      <c r="F46" s="198"/>
    </row>
    <row r="47" spans="2:12" customFormat="1" ht="14.5" hidden="1">
      <c r="F47" s="198"/>
    </row>
    <row r="48" spans="2:12" customFormat="1" ht="14.5" hidden="1">
      <c r="F48" s="198"/>
    </row>
    <row r="49" spans="6:6" customFormat="1" ht="14.5" hidden="1">
      <c r="F49" s="198"/>
    </row>
    <row r="50" spans="6:6" customFormat="1" ht="14.5" hidden="1">
      <c r="F50" s="198"/>
    </row>
    <row r="51" spans="6:6" customFormat="1" ht="14.5" hidden="1">
      <c r="F51" s="198"/>
    </row>
    <row r="52" spans="6:6" customFormat="1" ht="14.5" hidden="1">
      <c r="F52" s="198"/>
    </row>
    <row r="53" spans="6:6" customFormat="1" ht="14.5" hidden="1">
      <c r="F53" s="198"/>
    </row>
    <row r="54" spans="6:6" customFormat="1" ht="14.5" hidden="1">
      <c r="F54" s="198"/>
    </row>
    <row r="55" spans="6:6" customFormat="1" ht="14.5" hidden="1">
      <c r="F55" s="198"/>
    </row>
    <row r="56" spans="6:6" customFormat="1" ht="14.5" hidden="1">
      <c r="F56" s="198"/>
    </row>
    <row r="57" spans="6:6" customFormat="1" ht="14.5" hidden="1">
      <c r="F57" s="198"/>
    </row>
    <row r="58" spans="6:6" customFormat="1" ht="14.5" hidden="1">
      <c r="F58" s="198"/>
    </row>
    <row r="59" spans="6:6" customFormat="1" ht="14.5" hidden="1">
      <c r="F59" s="198"/>
    </row>
    <row r="60" spans="6:6" customFormat="1" ht="14.5" hidden="1">
      <c r="F60" s="198"/>
    </row>
    <row r="61" spans="6:6" customFormat="1" ht="14.5" hidden="1">
      <c r="F61" s="198"/>
    </row>
    <row r="62" spans="6:6" customFormat="1" ht="14.5" hidden="1">
      <c r="F62" s="198"/>
    </row>
    <row r="63" spans="6:6" customFormat="1" ht="14.5" hidden="1">
      <c r="F63" s="198"/>
    </row>
    <row r="64" spans="6:6" customFormat="1" ht="14.5" hidden="1">
      <c r="F64" s="198"/>
    </row>
    <row r="65" spans="6:6" customFormat="1" ht="14.5" hidden="1">
      <c r="F65" s="198"/>
    </row>
    <row r="66" spans="6:6" customFormat="1" ht="14.5" hidden="1">
      <c r="F66" s="198"/>
    </row>
    <row r="67" spans="6:6" customFormat="1" ht="14.5" hidden="1">
      <c r="F67" s="198"/>
    </row>
    <row r="68" spans="6:6" customFormat="1" ht="14.5" hidden="1">
      <c r="F68" s="198"/>
    </row>
    <row r="69" spans="6:6" customFormat="1" ht="14.5" hidden="1">
      <c r="F69" s="198"/>
    </row>
    <row r="70" spans="6:6" customFormat="1" ht="14.5" hidden="1">
      <c r="F70" s="198"/>
    </row>
    <row r="71" spans="6:6" customFormat="1" ht="14.5" hidden="1">
      <c r="F71" s="198"/>
    </row>
    <row r="72" spans="6:6" customFormat="1" ht="14.5" hidden="1">
      <c r="F72" s="198"/>
    </row>
    <row r="73" spans="6:6" customFormat="1" ht="14.5" hidden="1">
      <c r="F73" s="198"/>
    </row>
    <row r="74" spans="6:6" customFormat="1" ht="14.5" hidden="1">
      <c r="F74" s="198"/>
    </row>
    <row r="75" spans="6:6" customFormat="1" ht="14.5" hidden="1">
      <c r="F75" s="198"/>
    </row>
    <row r="76" spans="6:6" customFormat="1" ht="14.5" hidden="1">
      <c r="F76" s="198"/>
    </row>
    <row r="77" spans="6:6" customFormat="1" ht="14.5" hidden="1">
      <c r="F77" s="198"/>
    </row>
    <row r="78" spans="6:6" customFormat="1" ht="14.5" hidden="1">
      <c r="F78" s="198"/>
    </row>
    <row r="79" spans="6:6" customFormat="1" ht="14.5" hidden="1">
      <c r="F79" s="198"/>
    </row>
    <row r="80" spans="6:6" customFormat="1" ht="14.5" hidden="1">
      <c r="F80" s="198"/>
    </row>
    <row r="81" spans="6:6" customFormat="1" ht="14.5" hidden="1">
      <c r="F81" s="198"/>
    </row>
    <row r="82" spans="6:6" customFormat="1" ht="14.5" hidden="1">
      <c r="F82" s="198"/>
    </row>
    <row r="83" spans="6:6" customFormat="1" ht="14.5" hidden="1">
      <c r="F83" s="198"/>
    </row>
    <row r="84" spans="6:6" customFormat="1" ht="14.5" hidden="1">
      <c r="F84" s="198"/>
    </row>
    <row r="85" spans="6:6" customFormat="1" ht="14.5" hidden="1">
      <c r="F85" s="198"/>
    </row>
    <row r="86" spans="6:6" customFormat="1" ht="14.5" hidden="1">
      <c r="F86" s="198"/>
    </row>
    <row r="87" spans="6:6" customFormat="1" ht="14.5" hidden="1">
      <c r="F87" s="198"/>
    </row>
    <row r="88" spans="6:6" hidden="1"/>
    <row r="89" spans="6:6" hidden="1"/>
    <row r="90" spans="6:6" hidden="1"/>
    <row r="91" spans="6:6" hidden="1"/>
    <row r="92" spans="6:6" hidden="1"/>
    <row r="93" spans="6:6" hidden="1"/>
    <row r="94" spans="6:6" hidden="1"/>
    <row r="95" spans="6:6" hidden="1"/>
    <row r="96" spans="6:6" hidden="1"/>
    <row r="97" hidden="1"/>
    <row r="98" hidden="1"/>
    <row r="99" hidden="1"/>
    <row r="100" hidden="1"/>
    <row r="101" hidden="1"/>
    <row r="102" hidden="1"/>
  </sheetData>
  <conditionalFormatting sqref="F5:F9 M5:U9">
    <cfRule type="cellIs" dxfId="6" priority="9" operator="lessThan">
      <formula>0</formula>
    </cfRule>
  </conditionalFormatting>
  <conditionalFormatting sqref="F11 M11:U11">
    <cfRule type="cellIs" dxfId="5" priority="8" operator="lessThan">
      <formula>0</formula>
    </cfRule>
  </conditionalFormatting>
  <conditionalFormatting sqref="F12:F13 M12:U13">
    <cfRule type="cellIs" dxfId="4" priority="7" operator="lessThan">
      <formula>0</formula>
    </cfRule>
  </conditionalFormatting>
  <conditionalFormatting sqref="F19:F20">
    <cfRule type="cellIs" dxfId="3" priority="4" operator="lessThan">
      <formula>0</formula>
    </cfRule>
  </conditionalFormatting>
  <conditionalFormatting sqref="G23:L23">
    <cfRule type="cellIs" dxfId="2" priority="3" operator="lessThan">
      <formula>0</formula>
    </cfRule>
  </conditionalFormatting>
  <conditionalFormatting sqref="G23:L23">
    <cfRule type="cellIs" dxfId="1" priority="2" operator="lessThan">
      <formula>0</formula>
    </cfRule>
  </conditionalFormatting>
  <conditionalFormatting sqref="F24:F3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EFFF-AA10-4D78-8935-68AB0883D9E8}">
  <dimension ref="A1:AN60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E5" sqref="E5"/>
    </sheetView>
  </sheetViews>
  <sheetFormatPr defaultColWidth="0" defaultRowHeight="13" zeroHeight="1"/>
  <cols>
    <col min="1" max="1" width="1.7265625" style="2" customWidth="1"/>
    <col min="2" max="2" width="44.453125" style="176" bestFit="1" customWidth="1"/>
    <col min="3" max="3" width="21.36328125" style="49" bestFit="1" customWidth="1"/>
    <col min="4" max="4" width="15.54296875" style="70" bestFit="1" customWidth="1"/>
    <col min="5" max="5" width="14.90625" style="49" bestFit="1" customWidth="1"/>
    <col min="6" max="6" width="10.81640625" style="85" bestFit="1" customWidth="1"/>
    <col min="7" max="11" width="8.6328125" style="85" bestFit="1" customWidth="1"/>
    <col min="12" max="14" width="8.6328125" style="2" bestFit="1" customWidth="1"/>
    <col min="15" max="26" width="9.90625" style="2" bestFit="1" customWidth="1"/>
    <col min="27" max="30" width="10.81640625" style="2" bestFit="1" customWidth="1"/>
    <col min="31" max="31" width="4.6328125" style="5" customWidth="1"/>
    <col min="32" max="33" width="8.6328125" style="2" bestFit="1" customWidth="1"/>
    <col min="34" max="37" width="9.90625" style="2" bestFit="1" customWidth="1"/>
    <col min="38" max="38" width="10.81640625" style="2" bestFit="1" customWidth="1"/>
    <col min="39" max="39" width="8.6328125" style="2" bestFit="1" customWidth="1"/>
    <col min="40" max="40" width="8.7265625" style="2" customWidth="1"/>
    <col min="41" max="16384" width="8.7265625" style="2" hidden="1"/>
  </cols>
  <sheetData>
    <row r="1" spans="1:39" ht="14.5">
      <c r="A1"/>
      <c r="B1" s="166"/>
      <c r="C1" s="2"/>
      <c r="D1" s="183"/>
      <c r="E1" s="74"/>
      <c r="F1" s="111"/>
    </row>
    <row r="2" spans="1:39" s="6" customFormat="1" ht="14.5">
      <c r="A2"/>
      <c r="B2" s="167" t="s">
        <v>41</v>
      </c>
      <c r="D2" s="184"/>
      <c r="E2" s="75"/>
      <c r="F2" s="26">
        <f t="shared" ref="F2:AD2" si="0">DATE(IF(MONTH(F4)=3,YEAR(F4),YEAR(F4)+1),3,31)</f>
        <v>43555</v>
      </c>
      <c r="G2" s="26">
        <f t="shared" ca="1" si="0"/>
        <v>43921</v>
      </c>
      <c r="H2" s="26">
        <f t="shared" ca="1" si="0"/>
        <v>43921</v>
      </c>
      <c r="I2" s="26">
        <f t="shared" ca="1" si="0"/>
        <v>43921</v>
      </c>
      <c r="J2" s="26">
        <f t="shared" ca="1" si="0"/>
        <v>43921</v>
      </c>
      <c r="K2" s="26">
        <f t="shared" ca="1" si="0"/>
        <v>44286</v>
      </c>
      <c r="L2" s="26">
        <f t="shared" ca="1" si="0"/>
        <v>44286</v>
      </c>
      <c r="M2" s="26">
        <f t="shared" ca="1" si="0"/>
        <v>44286</v>
      </c>
      <c r="N2" s="26">
        <f t="shared" ca="1" si="0"/>
        <v>44286</v>
      </c>
      <c r="O2" s="26">
        <f t="shared" ca="1" si="0"/>
        <v>44651</v>
      </c>
      <c r="P2" s="26">
        <f t="shared" ca="1" si="0"/>
        <v>44651</v>
      </c>
      <c r="Q2" s="26">
        <f t="shared" ca="1" si="0"/>
        <v>44651</v>
      </c>
      <c r="R2" s="26">
        <f t="shared" ca="1" si="0"/>
        <v>44651</v>
      </c>
      <c r="S2" s="26">
        <f t="shared" ca="1" si="0"/>
        <v>45016</v>
      </c>
      <c r="T2" s="26">
        <f t="shared" ca="1" si="0"/>
        <v>45016</v>
      </c>
      <c r="U2" s="26">
        <f t="shared" ca="1" si="0"/>
        <v>45016</v>
      </c>
      <c r="V2" s="26">
        <f t="shared" ca="1" si="0"/>
        <v>45016</v>
      </c>
      <c r="W2" s="26">
        <f t="shared" ca="1" si="0"/>
        <v>45382</v>
      </c>
      <c r="X2" s="26">
        <f t="shared" ca="1" si="0"/>
        <v>45382</v>
      </c>
      <c r="Y2" s="26">
        <f t="shared" ca="1" si="0"/>
        <v>45382</v>
      </c>
      <c r="Z2" s="26">
        <f t="shared" ca="1" si="0"/>
        <v>45382</v>
      </c>
      <c r="AA2" s="26">
        <f t="shared" ca="1" si="0"/>
        <v>45747</v>
      </c>
      <c r="AB2" s="26">
        <f t="shared" ca="1" si="0"/>
        <v>45747</v>
      </c>
      <c r="AC2" s="26">
        <f t="shared" ca="1" si="0"/>
        <v>45747</v>
      </c>
      <c r="AD2" s="26">
        <f t="shared" ca="1" si="0"/>
        <v>45747</v>
      </c>
      <c r="AE2" s="113"/>
      <c r="AF2" s="26">
        <f>IF(AE2="",F2,EOMONTH(AE2,12))</f>
        <v>43555</v>
      </c>
      <c r="AG2" s="26">
        <f t="shared" ref="AG2:AM2" si="1">IF(AF2="",G2,EOMONTH(AF2,12))</f>
        <v>43921</v>
      </c>
      <c r="AH2" s="26">
        <f t="shared" si="1"/>
        <v>44286</v>
      </c>
      <c r="AI2" s="26">
        <f t="shared" si="1"/>
        <v>44651</v>
      </c>
      <c r="AJ2" s="26">
        <f t="shared" si="1"/>
        <v>45016</v>
      </c>
      <c r="AK2" s="26">
        <f t="shared" si="1"/>
        <v>45382</v>
      </c>
      <c r="AL2" s="26">
        <f t="shared" si="1"/>
        <v>45747</v>
      </c>
      <c r="AM2" s="26">
        <f t="shared" si="1"/>
        <v>46112</v>
      </c>
    </row>
    <row r="3" spans="1:39" ht="14.5">
      <c r="A3"/>
      <c r="B3" s="162" t="s">
        <v>331</v>
      </c>
      <c r="C3" s="2"/>
      <c r="D3" s="183"/>
      <c r="E3" s="74"/>
      <c r="F3" s="7">
        <f t="shared" ref="F3:M3" si="2">EOMONTH(F4,-3)+1</f>
        <v>43466</v>
      </c>
      <c r="G3" s="7">
        <f t="shared" ca="1" si="2"/>
        <v>43556</v>
      </c>
      <c r="H3" s="7">
        <f t="shared" ca="1" si="2"/>
        <v>43647</v>
      </c>
      <c r="I3" s="7">
        <f t="shared" ca="1" si="2"/>
        <v>43739</v>
      </c>
      <c r="J3" s="7">
        <f t="shared" ca="1" si="2"/>
        <v>43831</v>
      </c>
      <c r="K3" s="7">
        <f t="shared" ca="1" si="2"/>
        <v>43922</v>
      </c>
      <c r="L3" s="7">
        <f t="shared" ca="1" si="2"/>
        <v>44013</v>
      </c>
      <c r="M3" s="7">
        <f t="shared" ca="1" si="2"/>
        <v>44105</v>
      </c>
      <c r="N3" s="7">
        <f t="shared" ref="N3:AD3" ca="1" si="3">EOMONTH(N4,-3)+1</f>
        <v>44197</v>
      </c>
      <c r="O3" s="7">
        <f t="shared" ca="1" si="3"/>
        <v>44287</v>
      </c>
      <c r="P3" s="7">
        <f t="shared" ca="1" si="3"/>
        <v>44378</v>
      </c>
      <c r="Q3" s="7">
        <f t="shared" ca="1" si="3"/>
        <v>44470</v>
      </c>
      <c r="R3" s="7">
        <f t="shared" ca="1" si="3"/>
        <v>44562</v>
      </c>
      <c r="S3" s="7">
        <f t="shared" ca="1" si="3"/>
        <v>44652</v>
      </c>
      <c r="T3" s="7">
        <f t="shared" ca="1" si="3"/>
        <v>44743</v>
      </c>
      <c r="U3" s="7">
        <f t="shared" ca="1" si="3"/>
        <v>44835</v>
      </c>
      <c r="V3" s="7">
        <f t="shared" ca="1" si="3"/>
        <v>44927</v>
      </c>
      <c r="W3" s="7">
        <f t="shared" ca="1" si="3"/>
        <v>45017</v>
      </c>
      <c r="X3" s="7">
        <f t="shared" ca="1" si="3"/>
        <v>45108</v>
      </c>
      <c r="Y3" s="7">
        <f t="shared" ca="1" si="3"/>
        <v>45200</v>
      </c>
      <c r="Z3" s="7">
        <f t="shared" ca="1" si="3"/>
        <v>45292</v>
      </c>
      <c r="AA3" s="7">
        <f t="shared" ca="1" si="3"/>
        <v>45383</v>
      </c>
      <c r="AB3" s="7">
        <f t="shared" ca="1" si="3"/>
        <v>45474</v>
      </c>
      <c r="AC3" s="7">
        <f t="shared" ca="1" si="3"/>
        <v>45566</v>
      </c>
      <c r="AD3" s="7">
        <f t="shared" ca="1" si="3"/>
        <v>45658</v>
      </c>
      <c r="AE3" s="13"/>
      <c r="AF3" s="12">
        <f>EOMONTH(AF2,-12)+1</f>
        <v>43191</v>
      </c>
      <c r="AG3" s="12">
        <f t="shared" ref="AG3:AM3" si="4">EOMONTH(AG2,-12)+1</f>
        <v>43556</v>
      </c>
      <c r="AH3" s="12">
        <f t="shared" si="4"/>
        <v>43922</v>
      </c>
      <c r="AI3" s="12">
        <f t="shared" si="4"/>
        <v>44287</v>
      </c>
      <c r="AJ3" s="12">
        <f t="shared" si="4"/>
        <v>44652</v>
      </c>
      <c r="AK3" s="12">
        <f t="shared" si="4"/>
        <v>45017</v>
      </c>
      <c r="AL3" s="12">
        <f t="shared" si="4"/>
        <v>45383</v>
      </c>
      <c r="AM3" s="12">
        <f t="shared" si="4"/>
        <v>45748</v>
      </c>
    </row>
    <row r="4" spans="1:39" ht="14.5">
      <c r="A4"/>
      <c r="B4" s="168" t="s">
        <v>332</v>
      </c>
      <c r="C4" s="16"/>
      <c r="D4" s="185"/>
      <c r="E4" s="76"/>
      <c r="F4" s="17">
        <f t="shared" ref="F4:AD4" si="5">IF(E4="",base_quarter,EDATE(F3,3)-1)</f>
        <v>43555</v>
      </c>
      <c r="G4" s="17">
        <f t="shared" ca="1" si="5"/>
        <v>43646</v>
      </c>
      <c r="H4" s="17">
        <f t="shared" ca="1" si="5"/>
        <v>43738</v>
      </c>
      <c r="I4" s="17">
        <f t="shared" ca="1" si="5"/>
        <v>43830</v>
      </c>
      <c r="J4" s="17">
        <f t="shared" ca="1" si="5"/>
        <v>43921</v>
      </c>
      <c r="K4" s="17">
        <f t="shared" ca="1" si="5"/>
        <v>44012</v>
      </c>
      <c r="L4" s="17">
        <f t="shared" ca="1" si="5"/>
        <v>44104</v>
      </c>
      <c r="M4" s="17">
        <f t="shared" ca="1" si="5"/>
        <v>44196</v>
      </c>
      <c r="N4" s="17">
        <f t="shared" ca="1" si="5"/>
        <v>44286</v>
      </c>
      <c r="O4" s="17">
        <f t="shared" ca="1" si="5"/>
        <v>44377</v>
      </c>
      <c r="P4" s="17">
        <f t="shared" ca="1" si="5"/>
        <v>44469</v>
      </c>
      <c r="Q4" s="17">
        <f t="shared" ca="1" si="5"/>
        <v>44561</v>
      </c>
      <c r="R4" s="17">
        <f t="shared" ca="1" si="5"/>
        <v>44651</v>
      </c>
      <c r="S4" s="17">
        <f t="shared" ca="1" si="5"/>
        <v>44742</v>
      </c>
      <c r="T4" s="17">
        <f t="shared" ca="1" si="5"/>
        <v>44834</v>
      </c>
      <c r="U4" s="17">
        <f t="shared" ca="1" si="5"/>
        <v>44926</v>
      </c>
      <c r="V4" s="17">
        <f t="shared" ca="1" si="5"/>
        <v>45016</v>
      </c>
      <c r="W4" s="17">
        <f t="shared" ca="1" si="5"/>
        <v>45107</v>
      </c>
      <c r="X4" s="17">
        <f t="shared" ca="1" si="5"/>
        <v>45199</v>
      </c>
      <c r="Y4" s="17">
        <f t="shared" ca="1" si="5"/>
        <v>45291</v>
      </c>
      <c r="Z4" s="17">
        <f t="shared" ca="1" si="5"/>
        <v>45382</v>
      </c>
      <c r="AA4" s="17">
        <f t="shared" ca="1" si="5"/>
        <v>45473</v>
      </c>
      <c r="AB4" s="17">
        <f t="shared" ca="1" si="5"/>
        <v>45565</v>
      </c>
      <c r="AC4" s="17">
        <f t="shared" ca="1" si="5"/>
        <v>45657</v>
      </c>
      <c r="AD4" s="17">
        <f t="shared" ca="1" si="5"/>
        <v>45747</v>
      </c>
      <c r="AE4" s="18"/>
      <c r="AF4" s="17">
        <f>EDATE(AF3,12)-1</f>
        <v>43555</v>
      </c>
      <c r="AG4" s="17">
        <f t="shared" ref="AG4:AM4" si="6">EDATE(AG3,12)-1</f>
        <v>43921</v>
      </c>
      <c r="AH4" s="17">
        <f t="shared" si="6"/>
        <v>44286</v>
      </c>
      <c r="AI4" s="17">
        <f t="shared" si="6"/>
        <v>44651</v>
      </c>
      <c r="AJ4" s="17">
        <f t="shared" si="6"/>
        <v>45016</v>
      </c>
      <c r="AK4" s="17">
        <f t="shared" si="6"/>
        <v>45382</v>
      </c>
      <c r="AL4" s="17">
        <f t="shared" si="6"/>
        <v>45747</v>
      </c>
      <c r="AM4" s="17">
        <f t="shared" si="6"/>
        <v>46112</v>
      </c>
    </row>
    <row r="5" spans="1:39">
      <c r="B5" s="169"/>
      <c r="F5" s="86"/>
      <c r="G5" s="86"/>
      <c r="H5" s="86"/>
      <c r="I5" s="86"/>
      <c r="J5" s="86"/>
      <c r="K5" s="86"/>
      <c r="L5" s="45"/>
      <c r="M5" s="45"/>
      <c r="N5" s="45"/>
    </row>
    <row r="6" spans="1:39">
      <c r="B6" s="170" t="s">
        <v>319</v>
      </c>
      <c r="C6" s="2"/>
      <c r="D6" s="85"/>
      <c r="F6" s="86"/>
      <c r="G6" s="86"/>
      <c r="H6" s="86"/>
      <c r="I6" s="86"/>
      <c r="J6" s="86"/>
      <c r="K6" s="86"/>
      <c r="L6" s="45"/>
      <c r="M6" s="45"/>
      <c r="N6" s="45"/>
    </row>
    <row r="7" spans="1:39">
      <c r="B7" s="162" t="s">
        <v>225</v>
      </c>
      <c r="C7" s="49" t="s">
        <v>226</v>
      </c>
      <c r="D7" s="186">
        <v>2019</v>
      </c>
      <c r="F7" s="86"/>
      <c r="G7" s="86"/>
      <c r="H7" s="86"/>
      <c r="I7" s="86"/>
      <c r="J7" s="86"/>
      <c r="K7" s="86"/>
      <c r="L7" s="45"/>
      <c r="M7" s="45"/>
      <c r="N7" s="45"/>
    </row>
    <row r="8" spans="1:39">
      <c r="B8" s="162" t="s">
        <v>333</v>
      </c>
      <c r="C8" s="49" t="s">
        <v>254</v>
      </c>
      <c r="D8" s="160">
        <v>43555</v>
      </c>
      <c r="F8" s="86"/>
      <c r="G8" s="86"/>
      <c r="H8" s="86"/>
      <c r="I8" s="86"/>
      <c r="J8" s="86"/>
      <c r="K8" s="86"/>
      <c r="L8" s="45"/>
      <c r="M8" s="45"/>
      <c r="N8" s="45"/>
    </row>
    <row r="9" spans="1:39">
      <c r="B9" s="162" t="s">
        <v>239</v>
      </c>
      <c r="C9" s="49" t="s">
        <v>240</v>
      </c>
      <c r="D9" s="186">
        <v>3</v>
      </c>
      <c r="F9" s="86"/>
      <c r="G9" s="86"/>
      <c r="H9" s="86"/>
      <c r="I9" s="86"/>
      <c r="J9" s="86"/>
      <c r="K9" s="86"/>
      <c r="L9" s="45"/>
      <c r="M9" s="45"/>
      <c r="N9" s="45"/>
    </row>
    <row r="10" spans="1:39">
      <c r="B10" s="162"/>
      <c r="D10" s="186"/>
      <c r="F10" s="86"/>
      <c r="G10" s="86"/>
      <c r="H10" s="86"/>
      <c r="I10" s="86"/>
      <c r="J10" s="86"/>
      <c r="K10" s="86"/>
      <c r="L10" s="45"/>
      <c r="M10" s="45"/>
      <c r="N10" s="45"/>
    </row>
    <row r="11" spans="1:39" s="6" customFormat="1">
      <c r="B11" s="170" t="s">
        <v>34</v>
      </c>
      <c r="C11" s="49"/>
      <c r="D11" s="70"/>
      <c r="E11" s="49"/>
      <c r="F11" s="70"/>
      <c r="G11" s="70"/>
      <c r="H11" s="70"/>
      <c r="I11" s="70"/>
      <c r="J11" s="70"/>
      <c r="K11" s="70"/>
      <c r="L11" s="50"/>
      <c r="M11" s="50"/>
      <c r="N11" s="50"/>
      <c r="AE11" s="20"/>
    </row>
    <row r="12" spans="1:39" s="6" customFormat="1">
      <c r="B12" s="162" t="s">
        <v>428</v>
      </c>
      <c r="C12" s="49" t="s">
        <v>224</v>
      </c>
      <c r="D12" s="87">
        <v>0</v>
      </c>
      <c r="E12" s="49"/>
      <c r="F12" s="70"/>
      <c r="G12" s="70"/>
      <c r="H12" s="70"/>
      <c r="I12" s="70"/>
      <c r="J12" s="70"/>
      <c r="K12" s="70"/>
      <c r="L12" s="50"/>
      <c r="M12" s="50"/>
      <c r="N12" s="50"/>
      <c r="AE12" s="20"/>
    </row>
    <row r="13" spans="1:39" s="60" customFormat="1">
      <c r="A13" s="2"/>
      <c r="B13" s="163" t="s">
        <v>380</v>
      </c>
      <c r="C13" s="49"/>
      <c r="D13" s="70"/>
      <c r="E13" s="49"/>
      <c r="F13" s="70"/>
      <c r="G13" s="70"/>
      <c r="H13" s="70"/>
      <c r="I13" s="70"/>
      <c r="J13" s="70"/>
      <c r="K13" s="70"/>
      <c r="L13" s="61"/>
      <c r="M13" s="61"/>
      <c r="N13" s="61"/>
      <c r="AE13" s="114"/>
    </row>
    <row r="14" spans="1:39" s="60" customFormat="1">
      <c r="A14" s="2"/>
      <c r="B14" s="171" t="s">
        <v>334</v>
      </c>
      <c r="C14" s="49" t="s">
        <v>60</v>
      </c>
      <c r="D14" s="70"/>
      <c r="E14" s="49"/>
      <c r="F14" s="81">
        <v>1</v>
      </c>
      <c r="G14" s="81">
        <v>2</v>
      </c>
      <c r="H14" s="81">
        <v>3</v>
      </c>
      <c r="I14" s="81">
        <v>3</v>
      </c>
      <c r="J14" s="81">
        <v>3</v>
      </c>
      <c r="K14" s="62">
        <v>3</v>
      </c>
      <c r="L14" s="62">
        <v>3</v>
      </c>
      <c r="M14" s="62">
        <v>3</v>
      </c>
      <c r="N14" s="62">
        <v>3</v>
      </c>
      <c r="O14" s="62">
        <v>4</v>
      </c>
      <c r="P14" s="62">
        <v>4</v>
      </c>
      <c r="Q14" s="62">
        <v>4</v>
      </c>
      <c r="R14" s="62">
        <v>4</v>
      </c>
      <c r="S14" s="62">
        <v>4</v>
      </c>
      <c r="T14" s="62">
        <v>4</v>
      </c>
      <c r="U14" s="62">
        <v>4</v>
      </c>
      <c r="V14" s="62">
        <v>4</v>
      </c>
      <c r="W14" s="62">
        <v>5</v>
      </c>
      <c r="X14" s="62">
        <v>5</v>
      </c>
      <c r="Y14" s="62">
        <v>5</v>
      </c>
      <c r="Z14" s="62">
        <v>5</v>
      </c>
      <c r="AA14" s="62">
        <v>6</v>
      </c>
      <c r="AB14" s="62">
        <v>6</v>
      </c>
      <c r="AC14" s="62">
        <v>6</v>
      </c>
      <c r="AD14" s="62">
        <v>6</v>
      </c>
      <c r="AE14" s="115"/>
      <c r="AF14" s="119">
        <f t="shared" ref="AF14:AM14" ca="1" si="7">IFERROR(SUMIFS($F14:$AD14,$F$2:$AD$2,AF$2),0)</f>
        <v>1</v>
      </c>
      <c r="AG14" s="119">
        <f t="shared" ca="1" si="7"/>
        <v>11</v>
      </c>
      <c r="AH14" s="119">
        <f t="shared" ca="1" si="7"/>
        <v>12</v>
      </c>
      <c r="AI14" s="119">
        <f t="shared" ca="1" si="7"/>
        <v>16</v>
      </c>
      <c r="AJ14" s="119">
        <f t="shared" ca="1" si="7"/>
        <v>16</v>
      </c>
      <c r="AK14" s="119">
        <f t="shared" ca="1" si="7"/>
        <v>20</v>
      </c>
      <c r="AL14" s="119">
        <f t="shared" ca="1" si="7"/>
        <v>24</v>
      </c>
      <c r="AM14" s="119">
        <f t="shared" ca="1" si="7"/>
        <v>0</v>
      </c>
    </row>
    <row r="15" spans="1:39" s="60" customFormat="1">
      <c r="A15" s="2"/>
      <c r="B15" s="171" t="s">
        <v>320</v>
      </c>
      <c r="C15" s="49" t="s">
        <v>60</v>
      </c>
      <c r="D15" s="70">
        <v>2</v>
      </c>
      <c r="E15" s="49"/>
      <c r="F15" s="81"/>
      <c r="G15" s="81"/>
      <c r="H15" s="81"/>
      <c r="I15" s="81"/>
      <c r="J15" s="81"/>
      <c r="K15" s="81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115"/>
      <c r="AF15" s="62"/>
      <c r="AG15" s="62"/>
      <c r="AH15" s="62"/>
      <c r="AI15" s="62"/>
      <c r="AJ15" s="62"/>
      <c r="AK15" s="62"/>
      <c r="AL15" s="62"/>
      <c r="AM15" s="62"/>
    </row>
    <row r="16" spans="1:39" s="60" customFormat="1">
      <c r="A16" s="2"/>
      <c r="B16" s="171" t="s">
        <v>245</v>
      </c>
      <c r="C16" s="49" t="s">
        <v>151</v>
      </c>
      <c r="D16" s="70">
        <v>2000</v>
      </c>
      <c r="E16" s="49"/>
      <c r="F16" s="81"/>
      <c r="G16" s="81"/>
      <c r="H16" s="81"/>
      <c r="I16" s="81"/>
      <c r="J16" s="81"/>
      <c r="K16" s="81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115"/>
      <c r="AF16" s="62"/>
      <c r="AG16" s="62"/>
      <c r="AH16" s="62"/>
      <c r="AI16" s="62"/>
      <c r="AJ16" s="62"/>
      <c r="AK16" s="62"/>
      <c r="AL16" s="62"/>
      <c r="AM16" s="62"/>
    </row>
    <row r="17" spans="1:39" s="60" customFormat="1">
      <c r="A17" s="2"/>
      <c r="B17" s="171" t="s">
        <v>153</v>
      </c>
      <c r="C17" s="49" t="s">
        <v>321</v>
      </c>
      <c r="D17" s="87">
        <v>0.5</v>
      </c>
      <c r="E17" s="49"/>
      <c r="F17" s="81"/>
      <c r="G17" s="81"/>
      <c r="H17" s="81"/>
      <c r="I17" s="81"/>
      <c r="J17" s="81"/>
      <c r="K17" s="81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115"/>
      <c r="AF17" s="62"/>
      <c r="AG17" s="62"/>
      <c r="AH17" s="62"/>
      <c r="AI17" s="62"/>
      <c r="AJ17" s="62"/>
      <c r="AK17" s="62"/>
      <c r="AL17" s="62"/>
      <c r="AM17" s="62"/>
    </row>
    <row r="18" spans="1:39" s="60" customFormat="1">
      <c r="A18" s="2"/>
      <c r="B18" s="171" t="s">
        <v>244</v>
      </c>
      <c r="C18" s="49" t="s">
        <v>325</v>
      </c>
      <c r="D18" s="88">
        <f>D20*D19</f>
        <v>6000</v>
      </c>
      <c r="E18" s="49"/>
      <c r="F18" s="81"/>
      <c r="G18" s="81"/>
      <c r="H18" s="81"/>
      <c r="I18" s="81"/>
      <c r="J18" s="81"/>
      <c r="K18" s="81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115"/>
      <c r="AF18" s="62"/>
      <c r="AG18" s="62"/>
      <c r="AH18" s="62"/>
      <c r="AI18" s="62"/>
      <c r="AJ18" s="62"/>
      <c r="AK18" s="62"/>
      <c r="AL18" s="62"/>
      <c r="AM18" s="62"/>
    </row>
    <row r="19" spans="1:39" s="60" customFormat="1">
      <c r="A19" s="2"/>
      <c r="B19" s="172" t="s">
        <v>241</v>
      </c>
      <c r="C19" s="49" t="s">
        <v>60</v>
      </c>
      <c r="D19" s="70">
        <v>4</v>
      </c>
      <c r="E19" s="49"/>
      <c r="F19" s="81"/>
      <c r="G19" s="81"/>
      <c r="H19" s="81"/>
      <c r="I19" s="81"/>
      <c r="J19" s="81"/>
      <c r="K19" s="81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115"/>
      <c r="AF19" s="62"/>
      <c r="AG19" s="62"/>
      <c r="AH19" s="62"/>
      <c r="AI19" s="62"/>
      <c r="AJ19" s="62"/>
      <c r="AK19" s="62"/>
      <c r="AL19" s="62"/>
      <c r="AM19" s="62"/>
    </row>
    <row r="20" spans="1:39" s="60" customFormat="1">
      <c r="A20" s="2"/>
      <c r="B20" s="172" t="s">
        <v>326</v>
      </c>
      <c r="C20" s="49" t="s">
        <v>242</v>
      </c>
      <c r="D20" s="70">
        <v>1500</v>
      </c>
      <c r="E20" s="49"/>
      <c r="F20" s="81"/>
      <c r="G20" s="81"/>
      <c r="H20" s="81"/>
      <c r="I20" s="81"/>
      <c r="J20" s="81"/>
      <c r="K20" s="81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115"/>
      <c r="AF20" s="62"/>
      <c r="AG20" s="62"/>
      <c r="AH20" s="62"/>
      <c r="AI20" s="62"/>
      <c r="AJ20" s="62"/>
      <c r="AK20" s="62"/>
      <c r="AL20" s="62"/>
      <c r="AM20" s="62"/>
    </row>
    <row r="21" spans="1:39" s="60" customFormat="1">
      <c r="A21" s="2"/>
      <c r="B21" s="172" t="s">
        <v>243</v>
      </c>
      <c r="C21" s="49" t="s">
        <v>324</v>
      </c>
      <c r="D21" s="70">
        <v>2</v>
      </c>
      <c r="E21" s="49"/>
      <c r="F21" s="81"/>
      <c r="G21" s="81"/>
      <c r="H21" s="81"/>
      <c r="I21" s="81"/>
      <c r="J21" s="81"/>
      <c r="K21" s="81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115"/>
      <c r="AF21" s="62"/>
      <c r="AG21" s="62"/>
      <c r="AH21" s="62"/>
      <c r="AI21" s="62"/>
      <c r="AJ21" s="62"/>
      <c r="AK21" s="62"/>
      <c r="AL21" s="62"/>
      <c r="AM21" s="62"/>
    </row>
    <row r="22" spans="1:39" s="60" customFormat="1">
      <c r="A22" s="2"/>
      <c r="B22" s="171" t="s">
        <v>146</v>
      </c>
      <c r="C22" s="49" t="s">
        <v>283</v>
      </c>
      <c r="D22" s="88">
        <f>D16*D15+D18</f>
        <v>10000</v>
      </c>
      <c r="E22" s="49"/>
      <c r="F22" s="81"/>
      <c r="G22" s="81"/>
      <c r="H22" s="81"/>
      <c r="I22" s="81"/>
      <c r="J22" s="81"/>
      <c r="K22" s="81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115"/>
      <c r="AF22" s="62"/>
      <c r="AG22" s="62"/>
      <c r="AH22" s="62"/>
      <c r="AI22" s="62"/>
      <c r="AJ22" s="62"/>
      <c r="AK22" s="62"/>
      <c r="AL22" s="62"/>
      <c r="AM22" s="62"/>
    </row>
    <row r="23" spans="1:39" s="60" customFormat="1">
      <c r="A23" s="2"/>
      <c r="B23" s="171" t="s">
        <v>223</v>
      </c>
      <c r="C23" s="49" t="s">
        <v>62</v>
      </c>
      <c r="D23" s="87">
        <f>1/3</f>
        <v>0.33333333333333331</v>
      </c>
      <c r="E23" s="49"/>
      <c r="F23" s="81"/>
      <c r="G23" s="81"/>
      <c r="H23" s="81"/>
      <c r="I23" s="81"/>
      <c r="J23" s="81"/>
      <c r="K23" s="81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115"/>
      <c r="AF23" s="62"/>
      <c r="AG23" s="62"/>
      <c r="AH23" s="62"/>
      <c r="AI23" s="62"/>
      <c r="AJ23" s="62"/>
      <c r="AK23" s="62"/>
      <c r="AL23" s="62"/>
      <c r="AM23" s="62"/>
    </row>
    <row r="24" spans="1:39" s="60" customFormat="1">
      <c r="A24" s="2"/>
      <c r="B24" s="163" t="s">
        <v>157</v>
      </c>
      <c r="C24" s="49"/>
      <c r="D24" s="70"/>
      <c r="E24" s="49"/>
      <c r="F24" s="70"/>
      <c r="G24" s="70"/>
      <c r="H24" s="70"/>
      <c r="I24" s="70"/>
      <c r="J24" s="70"/>
      <c r="K24" s="70"/>
      <c r="L24" s="61"/>
      <c r="M24" s="61"/>
      <c r="N24" s="61"/>
      <c r="AE24" s="114"/>
    </row>
    <row r="25" spans="1:39" s="60" customFormat="1">
      <c r="A25" s="2"/>
      <c r="B25" s="171" t="s">
        <v>158</v>
      </c>
      <c r="C25" s="49" t="s">
        <v>60</v>
      </c>
      <c r="D25" s="70"/>
      <c r="E25" s="49"/>
      <c r="F25" s="81"/>
      <c r="G25" s="81"/>
      <c r="H25" s="81"/>
      <c r="I25" s="81">
        <v>3</v>
      </c>
      <c r="J25" s="81">
        <v>3</v>
      </c>
      <c r="K25" s="81">
        <v>4</v>
      </c>
      <c r="L25" s="62">
        <v>4</v>
      </c>
      <c r="M25" s="62">
        <v>4</v>
      </c>
      <c r="N25" s="62">
        <v>4</v>
      </c>
      <c r="O25" s="62">
        <v>5</v>
      </c>
      <c r="P25" s="62">
        <v>5</v>
      </c>
      <c r="Q25" s="62">
        <v>5</v>
      </c>
      <c r="R25" s="62">
        <v>5</v>
      </c>
      <c r="S25" s="62">
        <v>7</v>
      </c>
      <c r="T25" s="62">
        <v>7</v>
      </c>
      <c r="U25" s="62">
        <v>7</v>
      </c>
      <c r="V25" s="62">
        <v>7</v>
      </c>
      <c r="W25" s="62">
        <v>8</v>
      </c>
      <c r="X25" s="62">
        <v>8</v>
      </c>
      <c r="Y25" s="62">
        <v>8</v>
      </c>
      <c r="Z25" s="62">
        <v>8</v>
      </c>
      <c r="AA25" s="62">
        <v>10</v>
      </c>
      <c r="AB25" s="62">
        <v>10</v>
      </c>
      <c r="AC25" s="62">
        <v>10</v>
      </c>
      <c r="AD25" s="62">
        <v>10</v>
      </c>
      <c r="AE25" s="115"/>
      <c r="AF25" s="119">
        <f t="shared" ref="AF25:AM25" ca="1" si="8">IFERROR(SUMIFS($F25:$AD25,$F$2:$AD$2,AF$2),0)</f>
        <v>0</v>
      </c>
      <c r="AG25" s="119">
        <f t="shared" ca="1" si="8"/>
        <v>6</v>
      </c>
      <c r="AH25" s="119">
        <f t="shared" ca="1" si="8"/>
        <v>16</v>
      </c>
      <c r="AI25" s="119">
        <f t="shared" ca="1" si="8"/>
        <v>20</v>
      </c>
      <c r="AJ25" s="119">
        <f t="shared" ca="1" si="8"/>
        <v>28</v>
      </c>
      <c r="AK25" s="119">
        <f t="shared" ca="1" si="8"/>
        <v>32</v>
      </c>
      <c r="AL25" s="119">
        <f t="shared" ca="1" si="8"/>
        <v>40</v>
      </c>
      <c r="AM25" s="119">
        <f t="shared" ca="1" si="8"/>
        <v>0</v>
      </c>
    </row>
    <row r="26" spans="1:39" s="60" customFormat="1">
      <c r="A26" s="2"/>
      <c r="B26" s="171" t="s">
        <v>155</v>
      </c>
      <c r="C26" s="49" t="s">
        <v>151</v>
      </c>
      <c r="D26" s="70">
        <f>2000</f>
        <v>2000</v>
      </c>
      <c r="E26" s="49"/>
      <c r="F26" s="81"/>
      <c r="G26" s="81"/>
      <c r="H26" s="81"/>
      <c r="I26" s="81"/>
      <c r="J26" s="81"/>
      <c r="K26" s="81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115"/>
      <c r="AF26" s="62"/>
      <c r="AG26" s="62"/>
      <c r="AH26" s="62"/>
      <c r="AI26" s="62"/>
      <c r="AJ26" s="62"/>
      <c r="AK26" s="62"/>
      <c r="AL26" s="62"/>
      <c r="AM26" s="62"/>
    </row>
    <row r="27" spans="1:39" s="60" customFormat="1">
      <c r="A27" s="2"/>
      <c r="B27" s="163" t="s">
        <v>291</v>
      </c>
      <c r="C27" s="49"/>
      <c r="D27" s="70"/>
      <c r="E27" s="49"/>
      <c r="F27" s="81"/>
      <c r="G27" s="81"/>
      <c r="H27" s="81"/>
      <c r="I27" s="81"/>
      <c r="J27" s="81"/>
      <c r="K27" s="81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115"/>
      <c r="AF27" s="62"/>
      <c r="AG27" s="62"/>
      <c r="AH27" s="62"/>
      <c r="AI27" s="62"/>
      <c r="AJ27" s="62"/>
      <c r="AK27" s="62"/>
      <c r="AL27" s="62"/>
      <c r="AM27" s="62"/>
    </row>
    <row r="28" spans="1:39" s="60" customFormat="1">
      <c r="A28" s="2"/>
      <c r="B28" s="171" t="s">
        <v>284</v>
      </c>
      <c r="C28" s="49" t="s">
        <v>151</v>
      </c>
      <c r="D28" s="70">
        <v>300</v>
      </c>
      <c r="E28" s="49"/>
      <c r="F28" s="81"/>
      <c r="G28" s="81"/>
      <c r="H28" s="81"/>
      <c r="I28" s="81"/>
      <c r="J28" s="81"/>
      <c r="K28" s="81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115"/>
      <c r="AF28" s="62"/>
      <c r="AG28" s="62"/>
      <c r="AH28" s="62"/>
      <c r="AI28" s="62"/>
      <c r="AJ28" s="62"/>
      <c r="AK28" s="62"/>
      <c r="AL28" s="62"/>
      <c r="AM28" s="62"/>
    </row>
    <row r="29" spans="1:39">
      <c r="B29" s="174" t="s">
        <v>347</v>
      </c>
      <c r="C29" s="49" t="s">
        <v>60</v>
      </c>
      <c r="D29" s="70">
        <v>5</v>
      </c>
    </row>
    <row r="30" spans="1:39" s="60" customFormat="1">
      <c r="A30" s="2"/>
      <c r="B30" s="171" t="s">
        <v>352</v>
      </c>
      <c r="C30" s="49" t="s">
        <v>151</v>
      </c>
      <c r="D30" s="70">
        <v>100</v>
      </c>
      <c r="E30" s="49"/>
      <c r="F30" s="81"/>
      <c r="G30" s="81"/>
      <c r="H30" s="81"/>
      <c r="I30" s="81"/>
      <c r="J30" s="81"/>
      <c r="K30" s="81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115"/>
      <c r="AF30" s="62"/>
      <c r="AG30" s="62"/>
      <c r="AH30" s="62"/>
      <c r="AI30" s="62"/>
      <c r="AJ30" s="62"/>
      <c r="AK30" s="62"/>
      <c r="AL30" s="62"/>
      <c r="AM30" s="62"/>
    </row>
    <row r="31" spans="1:39" s="60" customFormat="1">
      <c r="A31" s="2"/>
      <c r="B31" s="174" t="s">
        <v>347</v>
      </c>
      <c r="C31" s="49" t="s">
        <v>60</v>
      </c>
      <c r="D31" s="70">
        <v>2</v>
      </c>
      <c r="E31" s="49"/>
      <c r="F31" s="81"/>
      <c r="G31" s="81"/>
      <c r="H31" s="81"/>
      <c r="I31" s="81"/>
      <c r="J31" s="81"/>
      <c r="K31" s="81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115"/>
      <c r="AF31" s="62"/>
      <c r="AG31" s="62"/>
      <c r="AH31" s="62"/>
      <c r="AI31" s="62"/>
      <c r="AJ31" s="62"/>
      <c r="AK31" s="62"/>
      <c r="AL31" s="62"/>
      <c r="AM31" s="62"/>
    </row>
    <row r="32" spans="1:39" s="60" customFormat="1">
      <c r="A32" s="2"/>
      <c r="B32" s="121" t="s">
        <v>149</v>
      </c>
      <c r="C32" s="49"/>
      <c r="D32" s="70"/>
      <c r="E32" s="49"/>
      <c r="F32" s="81"/>
      <c r="G32" s="81"/>
      <c r="H32" s="81"/>
      <c r="I32" s="81"/>
      <c r="J32" s="81"/>
      <c r="K32" s="81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115"/>
      <c r="AF32" s="62"/>
      <c r="AG32" s="62"/>
      <c r="AH32" s="62"/>
      <c r="AI32" s="62"/>
      <c r="AJ32" s="62"/>
      <c r="AK32" s="62"/>
      <c r="AL32" s="62"/>
      <c r="AM32" s="62"/>
    </row>
    <row r="33" spans="1:39" s="60" customFormat="1">
      <c r="A33" s="2"/>
      <c r="B33" s="173" t="s">
        <v>339</v>
      </c>
      <c r="C33" s="49"/>
      <c r="D33" s="70"/>
      <c r="E33" s="49"/>
      <c r="F33" s="81"/>
      <c r="G33" s="81"/>
      <c r="H33" s="81"/>
      <c r="I33" s="81"/>
      <c r="J33" s="81"/>
      <c r="K33" s="81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115"/>
      <c r="AF33" s="62"/>
      <c r="AG33" s="62"/>
      <c r="AH33" s="62"/>
      <c r="AI33" s="62"/>
      <c r="AJ33" s="62"/>
      <c r="AK33" s="62"/>
      <c r="AL33" s="62"/>
      <c r="AM33" s="62"/>
    </row>
    <row r="34" spans="1:39">
      <c r="B34" s="174" t="s">
        <v>338</v>
      </c>
      <c r="C34" s="49" t="s">
        <v>345</v>
      </c>
      <c r="D34" s="70">
        <f>ROUND(References!I14*10^6,0)</f>
        <v>140000</v>
      </c>
    </row>
    <row r="35" spans="1:39" s="60" customFormat="1">
      <c r="A35" s="2"/>
      <c r="B35" s="174" t="s">
        <v>346</v>
      </c>
      <c r="C35" s="49" t="s">
        <v>140</v>
      </c>
      <c r="D35" s="87">
        <f>References!J14</f>
        <v>0.32635240263213072</v>
      </c>
      <c r="E35" s="49"/>
      <c r="F35" s="193"/>
      <c r="G35" s="81"/>
      <c r="H35" s="81"/>
      <c r="I35" s="81"/>
      <c r="J35" s="81"/>
      <c r="K35" s="81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115"/>
      <c r="AF35" s="62"/>
      <c r="AG35" s="62"/>
      <c r="AH35" s="62"/>
      <c r="AI35" s="62"/>
      <c r="AJ35" s="62"/>
      <c r="AK35" s="62"/>
      <c r="AL35" s="62"/>
      <c r="AM35" s="62"/>
    </row>
    <row r="36" spans="1:39" s="60" customFormat="1">
      <c r="A36" s="2"/>
      <c r="B36" s="174" t="s">
        <v>304</v>
      </c>
      <c r="C36" s="49" t="s">
        <v>305</v>
      </c>
      <c r="D36" s="187">
        <f>(1+D35)^(1/4)-1</f>
        <v>7.3160630876945243E-2</v>
      </c>
      <c r="E36" s="49"/>
      <c r="F36" s="193"/>
      <c r="G36" s="81"/>
      <c r="H36" s="81"/>
      <c r="I36" s="81"/>
      <c r="J36" s="81"/>
      <c r="K36" s="81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115"/>
      <c r="AF36" s="62"/>
      <c r="AG36" s="62"/>
      <c r="AH36" s="62"/>
      <c r="AI36" s="62"/>
      <c r="AJ36" s="62"/>
      <c r="AK36" s="62"/>
      <c r="AL36" s="62"/>
      <c r="AM36" s="62"/>
    </row>
    <row r="37" spans="1:39" s="60" customFormat="1">
      <c r="A37" s="2"/>
      <c r="B37" s="174" t="s">
        <v>337</v>
      </c>
      <c r="C37" s="49" t="s">
        <v>330</v>
      </c>
      <c r="D37" s="187"/>
      <c r="E37" s="49"/>
      <c r="F37" s="193"/>
      <c r="G37" s="81"/>
      <c r="H37" s="81"/>
      <c r="I37" s="81"/>
      <c r="J37" s="81"/>
      <c r="K37" s="81"/>
      <c r="L37" s="63"/>
      <c r="M37" s="63">
        <v>1.5E-3</v>
      </c>
      <c r="N37" s="63">
        <v>1.5E-3</v>
      </c>
      <c r="O37" s="63">
        <v>1.5E-3</v>
      </c>
      <c r="P37" s="63">
        <v>2E-3</v>
      </c>
      <c r="Q37" s="63">
        <v>2E-3</v>
      </c>
      <c r="R37" s="63">
        <v>2E-3</v>
      </c>
      <c r="S37" s="63">
        <f>R37+0.05%</f>
        <v>2.5000000000000001E-3</v>
      </c>
      <c r="T37" s="63">
        <f t="shared" ref="T37:AD37" si="9">S37</f>
        <v>2.5000000000000001E-3</v>
      </c>
      <c r="U37" s="63">
        <f t="shared" si="9"/>
        <v>2.5000000000000001E-3</v>
      </c>
      <c r="V37" s="63">
        <f t="shared" si="9"/>
        <v>2.5000000000000001E-3</v>
      </c>
      <c r="W37" s="63">
        <f>V37+0.05%</f>
        <v>3.0000000000000001E-3</v>
      </c>
      <c r="X37" s="63">
        <f t="shared" si="9"/>
        <v>3.0000000000000001E-3</v>
      </c>
      <c r="Y37" s="63">
        <f t="shared" si="9"/>
        <v>3.0000000000000001E-3</v>
      </c>
      <c r="Z37" s="63">
        <f t="shared" si="9"/>
        <v>3.0000000000000001E-3</v>
      </c>
      <c r="AA37" s="63">
        <f>Z37+0.05%</f>
        <v>3.5000000000000001E-3</v>
      </c>
      <c r="AB37" s="63">
        <f t="shared" si="9"/>
        <v>3.5000000000000001E-3</v>
      </c>
      <c r="AC37" s="63">
        <f t="shared" si="9"/>
        <v>3.5000000000000001E-3</v>
      </c>
      <c r="AD37" s="63">
        <f t="shared" si="9"/>
        <v>3.5000000000000001E-3</v>
      </c>
      <c r="AE37" s="115"/>
      <c r="AF37" s="62"/>
      <c r="AG37" s="62"/>
      <c r="AH37" s="62"/>
      <c r="AI37" s="62"/>
      <c r="AJ37" s="62"/>
      <c r="AK37" s="62"/>
      <c r="AL37" s="62"/>
      <c r="AM37" s="62"/>
    </row>
    <row r="38" spans="1:39">
      <c r="B38" s="173" t="s">
        <v>340</v>
      </c>
      <c r="AE38" s="115"/>
    </row>
    <row r="39" spans="1:39">
      <c r="B39" s="174" t="s">
        <v>341</v>
      </c>
      <c r="C39" s="49" t="s">
        <v>60</v>
      </c>
      <c r="D39" s="70">
        <f>ROUND(References!I12*10^6,0)</f>
        <v>1350000</v>
      </c>
      <c r="AE39" s="115"/>
    </row>
    <row r="40" spans="1:39" s="60" customFormat="1">
      <c r="A40" s="2"/>
      <c r="B40" s="174" t="s">
        <v>306</v>
      </c>
      <c r="C40" s="49" t="s">
        <v>140</v>
      </c>
      <c r="D40" s="87">
        <v>0.5</v>
      </c>
      <c r="E40" s="49"/>
      <c r="F40" s="193"/>
      <c r="G40" s="81"/>
      <c r="H40" s="81"/>
      <c r="I40" s="81"/>
      <c r="J40" s="81"/>
      <c r="K40" s="81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115"/>
      <c r="AF40" s="62"/>
      <c r="AG40" s="62"/>
      <c r="AH40" s="62"/>
      <c r="AI40" s="62"/>
      <c r="AJ40" s="62"/>
      <c r="AK40" s="62"/>
      <c r="AL40" s="62"/>
      <c r="AM40" s="62"/>
    </row>
    <row r="41" spans="1:39" s="60" customFormat="1">
      <c r="A41" s="2"/>
      <c r="B41" s="174" t="s">
        <v>304</v>
      </c>
      <c r="C41" s="49" t="s">
        <v>305</v>
      </c>
      <c r="D41" s="187">
        <f>(1+D40)^(1/4)-1</f>
        <v>0.1066819197003217</v>
      </c>
      <c r="E41" s="49"/>
      <c r="F41" s="193"/>
      <c r="G41" s="81"/>
      <c r="H41" s="81"/>
      <c r="I41" s="81"/>
      <c r="J41" s="81"/>
      <c r="K41" s="81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115"/>
      <c r="AF41" s="62"/>
      <c r="AG41" s="62"/>
      <c r="AH41" s="62"/>
      <c r="AI41" s="62"/>
      <c r="AJ41" s="62"/>
      <c r="AK41" s="62"/>
      <c r="AL41" s="62"/>
      <c r="AM41" s="62"/>
    </row>
    <row r="42" spans="1:39" s="60" customFormat="1">
      <c r="A42" s="2"/>
      <c r="B42" s="174" t="s">
        <v>337</v>
      </c>
      <c r="C42" s="49" t="s">
        <v>303</v>
      </c>
      <c r="D42" s="187"/>
      <c r="E42" s="49"/>
      <c r="F42" s="193"/>
      <c r="G42" s="81"/>
      <c r="H42" s="81"/>
      <c r="I42" s="81"/>
      <c r="J42" s="81"/>
      <c r="K42" s="81"/>
      <c r="L42" s="63"/>
      <c r="M42" s="63">
        <v>1.5E-3</v>
      </c>
      <c r="N42" s="63">
        <v>1.5E-3</v>
      </c>
      <c r="O42" s="63">
        <v>1.5E-3</v>
      </c>
      <c r="P42" s="63">
        <v>2E-3</v>
      </c>
      <c r="Q42" s="63">
        <v>2E-3</v>
      </c>
      <c r="R42" s="63">
        <v>2E-3</v>
      </c>
      <c r="S42" s="63">
        <f>R42+0.05%</f>
        <v>2.5000000000000001E-3</v>
      </c>
      <c r="T42" s="63">
        <f t="shared" ref="T42:AD42" si="10">S42</f>
        <v>2.5000000000000001E-3</v>
      </c>
      <c r="U42" s="63">
        <f t="shared" si="10"/>
        <v>2.5000000000000001E-3</v>
      </c>
      <c r="V42" s="63">
        <f t="shared" si="10"/>
        <v>2.5000000000000001E-3</v>
      </c>
      <c r="W42" s="63">
        <f>V42+0.05%</f>
        <v>3.0000000000000001E-3</v>
      </c>
      <c r="X42" s="63">
        <f t="shared" si="10"/>
        <v>3.0000000000000001E-3</v>
      </c>
      <c r="Y42" s="63">
        <f t="shared" si="10"/>
        <v>3.0000000000000001E-3</v>
      </c>
      <c r="Z42" s="63">
        <f t="shared" si="10"/>
        <v>3.0000000000000001E-3</v>
      </c>
      <c r="AA42" s="63">
        <f>Z42+0.05%</f>
        <v>3.5000000000000001E-3</v>
      </c>
      <c r="AB42" s="63">
        <f t="shared" si="10"/>
        <v>3.5000000000000001E-3</v>
      </c>
      <c r="AC42" s="63">
        <f t="shared" si="10"/>
        <v>3.5000000000000001E-3</v>
      </c>
      <c r="AD42" s="63">
        <f t="shared" si="10"/>
        <v>3.5000000000000001E-3</v>
      </c>
      <c r="AE42" s="115"/>
      <c r="AF42" s="62"/>
      <c r="AG42" s="62"/>
      <c r="AH42" s="62"/>
      <c r="AI42" s="62"/>
      <c r="AJ42" s="62"/>
      <c r="AK42" s="62"/>
      <c r="AL42" s="62"/>
      <c r="AM42" s="62"/>
    </row>
    <row r="43" spans="1:39" s="60" customFormat="1">
      <c r="A43" s="2"/>
      <c r="B43" s="175" t="s">
        <v>426</v>
      </c>
      <c r="C43" s="49"/>
      <c r="D43" s="87"/>
      <c r="E43" s="49"/>
      <c r="F43" s="81"/>
      <c r="G43" s="81"/>
      <c r="H43" s="81"/>
      <c r="I43" s="81"/>
      <c r="J43" s="81"/>
      <c r="K43" s="81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115"/>
      <c r="AF43" s="119"/>
      <c r="AG43" s="119"/>
      <c r="AH43" s="119"/>
      <c r="AI43" s="119"/>
      <c r="AJ43" s="119"/>
      <c r="AK43" s="119"/>
      <c r="AL43" s="119"/>
      <c r="AM43" s="119"/>
    </row>
    <row r="44" spans="1:39">
      <c r="B44" s="174" t="s">
        <v>361</v>
      </c>
      <c r="C44" s="49" t="s">
        <v>60</v>
      </c>
      <c r="D44" s="70">
        <f>References!F18</f>
        <v>33000</v>
      </c>
      <c r="AE44" s="115"/>
    </row>
    <row r="45" spans="1:39" s="60" customFormat="1">
      <c r="A45" s="2"/>
      <c r="B45" s="174" t="s">
        <v>427</v>
      </c>
      <c r="C45" s="49" t="s">
        <v>140</v>
      </c>
      <c r="D45" s="87">
        <f>References!N18</f>
        <v>0.97832305415688281</v>
      </c>
      <c r="E45" s="49"/>
      <c r="F45" s="193"/>
      <c r="G45" s="81"/>
      <c r="H45" s="81"/>
      <c r="I45" s="81"/>
      <c r="J45" s="81"/>
      <c r="K45" s="81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115"/>
      <c r="AF45" s="62"/>
      <c r="AG45" s="62"/>
      <c r="AH45" s="62"/>
      <c r="AI45" s="62"/>
      <c r="AJ45" s="62"/>
      <c r="AK45" s="62"/>
      <c r="AL45" s="62"/>
      <c r="AM45" s="62"/>
    </row>
    <row r="46" spans="1:39" s="60" customFormat="1">
      <c r="A46" s="2"/>
      <c r="B46" s="174" t="s">
        <v>304</v>
      </c>
      <c r="C46" s="49" t="s">
        <v>305</v>
      </c>
      <c r="D46" s="187">
        <f>(1+D45)^(1/4)-1</f>
        <v>0.18597163750523715</v>
      </c>
      <c r="E46" s="49"/>
      <c r="F46" s="193"/>
      <c r="G46" s="81"/>
      <c r="H46" s="81"/>
      <c r="I46" s="81"/>
      <c r="J46" s="81"/>
      <c r="K46" s="81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115"/>
      <c r="AF46" s="62"/>
      <c r="AG46" s="62"/>
      <c r="AH46" s="62"/>
      <c r="AI46" s="62"/>
      <c r="AJ46" s="62"/>
      <c r="AK46" s="62"/>
      <c r="AL46" s="62"/>
      <c r="AM46" s="62"/>
    </row>
    <row r="47" spans="1:39" s="60" customFormat="1">
      <c r="A47" s="2"/>
      <c r="B47" s="174" t="s">
        <v>337</v>
      </c>
      <c r="C47" s="49" t="s">
        <v>303</v>
      </c>
      <c r="D47" s="187"/>
      <c r="E47" s="49"/>
      <c r="F47" s="193"/>
      <c r="G47" s="81"/>
      <c r="H47" s="81"/>
      <c r="I47" s="81"/>
      <c r="J47" s="81"/>
      <c r="K47" s="81"/>
      <c r="L47" s="63"/>
      <c r="M47" s="63">
        <v>1E-3</v>
      </c>
      <c r="N47" s="63">
        <v>1E-3</v>
      </c>
      <c r="O47" s="63">
        <v>1E-3</v>
      </c>
      <c r="P47" s="63">
        <v>1.5E-3</v>
      </c>
      <c r="Q47" s="63">
        <v>1.5E-3</v>
      </c>
      <c r="R47" s="63">
        <v>1.5E-3</v>
      </c>
      <c r="S47" s="63">
        <f>R47+0.05%</f>
        <v>2E-3</v>
      </c>
      <c r="T47" s="63">
        <f t="shared" ref="T47:AD47" si="11">S47</f>
        <v>2E-3</v>
      </c>
      <c r="U47" s="63">
        <f t="shared" si="11"/>
        <v>2E-3</v>
      </c>
      <c r="V47" s="63">
        <f t="shared" si="11"/>
        <v>2E-3</v>
      </c>
      <c r="W47" s="63">
        <f>V47+0.05%</f>
        <v>2.5000000000000001E-3</v>
      </c>
      <c r="X47" s="63">
        <f t="shared" si="11"/>
        <v>2.5000000000000001E-3</v>
      </c>
      <c r="Y47" s="63">
        <f t="shared" si="11"/>
        <v>2.5000000000000001E-3</v>
      </c>
      <c r="Z47" s="63">
        <f t="shared" si="11"/>
        <v>2.5000000000000001E-3</v>
      </c>
      <c r="AA47" s="63">
        <f>Z47+0.05%</f>
        <v>3.0000000000000001E-3</v>
      </c>
      <c r="AB47" s="63">
        <f t="shared" si="11"/>
        <v>3.0000000000000001E-3</v>
      </c>
      <c r="AC47" s="63">
        <f t="shared" si="11"/>
        <v>3.0000000000000001E-3</v>
      </c>
      <c r="AD47" s="63">
        <f t="shared" si="11"/>
        <v>3.0000000000000001E-3</v>
      </c>
      <c r="AE47" s="115"/>
      <c r="AF47" s="62"/>
      <c r="AG47" s="62"/>
      <c r="AH47" s="62"/>
      <c r="AI47" s="62"/>
      <c r="AJ47" s="62"/>
      <c r="AK47" s="62"/>
      <c r="AL47" s="62"/>
      <c r="AM47" s="62"/>
    </row>
    <row r="48" spans="1:39" s="60" customFormat="1">
      <c r="A48" s="2"/>
      <c r="B48" s="121" t="s">
        <v>355</v>
      </c>
      <c r="C48" s="49"/>
      <c r="D48" s="70"/>
      <c r="E48" s="49"/>
      <c r="F48" s="81"/>
      <c r="G48" s="81"/>
      <c r="H48" s="81"/>
      <c r="I48" s="81"/>
      <c r="J48" s="81"/>
      <c r="K48" s="81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115"/>
      <c r="AF48" s="62"/>
      <c r="AG48" s="62"/>
      <c r="AH48" s="62"/>
      <c r="AI48" s="62"/>
      <c r="AJ48" s="62"/>
      <c r="AK48" s="62"/>
      <c r="AL48" s="62"/>
      <c r="AM48" s="62"/>
    </row>
    <row r="49" spans="1:39">
      <c r="B49" s="173" t="s">
        <v>357</v>
      </c>
      <c r="AE49" s="115"/>
    </row>
    <row r="50" spans="1:39">
      <c r="B50" s="174" t="s">
        <v>358</v>
      </c>
      <c r="C50" s="49" t="s">
        <v>345</v>
      </c>
      <c r="D50" s="70">
        <f>ROUND(References!F57*10^6,0)</f>
        <v>39000000</v>
      </c>
      <c r="AE50" s="115"/>
    </row>
    <row r="51" spans="1:39" s="60" customFormat="1">
      <c r="A51" s="2"/>
      <c r="B51" s="174" t="s">
        <v>306</v>
      </c>
      <c r="C51" s="49" t="s">
        <v>140</v>
      </c>
      <c r="D51" s="87">
        <f>References!M57</f>
        <v>0.19988997666106578</v>
      </c>
      <c r="E51" s="49"/>
      <c r="F51" s="193"/>
      <c r="G51" s="81"/>
      <c r="H51" s="81"/>
      <c r="I51" s="81"/>
      <c r="J51" s="81"/>
      <c r="K51" s="81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15"/>
      <c r="AF51" s="62"/>
      <c r="AG51" s="62"/>
      <c r="AH51" s="62"/>
      <c r="AI51" s="62"/>
      <c r="AJ51" s="62"/>
      <c r="AK51" s="62"/>
      <c r="AL51" s="62"/>
      <c r="AM51" s="62"/>
    </row>
    <row r="52" spans="1:39" s="60" customFormat="1">
      <c r="A52" s="2"/>
      <c r="B52" s="174" t="s">
        <v>304</v>
      </c>
      <c r="C52" s="49" t="s">
        <v>305</v>
      </c>
      <c r="D52" s="187">
        <f>(1+D51)^(1/4)-1</f>
        <v>4.6611148089571675E-2</v>
      </c>
      <c r="E52" s="49"/>
      <c r="F52" s="193"/>
      <c r="G52" s="81"/>
      <c r="H52" s="81"/>
      <c r="I52" s="81"/>
      <c r="J52" s="81"/>
      <c r="K52" s="81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15"/>
      <c r="AF52" s="62"/>
      <c r="AG52" s="62"/>
      <c r="AH52" s="62"/>
      <c r="AI52" s="62"/>
      <c r="AJ52" s="62"/>
      <c r="AK52" s="62"/>
      <c r="AL52" s="62"/>
      <c r="AM52" s="62"/>
    </row>
    <row r="53" spans="1:39" s="60" customFormat="1">
      <c r="A53" s="2"/>
      <c r="B53" s="174" t="s">
        <v>337</v>
      </c>
      <c r="C53" s="49" t="s">
        <v>303</v>
      </c>
      <c r="D53" s="187"/>
      <c r="E53" s="49"/>
      <c r="F53" s="193"/>
      <c r="G53" s="81"/>
      <c r="H53" s="81"/>
      <c r="I53" s="81"/>
      <c r="J53" s="81"/>
      <c r="K53" s="81"/>
      <c r="L53" s="63"/>
      <c r="M53" s="63">
        <v>5.0000000000000001E-4</v>
      </c>
      <c r="N53" s="63">
        <v>5.0000000000000001E-4</v>
      </c>
      <c r="O53" s="63">
        <v>6.9999999999999999E-4</v>
      </c>
      <c r="P53" s="63">
        <v>6.9999999999999999E-4</v>
      </c>
      <c r="Q53" s="63">
        <v>6.9999999999999999E-4</v>
      </c>
      <c r="R53" s="63">
        <v>6.9999999999999999E-4</v>
      </c>
      <c r="S53" s="63">
        <f>R53+0.05%</f>
        <v>1.2000000000000001E-3</v>
      </c>
      <c r="T53" s="63">
        <f t="shared" ref="T53:AD53" si="12">S53</f>
        <v>1.2000000000000001E-3</v>
      </c>
      <c r="U53" s="63">
        <f t="shared" si="12"/>
        <v>1.2000000000000001E-3</v>
      </c>
      <c r="V53" s="63">
        <f t="shared" si="12"/>
        <v>1.2000000000000001E-3</v>
      </c>
      <c r="W53" s="63">
        <f>V53+0.05%</f>
        <v>1.7000000000000001E-3</v>
      </c>
      <c r="X53" s="63">
        <f t="shared" si="12"/>
        <v>1.7000000000000001E-3</v>
      </c>
      <c r="Y53" s="63">
        <f t="shared" si="12"/>
        <v>1.7000000000000001E-3</v>
      </c>
      <c r="Z53" s="63">
        <f t="shared" si="12"/>
        <v>1.7000000000000001E-3</v>
      </c>
      <c r="AA53" s="63">
        <f>Z53+0.05%</f>
        <v>2.2000000000000001E-3</v>
      </c>
      <c r="AB53" s="63">
        <f t="shared" si="12"/>
        <v>2.2000000000000001E-3</v>
      </c>
      <c r="AC53" s="63">
        <f t="shared" si="12"/>
        <v>2.2000000000000001E-3</v>
      </c>
      <c r="AD53" s="63">
        <f t="shared" si="12"/>
        <v>2.2000000000000001E-3</v>
      </c>
      <c r="AE53" s="115"/>
      <c r="AF53" s="62"/>
      <c r="AG53" s="62"/>
      <c r="AH53" s="62"/>
      <c r="AI53" s="62"/>
      <c r="AJ53" s="62"/>
      <c r="AK53" s="62"/>
      <c r="AL53" s="62"/>
      <c r="AM53" s="62"/>
    </row>
    <row r="54" spans="1:39">
      <c r="B54" s="175" t="s">
        <v>426</v>
      </c>
      <c r="AE54" s="115"/>
    </row>
    <row r="55" spans="1:39">
      <c r="B55" s="174" t="s">
        <v>361</v>
      </c>
      <c r="C55" s="49" t="s">
        <v>60</v>
      </c>
      <c r="D55" s="70">
        <f>References!F20*10^6</f>
        <v>2297396.7099940702</v>
      </c>
      <c r="AE55" s="115"/>
    </row>
    <row r="56" spans="1:39" s="60" customFormat="1">
      <c r="A56" s="2"/>
      <c r="B56" s="174" t="s">
        <v>427</v>
      </c>
      <c r="C56" s="49" t="s">
        <v>140</v>
      </c>
      <c r="D56" s="87">
        <f>References!N20</f>
        <v>8.4471771197698553E-2</v>
      </c>
      <c r="E56" s="49"/>
      <c r="F56" s="193"/>
      <c r="G56" s="81"/>
      <c r="H56" s="81"/>
      <c r="I56" s="81"/>
      <c r="J56" s="81"/>
      <c r="K56" s="81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115"/>
      <c r="AF56" s="62"/>
      <c r="AG56" s="62"/>
      <c r="AH56" s="62"/>
      <c r="AI56" s="62"/>
      <c r="AJ56" s="62"/>
      <c r="AK56" s="62"/>
      <c r="AL56" s="62"/>
      <c r="AM56" s="62"/>
    </row>
    <row r="57" spans="1:39" s="60" customFormat="1">
      <c r="A57" s="2"/>
      <c r="B57" s="174" t="s">
        <v>304</v>
      </c>
      <c r="C57" s="49" t="s">
        <v>305</v>
      </c>
      <c r="D57" s="187">
        <f>(1+D56)^(1/4)-1</f>
        <v>2.048015364945277E-2</v>
      </c>
      <c r="E57" s="49"/>
      <c r="F57" s="193"/>
      <c r="G57" s="81"/>
      <c r="H57" s="81"/>
      <c r="I57" s="81"/>
      <c r="J57" s="81"/>
      <c r="K57" s="81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15"/>
      <c r="AF57" s="62"/>
      <c r="AG57" s="62"/>
      <c r="AH57" s="62"/>
      <c r="AI57" s="62"/>
      <c r="AJ57" s="62"/>
      <c r="AK57" s="62"/>
      <c r="AL57" s="62"/>
      <c r="AM57" s="62"/>
    </row>
    <row r="58" spans="1:39" s="60" customFormat="1">
      <c r="A58" s="2"/>
      <c r="B58" s="174" t="s">
        <v>337</v>
      </c>
      <c r="C58" s="49" t="s">
        <v>303</v>
      </c>
      <c r="D58" s="187"/>
      <c r="E58" s="49"/>
      <c r="F58" s="193"/>
      <c r="G58" s="81"/>
      <c r="H58" s="81"/>
      <c r="I58" s="81"/>
      <c r="J58" s="81"/>
      <c r="K58" s="81"/>
      <c r="L58" s="63"/>
      <c r="M58" s="63">
        <v>5.0000000000000001E-4</v>
      </c>
      <c r="N58" s="63">
        <v>5.0000000000000001E-4</v>
      </c>
      <c r="O58" s="63">
        <v>6.9999999999999999E-4</v>
      </c>
      <c r="P58" s="63">
        <v>1E-3</v>
      </c>
      <c r="Q58" s="63">
        <v>1E-3</v>
      </c>
      <c r="R58" s="63">
        <v>1E-3</v>
      </c>
      <c r="S58" s="63">
        <f>R58+0.05%</f>
        <v>1.5E-3</v>
      </c>
      <c r="T58" s="63">
        <f t="shared" ref="T58:AD58" si="13">S58</f>
        <v>1.5E-3</v>
      </c>
      <c r="U58" s="63">
        <f t="shared" si="13"/>
        <v>1.5E-3</v>
      </c>
      <c r="V58" s="63">
        <f t="shared" si="13"/>
        <v>1.5E-3</v>
      </c>
      <c r="W58" s="63">
        <f>V58+0.05%</f>
        <v>2E-3</v>
      </c>
      <c r="X58" s="63">
        <f t="shared" si="13"/>
        <v>2E-3</v>
      </c>
      <c r="Y58" s="63">
        <f t="shared" si="13"/>
        <v>2E-3</v>
      </c>
      <c r="Z58" s="63">
        <f t="shared" si="13"/>
        <v>2E-3</v>
      </c>
      <c r="AA58" s="63">
        <f>Z58+0.05%</f>
        <v>2.5000000000000001E-3</v>
      </c>
      <c r="AB58" s="63">
        <f t="shared" si="13"/>
        <v>2.5000000000000001E-3</v>
      </c>
      <c r="AC58" s="63">
        <f t="shared" si="13"/>
        <v>2.5000000000000001E-3</v>
      </c>
      <c r="AD58" s="63">
        <f t="shared" si="13"/>
        <v>2.5000000000000001E-3</v>
      </c>
      <c r="AE58" s="115"/>
      <c r="AF58" s="62"/>
      <c r="AG58" s="62"/>
      <c r="AH58" s="62"/>
      <c r="AI58" s="62"/>
      <c r="AJ58" s="62"/>
      <c r="AK58" s="62"/>
      <c r="AL58" s="62"/>
      <c r="AM58" s="62"/>
    </row>
    <row r="59" spans="1:39" s="60" customFormat="1">
      <c r="A59" s="2"/>
      <c r="B59" s="174" t="s">
        <v>148</v>
      </c>
      <c r="C59" s="49" t="s">
        <v>60</v>
      </c>
      <c r="D59" s="70">
        <v>3</v>
      </c>
      <c r="E59" s="49"/>
      <c r="F59" s="81"/>
      <c r="G59" s="81"/>
      <c r="H59" s="81"/>
      <c r="I59" s="81"/>
      <c r="J59" s="81"/>
      <c r="K59" s="81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5"/>
      <c r="AF59" s="62"/>
      <c r="AG59" s="62"/>
      <c r="AH59" s="62"/>
      <c r="AI59" s="62"/>
      <c r="AJ59" s="62"/>
      <c r="AK59" s="62"/>
      <c r="AL59" s="62"/>
      <c r="AM59" s="62"/>
    </row>
    <row r="60" spans="1:39" s="60" customFormat="1">
      <c r="A60" s="2"/>
      <c r="B60" s="121" t="s">
        <v>356</v>
      </c>
      <c r="C60" s="49"/>
      <c r="D60" s="70"/>
      <c r="E60" s="49"/>
      <c r="F60" s="81"/>
      <c r="G60" s="81"/>
      <c r="H60" s="81"/>
      <c r="I60" s="81"/>
      <c r="J60" s="81"/>
      <c r="K60" s="81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115"/>
      <c r="AF60" s="62"/>
      <c r="AG60" s="62"/>
      <c r="AH60" s="62"/>
      <c r="AI60" s="62"/>
      <c r="AJ60" s="62"/>
      <c r="AK60" s="62"/>
      <c r="AL60" s="62"/>
      <c r="AM60" s="62"/>
    </row>
    <row r="61" spans="1:39">
      <c r="B61" s="173" t="s">
        <v>357</v>
      </c>
      <c r="AE61" s="115"/>
    </row>
    <row r="62" spans="1:39">
      <c r="B62" s="174" t="s">
        <v>358</v>
      </c>
      <c r="C62" s="49" t="s">
        <v>345</v>
      </c>
      <c r="D62" s="70">
        <f>ROUND(References!F63*10^6,0)</f>
        <v>35000000</v>
      </c>
      <c r="AE62" s="115"/>
    </row>
    <row r="63" spans="1:39" s="60" customFormat="1">
      <c r="A63" s="2"/>
      <c r="B63" s="174" t="s">
        <v>306</v>
      </c>
      <c r="C63" s="49" t="s">
        <v>140</v>
      </c>
      <c r="D63" s="87">
        <f>References!M57</f>
        <v>0.19988997666106578</v>
      </c>
      <c r="E63" s="49"/>
      <c r="F63" s="193"/>
      <c r="G63" s="81"/>
      <c r="H63" s="81"/>
      <c r="I63" s="81"/>
      <c r="J63" s="81"/>
      <c r="K63" s="81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115"/>
      <c r="AF63" s="62"/>
      <c r="AG63" s="62"/>
      <c r="AH63" s="62"/>
      <c r="AI63" s="62"/>
      <c r="AJ63" s="62"/>
      <c r="AK63" s="62"/>
      <c r="AL63" s="62"/>
      <c r="AM63" s="62"/>
    </row>
    <row r="64" spans="1:39" s="60" customFormat="1">
      <c r="A64" s="2"/>
      <c r="B64" s="174" t="s">
        <v>304</v>
      </c>
      <c r="C64" s="49" t="s">
        <v>305</v>
      </c>
      <c r="D64" s="187">
        <f>(1+D63)^(1/4)-1</f>
        <v>4.6611148089571675E-2</v>
      </c>
      <c r="E64" s="49"/>
      <c r="F64" s="193"/>
      <c r="G64" s="81"/>
      <c r="H64" s="81"/>
      <c r="I64" s="81"/>
      <c r="J64" s="81"/>
      <c r="K64" s="81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115"/>
      <c r="AF64" s="62"/>
      <c r="AG64" s="62"/>
      <c r="AH64" s="62"/>
      <c r="AI64" s="62"/>
      <c r="AJ64" s="62"/>
      <c r="AK64" s="62"/>
      <c r="AL64" s="62"/>
      <c r="AM64" s="62"/>
    </row>
    <row r="65" spans="1:39" s="60" customFormat="1">
      <c r="A65" s="2"/>
      <c r="B65" s="174" t="s">
        <v>337</v>
      </c>
      <c r="C65" s="49" t="s">
        <v>303</v>
      </c>
      <c r="D65" s="187"/>
      <c r="E65" s="49"/>
      <c r="F65" s="193"/>
      <c r="G65" s="81"/>
      <c r="H65" s="81"/>
      <c r="I65" s="81"/>
      <c r="J65" s="81"/>
      <c r="K65" s="81"/>
      <c r="L65" s="63"/>
      <c r="M65" s="63">
        <v>5.0000000000000001E-4</v>
      </c>
      <c r="N65" s="63">
        <v>5.0000000000000001E-4</v>
      </c>
      <c r="O65" s="63">
        <v>6.9999999999999999E-4</v>
      </c>
      <c r="P65" s="63">
        <v>6.9999999999999999E-4</v>
      </c>
      <c r="Q65" s="63">
        <v>6.9999999999999999E-4</v>
      </c>
      <c r="R65" s="63">
        <v>6.9999999999999999E-4</v>
      </c>
      <c r="S65" s="63">
        <f>R65+0.05%</f>
        <v>1.2000000000000001E-3</v>
      </c>
      <c r="T65" s="63">
        <f t="shared" ref="T65:AD65" si="14">S65</f>
        <v>1.2000000000000001E-3</v>
      </c>
      <c r="U65" s="63">
        <f t="shared" si="14"/>
        <v>1.2000000000000001E-3</v>
      </c>
      <c r="V65" s="63">
        <f t="shared" si="14"/>
        <v>1.2000000000000001E-3</v>
      </c>
      <c r="W65" s="63">
        <f>V65+0.05%</f>
        <v>1.7000000000000001E-3</v>
      </c>
      <c r="X65" s="63">
        <f t="shared" si="14"/>
        <v>1.7000000000000001E-3</v>
      </c>
      <c r="Y65" s="63">
        <f t="shared" si="14"/>
        <v>1.7000000000000001E-3</v>
      </c>
      <c r="Z65" s="63">
        <f t="shared" si="14"/>
        <v>1.7000000000000001E-3</v>
      </c>
      <c r="AA65" s="63">
        <f>Z65+0.05%</f>
        <v>2.2000000000000001E-3</v>
      </c>
      <c r="AB65" s="63">
        <f t="shared" si="14"/>
        <v>2.2000000000000001E-3</v>
      </c>
      <c r="AC65" s="63">
        <f t="shared" si="14"/>
        <v>2.2000000000000001E-3</v>
      </c>
      <c r="AD65" s="63">
        <f t="shared" si="14"/>
        <v>2.2000000000000001E-3</v>
      </c>
      <c r="AE65" s="115"/>
      <c r="AF65" s="62"/>
      <c r="AG65" s="62"/>
      <c r="AH65" s="62"/>
      <c r="AI65" s="62"/>
      <c r="AJ65" s="62"/>
      <c r="AK65" s="62"/>
      <c r="AL65" s="62"/>
      <c r="AM65" s="62"/>
    </row>
    <row r="66" spans="1:39">
      <c r="B66" s="175" t="s">
        <v>426</v>
      </c>
      <c r="AE66" s="115"/>
    </row>
    <row r="67" spans="1:39">
      <c r="B67" s="174" t="s">
        <v>361</v>
      </c>
      <c r="C67" s="49" t="s">
        <v>60</v>
      </c>
      <c r="D67" s="70">
        <f>References!F19*10^6</f>
        <v>1148698.3549970351</v>
      </c>
      <c r="AE67" s="115"/>
    </row>
    <row r="68" spans="1:39" s="60" customFormat="1">
      <c r="A68" s="2"/>
      <c r="B68" s="174" t="s">
        <v>427</v>
      </c>
      <c r="C68" s="49" t="s">
        <v>140</v>
      </c>
      <c r="D68" s="87">
        <f>References!N19</f>
        <v>0.1486983549970351</v>
      </c>
      <c r="E68" s="49"/>
      <c r="F68" s="193"/>
      <c r="G68" s="81"/>
      <c r="H68" s="81"/>
      <c r="I68" s="81"/>
      <c r="J68" s="81"/>
      <c r="K68" s="81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115"/>
      <c r="AF68" s="62"/>
      <c r="AG68" s="62"/>
      <c r="AH68" s="62"/>
      <c r="AI68" s="62"/>
      <c r="AJ68" s="62"/>
      <c r="AK68" s="62"/>
      <c r="AL68" s="62"/>
      <c r="AM68" s="62"/>
    </row>
    <row r="69" spans="1:39" s="60" customFormat="1">
      <c r="A69" s="2"/>
      <c r="B69" s="174" t="s">
        <v>304</v>
      </c>
      <c r="C69" s="49" t="s">
        <v>305</v>
      </c>
      <c r="D69" s="187">
        <f>(1+D68)^(1/4)-1</f>
        <v>3.5264923841377582E-2</v>
      </c>
      <c r="E69" s="49"/>
      <c r="F69" s="193"/>
      <c r="G69" s="81"/>
      <c r="H69" s="81"/>
      <c r="I69" s="81"/>
      <c r="J69" s="81"/>
      <c r="K69" s="81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115"/>
      <c r="AF69" s="62"/>
      <c r="AG69" s="62"/>
      <c r="AH69" s="62"/>
      <c r="AI69" s="62"/>
      <c r="AJ69" s="62"/>
      <c r="AK69" s="62"/>
      <c r="AL69" s="62"/>
      <c r="AM69" s="62"/>
    </row>
    <row r="70" spans="1:39" s="60" customFormat="1">
      <c r="A70" s="2"/>
      <c r="B70" s="174" t="s">
        <v>337</v>
      </c>
      <c r="C70" s="49" t="s">
        <v>303</v>
      </c>
      <c r="D70" s="187"/>
      <c r="E70" s="49"/>
      <c r="F70" s="193"/>
      <c r="G70" s="81"/>
      <c r="H70" s="81"/>
      <c r="I70" s="81"/>
      <c r="J70" s="81"/>
      <c r="K70" s="81"/>
      <c r="L70" s="63"/>
      <c r="M70" s="63">
        <v>5.0000000000000001E-4</v>
      </c>
      <c r="N70" s="63">
        <v>5.0000000000000001E-4</v>
      </c>
      <c r="O70" s="63">
        <v>6.9999999999999999E-4</v>
      </c>
      <c r="P70" s="63">
        <v>1E-3</v>
      </c>
      <c r="Q70" s="63">
        <v>1E-3</v>
      </c>
      <c r="R70" s="63">
        <v>1E-3</v>
      </c>
      <c r="S70" s="63">
        <f>R70+0.05%</f>
        <v>1.5E-3</v>
      </c>
      <c r="T70" s="63">
        <f t="shared" ref="T70:AD70" si="15">S70</f>
        <v>1.5E-3</v>
      </c>
      <c r="U70" s="63">
        <f t="shared" si="15"/>
        <v>1.5E-3</v>
      </c>
      <c r="V70" s="63">
        <f t="shared" si="15"/>
        <v>1.5E-3</v>
      </c>
      <c r="W70" s="63">
        <f>V70+0.05%</f>
        <v>2E-3</v>
      </c>
      <c r="X70" s="63">
        <f t="shared" si="15"/>
        <v>2E-3</v>
      </c>
      <c r="Y70" s="63">
        <f t="shared" si="15"/>
        <v>2E-3</v>
      </c>
      <c r="Z70" s="63">
        <f t="shared" si="15"/>
        <v>2E-3</v>
      </c>
      <c r="AA70" s="63">
        <f>Z70+0.05%</f>
        <v>2.5000000000000001E-3</v>
      </c>
      <c r="AB70" s="63">
        <f t="shared" si="15"/>
        <v>2.5000000000000001E-3</v>
      </c>
      <c r="AC70" s="63">
        <f t="shared" si="15"/>
        <v>2.5000000000000001E-3</v>
      </c>
      <c r="AD70" s="63">
        <f t="shared" si="15"/>
        <v>2.5000000000000001E-3</v>
      </c>
      <c r="AE70" s="115"/>
      <c r="AF70" s="62"/>
      <c r="AG70" s="62"/>
      <c r="AH70" s="62"/>
      <c r="AI70" s="62"/>
      <c r="AJ70" s="62"/>
      <c r="AK70" s="62"/>
      <c r="AL70" s="62"/>
      <c r="AM70" s="62"/>
    </row>
    <row r="71" spans="1:39" s="60" customFormat="1">
      <c r="A71" s="2"/>
      <c r="B71" s="163" t="s">
        <v>72</v>
      </c>
      <c r="C71" s="49"/>
      <c r="D71" s="70"/>
      <c r="E71" s="49"/>
      <c r="F71" s="81"/>
      <c r="G71" s="81"/>
      <c r="H71" s="81"/>
      <c r="I71" s="81"/>
      <c r="J71" s="81"/>
      <c r="K71" s="81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115"/>
      <c r="AF71" s="62"/>
      <c r="AG71" s="62"/>
      <c r="AH71" s="62"/>
      <c r="AI71" s="62"/>
      <c r="AJ71" s="62"/>
      <c r="AK71" s="62"/>
      <c r="AL71" s="62"/>
      <c r="AM71" s="62"/>
    </row>
    <row r="72" spans="1:39" s="60" customFormat="1">
      <c r="A72" s="2"/>
      <c r="B72" s="171" t="s">
        <v>70</v>
      </c>
      <c r="C72" s="49" t="s">
        <v>151</v>
      </c>
      <c r="D72" s="70">
        <v>700</v>
      </c>
      <c r="E72" s="49"/>
      <c r="F72" s="81"/>
      <c r="G72" s="81"/>
      <c r="H72" s="81"/>
      <c r="I72" s="81"/>
      <c r="J72" s="81"/>
      <c r="K72" s="81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115"/>
      <c r="AF72" s="62"/>
      <c r="AG72" s="62"/>
      <c r="AH72" s="62"/>
      <c r="AI72" s="62"/>
      <c r="AJ72" s="62"/>
      <c r="AK72" s="62"/>
      <c r="AL72" s="62"/>
      <c r="AM72" s="62"/>
    </row>
    <row r="73" spans="1:39" s="60" customFormat="1">
      <c r="A73" s="2"/>
      <c r="B73" s="171" t="s">
        <v>150</v>
      </c>
      <c r="C73" s="49" t="s">
        <v>60</v>
      </c>
      <c r="D73" s="70">
        <v>2</v>
      </c>
      <c r="E73" s="49"/>
      <c r="F73" s="81"/>
      <c r="G73" s="81"/>
      <c r="H73" s="81"/>
      <c r="I73" s="81"/>
      <c r="J73" s="81"/>
      <c r="K73" s="81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115"/>
      <c r="AF73" s="62"/>
      <c r="AG73" s="62"/>
      <c r="AH73" s="62"/>
      <c r="AI73" s="62"/>
      <c r="AJ73" s="62"/>
      <c r="AK73" s="62"/>
      <c r="AL73" s="62"/>
      <c r="AM73" s="62"/>
    </row>
    <row r="74" spans="1:39" s="60" customFormat="1">
      <c r="A74" s="2"/>
      <c r="B74" s="121" t="s">
        <v>149</v>
      </c>
      <c r="C74" s="49"/>
      <c r="D74" s="70"/>
      <c r="E74" s="49"/>
      <c r="F74" s="81"/>
      <c r="G74" s="81"/>
      <c r="H74" s="81"/>
      <c r="I74" s="81"/>
      <c r="J74" s="81"/>
      <c r="K74" s="81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115"/>
      <c r="AF74" s="62"/>
      <c r="AG74" s="62"/>
      <c r="AH74" s="62"/>
      <c r="AI74" s="62"/>
      <c r="AJ74" s="62"/>
      <c r="AK74" s="62"/>
      <c r="AL74" s="62"/>
      <c r="AM74" s="62"/>
    </row>
    <row r="75" spans="1:39" s="60" customFormat="1">
      <c r="A75" s="2"/>
      <c r="B75" s="172" t="s">
        <v>348</v>
      </c>
      <c r="C75" s="49" t="s">
        <v>60</v>
      </c>
      <c r="D75" s="70"/>
      <c r="E75" s="49"/>
      <c r="F75" s="81"/>
      <c r="G75" s="50">
        <f>ROUND(References!$G$33/4,0)</f>
        <v>111401</v>
      </c>
      <c r="H75" s="50">
        <f>ROUND(References!$G$33/4,0)</f>
        <v>111401</v>
      </c>
      <c r="I75" s="50">
        <f>ROUND(References!$G$33/4,0)</f>
        <v>111401</v>
      </c>
      <c r="J75" s="50">
        <f>ROUND(References!$G$33/4,0)</f>
        <v>111401</v>
      </c>
      <c r="K75" s="50">
        <f>ROUND(References!$H$33/4,0)</f>
        <v>124101</v>
      </c>
      <c r="L75" s="50">
        <f>ROUND(References!$H$33/4,0)</f>
        <v>124101</v>
      </c>
      <c r="M75" s="50">
        <f>ROUND(References!$H$33/4,0)</f>
        <v>124101</v>
      </c>
      <c r="N75" s="50">
        <f>ROUND(References!$H$33/4,0)</f>
        <v>124101</v>
      </c>
      <c r="O75" s="50">
        <f>ROUND(References!$I$33/4,0)</f>
        <v>138250</v>
      </c>
      <c r="P75" s="50">
        <f>ROUND(References!$I$33/4,0)</f>
        <v>138250</v>
      </c>
      <c r="Q75" s="50">
        <f>ROUND(References!$I$33/4,0)</f>
        <v>138250</v>
      </c>
      <c r="R75" s="50">
        <f>ROUND(References!$I$33/4,0)</f>
        <v>138250</v>
      </c>
      <c r="S75" s="50">
        <f>ROUND(References!$J$33/4,0)</f>
        <v>151380</v>
      </c>
      <c r="T75" s="50">
        <f>ROUND(References!$J$33/4,0)</f>
        <v>151380</v>
      </c>
      <c r="U75" s="50">
        <f>ROUND(References!$J$33/4,0)</f>
        <v>151380</v>
      </c>
      <c r="V75" s="50">
        <f>ROUND(References!$J$33/4,0)</f>
        <v>151380</v>
      </c>
      <c r="W75" s="50">
        <f>ROUND(References!$K$33/4,0)</f>
        <v>165758</v>
      </c>
      <c r="X75" s="50">
        <f>ROUND(References!$K$33/4,0)</f>
        <v>165758</v>
      </c>
      <c r="Y75" s="50">
        <f>ROUND(References!$K$33/4,0)</f>
        <v>165758</v>
      </c>
      <c r="Z75" s="50">
        <f>ROUND(References!$K$33/4,0)</f>
        <v>165758</v>
      </c>
      <c r="AA75" s="50">
        <f>ROUND(References!$L$33/4,0)</f>
        <v>181500</v>
      </c>
      <c r="AB75" s="50">
        <f>ROUND(References!$L$33/4,0)</f>
        <v>181500</v>
      </c>
      <c r="AC75" s="50">
        <f>ROUND(References!$L$33/4,0)</f>
        <v>181500</v>
      </c>
      <c r="AD75" s="50">
        <f>ROUND(References!$L$33/4,0)</f>
        <v>181500</v>
      </c>
      <c r="AE75" s="115"/>
      <c r="AF75" s="119">
        <f t="shared" ref="AF75:AM75" ca="1" si="16">IFERROR(SUMIFS($F75:$AD75,$F$2:$AD$2,AF$2),0)</f>
        <v>0</v>
      </c>
      <c r="AG75" s="119">
        <f t="shared" ca="1" si="16"/>
        <v>445604</v>
      </c>
      <c r="AH75" s="119">
        <f t="shared" ca="1" si="16"/>
        <v>496404</v>
      </c>
      <c r="AI75" s="119">
        <f t="shared" ca="1" si="16"/>
        <v>553000</v>
      </c>
      <c r="AJ75" s="119">
        <f t="shared" ca="1" si="16"/>
        <v>605520</v>
      </c>
      <c r="AK75" s="119">
        <f t="shared" ca="1" si="16"/>
        <v>663032</v>
      </c>
      <c r="AL75" s="119">
        <f t="shared" ca="1" si="16"/>
        <v>726000</v>
      </c>
      <c r="AM75" s="119">
        <f t="shared" ca="1" si="16"/>
        <v>0</v>
      </c>
    </row>
    <row r="76" spans="1:39" s="60" customFormat="1">
      <c r="A76" s="2"/>
      <c r="B76" s="174" t="s">
        <v>68</v>
      </c>
      <c r="C76" s="49" t="s">
        <v>349</v>
      </c>
      <c r="D76" s="87"/>
      <c r="E76" s="49"/>
      <c r="F76" s="87"/>
      <c r="G76" s="87"/>
      <c r="H76" s="87"/>
      <c r="I76" s="87"/>
      <c r="J76" s="87"/>
      <c r="K76" s="63"/>
      <c r="L76" s="63">
        <v>2E-3</v>
      </c>
      <c r="M76" s="63">
        <v>2E-3</v>
      </c>
      <c r="N76" s="63">
        <v>2E-3</v>
      </c>
      <c r="O76" s="63">
        <f>N76+0.1%</f>
        <v>3.0000000000000001E-3</v>
      </c>
      <c r="P76" s="63">
        <f>O76</f>
        <v>3.0000000000000001E-3</v>
      </c>
      <c r="Q76" s="63">
        <f t="shared" ref="Q76:R76" si="17">P76</f>
        <v>3.0000000000000001E-3</v>
      </c>
      <c r="R76" s="63">
        <f t="shared" si="17"/>
        <v>3.0000000000000001E-3</v>
      </c>
      <c r="S76" s="63">
        <f t="shared" ref="S76" si="18">R76+0.1%</f>
        <v>4.0000000000000001E-3</v>
      </c>
      <c r="T76" s="63">
        <f t="shared" ref="T76:AD76" si="19">S76</f>
        <v>4.0000000000000001E-3</v>
      </c>
      <c r="U76" s="63">
        <f t="shared" si="19"/>
        <v>4.0000000000000001E-3</v>
      </c>
      <c r="V76" s="63">
        <f t="shared" si="19"/>
        <v>4.0000000000000001E-3</v>
      </c>
      <c r="W76" s="63">
        <f t="shared" ref="W76" si="20">V76+0.1%</f>
        <v>5.0000000000000001E-3</v>
      </c>
      <c r="X76" s="63">
        <f t="shared" ref="X76" si="21">W76</f>
        <v>5.0000000000000001E-3</v>
      </c>
      <c r="Y76" s="63">
        <f t="shared" si="19"/>
        <v>5.0000000000000001E-3</v>
      </c>
      <c r="Z76" s="63">
        <f t="shared" si="19"/>
        <v>5.0000000000000001E-3</v>
      </c>
      <c r="AA76" s="63">
        <f t="shared" ref="AA76" si="22">Z76+0.1%</f>
        <v>6.0000000000000001E-3</v>
      </c>
      <c r="AB76" s="63">
        <f t="shared" ref="AB76" si="23">AA76</f>
        <v>6.0000000000000001E-3</v>
      </c>
      <c r="AC76" s="63">
        <f t="shared" si="19"/>
        <v>6.0000000000000001E-3</v>
      </c>
      <c r="AD76" s="63">
        <f t="shared" si="19"/>
        <v>6.0000000000000001E-3</v>
      </c>
      <c r="AE76" s="115"/>
      <c r="AF76" s="55"/>
      <c r="AG76" s="55"/>
      <c r="AH76" s="55"/>
      <c r="AI76" s="55"/>
      <c r="AJ76" s="55"/>
      <c r="AK76" s="55"/>
      <c r="AL76" s="55"/>
      <c r="AM76" s="55"/>
    </row>
    <row r="77" spans="1:39" s="60" customFormat="1">
      <c r="A77" s="2"/>
      <c r="B77" s="121" t="s">
        <v>355</v>
      </c>
      <c r="C77" s="49"/>
      <c r="D77" s="70"/>
      <c r="E77" s="49"/>
      <c r="F77" s="81"/>
      <c r="G77" s="81"/>
      <c r="H77" s="81"/>
      <c r="I77" s="81"/>
      <c r="J77" s="81"/>
      <c r="K77" s="81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115"/>
      <c r="AF77" s="62"/>
      <c r="AG77" s="62"/>
      <c r="AH77" s="62"/>
      <c r="AI77" s="62"/>
      <c r="AJ77" s="62"/>
      <c r="AK77" s="62"/>
      <c r="AL77" s="62"/>
      <c r="AM77" s="62"/>
    </row>
    <row r="78" spans="1:39" s="60" customFormat="1">
      <c r="A78" s="2"/>
      <c r="B78" s="172" t="s">
        <v>348</v>
      </c>
      <c r="C78" s="49" t="s">
        <v>60</v>
      </c>
      <c r="D78" s="70"/>
      <c r="E78" s="49"/>
      <c r="F78" s="81"/>
      <c r="G78" s="50">
        <f>ROUND(References!$G$58/4,0)</f>
        <v>140000</v>
      </c>
      <c r="H78" s="50">
        <f>ROUND(References!$G$58/4,0)</f>
        <v>140000</v>
      </c>
      <c r="I78" s="50">
        <f>ROUND(References!$G$58/4,0)</f>
        <v>140000</v>
      </c>
      <c r="J78" s="50">
        <f>ROUND(References!$G$58/4,0)</f>
        <v>140000</v>
      </c>
      <c r="K78" s="50">
        <f>ROUND(References!$H$58/4,0)</f>
        <v>182750</v>
      </c>
      <c r="L78" s="50">
        <f>ROUND(References!$H$58/4,0)</f>
        <v>182750</v>
      </c>
      <c r="M78" s="50">
        <f>ROUND(References!$H$58/4,0)</f>
        <v>182750</v>
      </c>
      <c r="N78" s="50">
        <f>ROUND(References!$H$58/4,0)</f>
        <v>182750</v>
      </c>
      <c r="O78" s="50">
        <f>ROUND(References!$I$58/4,0)</f>
        <v>199000</v>
      </c>
      <c r="P78" s="50">
        <f>ROUND(References!$I$58/4,0)</f>
        <v>199000</v>
      </c>
      <c r="Q78" s="50">
        <f>ROUND(References!$I$58/4,0)</f>
        <v>199000</v>
      </c>
      <c r="R78" s="50">
        <f>ROUND(References!$I$58/4,0)</f>
        <v>199000</v>
      </c>
      <c r="S78" s="50">
        <f>ROUND(References!$J$58/4,0)</f>
        <v>241500</v>
      </c>
      <c r="T78" s="50">
        <f>ROUND(References!$J$58/4,0)</f>
        <v>241500</v>
      </c>
      <c r="U78" s="50">
        <f>ROUND(References!$J$58/4,0)</f>
        <v>241500</v>
      </c>
      <c r="V78" s="50">
        <f>ROUND(References!$J$58/4,0)</f>
        <v>241500</v>
      </c>
      <c r="W78" s="50">
        <f>ROUND(References!$K$58/4,0)</f>
        <v>323000</v>
      </c>
      <c r="X78" s="50">
        <f>ROUND(References!$K$58/4,0)</f>
        <v>323000</v>
      </c>
      <c r="Y78" s="50">
        <f>ROUND(References!$K$58/4,0)</f>
        <v>323000</v>
      </c>
      <c r="Z78" s="50">
        <f>ROUND(References!$K$58/4,0)</f>
        <v>323000</v>
      </c>
      <c r="AA78" s="50">
        <f>ROUND(References!$L$58/4,0)</f>
        <v>378250</v>
      </c>
      <c r="AB78" s="50">
        <f>ROUND(References!$L$58/4,0)</f>
        <v>378250</v>
      </c>
      <c r="AC78" s="50">
        <f>ROUND(References!$L$58/4,0)</f>
        <v>378250</v>
      </c>
      <c r="AD78" s="50">
        <f>ROUND(References!$L$58/4,0)</f>
        <v>378250</v>
      </c>
      <c r="AE78" s="115"/>
      <c r="AF78" s="119">
        <f t="shared" ref="AF78:AM78" ca="1" si="24">IFERROR(SUMIFS($F78:$AD78,$F$2:$AD$2,AF$2),0)</f>
        <v>0</v>
      </c>
      <c r="AG78" s="119">
        <f t="shared" ca="1" si="24"/>
        <v>560000</v>
      </c>
      <c r="AH78" s="119">
        <f t="shared" ca="1" si="24"/>
        <v>731000</v>
      </c>
      <c r="AI78" s="119">
        <f t="shared" ca="1" si="24"/>
        <v>796000</v>
      </c>
      <c r="AJ78" s="119">
        <f t="shared" ca="1" si="24"/>
        <v>966000</v>
      </c>
      <c r="AK78" s="119">
        <f t="shared" ca="1" si="24"/>
        <v>1292000</v>
      </c>
      <c r="AL78" s="119">
        <f t="shared" ca="1" si="24"/>
        <v>1513000</v>
      </c>
      <c r="AM78" s="119">
        <f t="shared" ca="1" si="24"/>
        <v>0</v>
      </c>
    </row>
    <row r="79" spans="1:39" s="60" customFormat="1">
      <c r="A79" s="2"/>
      <c r="B79" s="174" t="s">
        <v>68</v>
      </c>
      <c r="C79" s="49" t="s">
        <v>349</v>
      </c>
      <c r="D79" s="87"/>
      <c r="E79" s="49"/>
      <c r="F79" s="87"/>
      <c r="G79" s="87"/>
      <c r="H79" s="87"/>
      <c r="I79" s="87"/>
      <c r="J79" s="87"/>
      <c r="K79" s="63"/>
      <c r="L79" s="63">
        <v>2E-3</v>
      </c>
      <c r="M79" s="63">
        <v>2E-3</v>
      </c>
      <c r="N79" s="63">
        <v>2E-3</v>
      </c>
      <c r="O79" s="63">
        <f>N79+0.1%</f>
        <v>3.0000000000000001E-3</v>
      </c>
      <c r="P79" s="63">
        <f>O79</f>
        <v>3.0000000000000001E-3</v>
      </c>
      <c r="Q79" s="63">
        <f t="shared" ref="Q79:R79" si="25">P79</f>
        <v>3.0000000000000001E-3</v>
      </c>
      <c r="R79" s="63">
        <f t="shared" si="25"/>
        <v>3.0000000000000001E-3</v>
      </c>
      <c r="S79" s="63">
        <f t="shared" ref="S79" si="26">R79+0.1%</f>
        <v>4.0000000000000001E-3</v>
      </c>
      <c r="T79" s="63">
        <f t="shared" ref="T79:AD79" si="27">S79</f>
        <v>4.0000000000000001E-3</v>
      </c>
      <c r="U79" s="63">
        <f t="shared" si="27"/>
        <v>4.0000000000000001E-3</v>
      </c>
      <c r="V79" s="63">
        <f t="shared" si="27"/>
        <v>4.0000000000000001E-3</v>
      </c>
      <c r="W79" s="63">
        <f t="shared" ref="W79" si="28">V79+0.1%</f>
        <v>5.0000000000000001E-3</v>
      </c>
      <c r="X79" s="63">
        <f t="shared" ref="X79" si="29">W79</f>
        <v>5.0000000000000001E-3</v>
      </c>
      <c r="Y79" s="63">
        <f t="shared" si="27"/>
        <v>5.0000000000000001E-3</v>
      </c>
      <c r="Z79" s="63">
        <f t="shared" si="27"/>
        <v>5.0000000000000001E-3</v>
      </c>
      <c r="AA79" s="63">
        <f t="shared" ref="AA79" si="30">Z79+0.1%</f>
        <v>6.0000000000000001E-3</v>
      </c>
      <c r="AB79" s="63">
        <f t="shared" ref="AB79" si="31">AA79</f>
        <v>6.0000000000000001E-3</v>
      </c>
      <c r="AC79" s="63">
        <f t="shared" si="27"/>
        <v>6.0000000000000001E-3</v>
      </c>
      <c r="AD79" s="63">
        <f t="shared" si="27"/>
        <v>6.0000000000000001E-3</v>
      </c>
      <c r="AE79" s="115"/>
      <c r="AF79" s="55"/>
      <c r="AG79" s="55"/>
      <c r="AH79" s="55"/>
      <c r="AI79" s="55"/>
      <c r="AJ79" s="55"/>
      <c r="AK79" s="55"/>
      <c r="AL79" s="55"/>
      <c r="AM79" s="55"/>
    </row>
    <row r="80" spans="1:39" s="60" customFormat="1">
      <c r="A80" s="2"/>
      <c r="B80" s="121" t="s">
        <v>356</v>
      </c>
      <c r="C80" s="49"/>
      <c r="D80" s="70"/>
      <c r="E80" s="49"/>
      <c r="F80" s="81"/>
      <c r="G80" s="81"/>
      <c r="H80" s="81"/>
      <c r="I80" s="81"/>
      <c r="J80" s="81"/>
      <c r="K80" s="81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115"/>
      <c r="AF80" s="62"/>
      <c r="AG80" s="62"/>
      <c r="AH80" s="62"/>
      <c r="AI80" s="62"/>
      <c r="AJ80" s="62"/>
      <c r="AK80" s="62"/>
      <c r="AL80" s="62"/>
      <c r="AM80" s="62"/>
    </row>
    <row r="81" spans="1:39" s="60" customFormat="1">
      <c r="A81" s="2"/>
      <c r="B81" s="172" t="s">
        <v>348</v>
      </c>
      <c r="C81" s="49" t="s">
        <v>60</v>
      </c>
      <c r="D81" s="70"/>
      <c r="E81" s="49"/>
      <c r="F81" s="81"/>
      <c r="G81" s="50">
        <f>ROUND(References!$G$64/4,0)</f>
        <v>140000</v>
      </c>
      <c r="H81" s="50">
        <f>ROUND(References!$G$64/4,0)</f>
        <v>140000</v>
      </c>
      <c r="I81" s="50">
        <f>ROUND(References!$G$64/4,0)</f>
        <v>140000</v>
      </c>
      <c r="J81" s="50">
        <f>ROUND(References!$G$64/4,0)</f>
        <v>140000</v>
      </c>
      <c r="K81" s="50">
        <f>ROUND(References!$H$64/4,0)</f>
        <v>146250</v>
      </c>
      <c r="L81" s="50">
        <f>ROUND(References!$H$64/4,0)</f>
        <v>146250</v>
      </c>
      <c r="M81" s="50">
        <f>ROUND(References!$H$64/4,0)</f>
        <v>146250</v>
      </c>
      <c r="N81" s="50">
        <f>ROUND(References!$H$64/4,0)</f>
        <v>146250</v>
      </c>
      <c r="O81" s="50">
        <f>ROUND(References!$I$64/4,0)</f>
        <v>146000</v>
      </c>
      <c r="P81" s="50">
        <f>ROUND(References!$I$64/4,0)</f>
        <v>146000</v>
      </c>
      <c r="Q81" s="50">
        <f>ROUND(References!$I$64/4,0)</f>
        <v>146000</v>
      </c>
      <c r="R81" s="50">
        <f>ROUND(References!$I$64/4,0)</f>
        <v>146000</v>
      </c>
      <c r="S81" s="50">
        <f>ROUND(References!$J$64/4,0)</f>
        <v>166000</v>
      </c>
      <c r="T81" s="50">
        <f>ROUND(References!$J$64/4,0)</f>
        <v>166000</v>
      </c>
      <c r="U81" s="50">
        <f>ROUND(References!$J$64/4,0)</f>
        <v>166000</v>
      </c>
      <c r="V81" s="50">
        <f>ROUND(References!$J$64/4,0)</f>
        <v>166000</v>
      </c>
      <c r="W81" s="50">
        <f>ROUND(References!$K$64/4,0)</f>
        <v>179500</v>
      </c>
      <c r="X81" s="50">
        <f>ROUND(References!$K$64/4,0)</f>
        <v>179500</v>
      </c>
      <c r="Y81" s="50">
        <f>ROUND(References!$K$64/4,0)</f>
        <v>179500</v>
      </c>
      <c r="Z81" s="50">
        <f>ROUND(References!$K$64/4,0)</f>
        <v>179500</v>
      </c>
      <c r="AA81" s="50">
        <f>ROUND(References!$L$64/4,0)</f>
        <v>210000</v>
      </c>
      <c r="AB81" s="50">
        <f>ROUND(References!$L$64/4,0)</f>
        <v>210000</v>
      </c>
      <c r="AC81" s="50">
        <f>ROUND(References!$L$64/4,0)</f>
        <v>210000</v>
      </c>
      <c r="AD81" s="50">
        <f>ROUND(References!$L$64/4,0)</f>
        <v>210000</v>
      </c>
      <c r="AE81" s="115"/>
      <c r="AF81" s="119">
        <f t="shared" ref="AF81:AM81" ca="1" si="32">IFERROR(SUMIFS($F81:$AD81,$F$2:$AD$2,AF$2),0)</f>
        <v>0</v>
      </c>
      <c r="AG81" s="119">
        <f t="shared" ca="1" si="32"/>
        <v>560000</v>
      </c>
      <c r="AH81" s="119">
        <f t="shared" ca="1" si="32"/>
        <v>585000</v>
      </c>
      <c r="AI81" s="119">
        <f t="shared" ca="1" si="32"/>
        <v>584000</v>
      </c>
      <c r="AJ81" s="119">
        <f t="shared" ca="1" si="32"/>
        <v>664000</v>
      </c>
      <c r="AK81" s="119">
        <f t="shared" ca="1" si="32"/>
        <v>718000</v>
      </c>
      <c r="AL81" s="119">
        <f t="shared" ca="1" si="32"/>
        <v>840000</v>
      </c>
      <c r="AM81" s="119">
        <f t="shared" ca="1" si="32"/>
        <v>0</v>
      </c>
    </row>
    <row r="82" spans="1:39" s="60" customFormat="1">
      <c r="A82" s="2"/>
      <c r="B82" s="174" t="s">
        <v>68</v>
      </c>
      <c r="C82" s="49" t="s">
        <v>349</v>
      </c>
      <c r="D82" s="87"/>
      <c r="E82" s="49"/>
      <c r="F82" s="87"/>
      <c r="G82" s="87"/>
      <c r="H82" s="87"/>
      <c r="I82" s="87"/>
      <c r="J82" s="87"/>
      <c r="K82" s="63"/>
      <c r="L82" s="63">
        <v>2E-3</v>
      </c>
      <c r="M82" s="63">
        <v>2E-3</v>
      </c>
      <c r="N82" s="63">
        <v>2E-3</v>
      </c>
      <c r="O82" s="63">
        <f>N82+0.1%</f>
        <v>3.0000000000000001E-3</v>
      </c>
      <c r="P82" s="63">
        <f>O82</f>
        <v>3.0000000000000001E-3</v>
      </c>
      <c r="Q82" s="63">
        <f t="shared" ref="Q82:R82" si="33">P82</f>
        <v>3.0000000000000001E-3</v>
      </c>
      <c r="R82" s="63">
        <f t="shared" si="33"/>
        <v>3.0000000000000001E-3</v>
      </c>
      <c r="S82" s="63">
        <f t="shared" ref="S82" si="34">R82+0.1%</f>
        <v>4.0000000000000001E-3</v>
      </c>
      <c r="T82" s="63">
        <f t="shared" ref="T82:AD82" si="35">S82</f>
        <v>4.0000000000000001E-3</v>
      </c>
      <c r="U82" s="63">
        <f t="shared" si="35"/>
        <v>4.0000000000000001E-3</v>
      </c>
      <c r="V82" s="63">
        <f t="shared" si="35"/>
        <v>4.0000000000000001E-3</v>
      </c>
      <c r="W82" s="63">
        <f t="shared" ref="W82" si="36">V82+0.1%</f>
        <v>5.0000000000000001E-3</v>
      </c>
      <c r="X82" s="63">
        <f t="shared" ref="X82" si="37">W82</f>
        <v>5.0000000000000001E-3</v>
      </c>
      <c r="Y82" s="63">
        <f t="shared" si="35"/>
        <v>5.0000000000000001E-3</v>
      </c>
      <c r="Z82" s="63">
        <f t="shared" si="35"/>
        <v>5.0000000000000001E-3</v>
      </c>
      <c r="AA82" s="63">
        <f t="shared" ref="AA82" si="38">Z82+0.1%</f>
        <v>6.0000000000000001E-3</v>
      </c>
      <c r="AB82" s="63">
        <f t="shared" ref="AB82" si="39">AA82</f>
        <v>6.0000000000000001E-3</v>
      </c>
      <c r="AC82" s="63">
        <f t="shared" si="35"/>
        <v>6.0000000000000001E-3</v>
      </c>
      <c r="AD82" s="63">
        <f t="shared" si="35"/>
        <v>6.0000000000000001E-3</v>
      </c>
      <c r="AE82" s="115"/>
      <c r="AF82" s="55"/>
      <c r="AG82" s="55"/>
      <c r="AH82" s="55"/>
      <c r="AI82" s="55"/>
      <c r="AJ82" s="55"/>
      <c r="AK82" s="55"/>
      <c r="AL82" s="55"/>
      <c r="AM82" s="55"/>
    </row>
    <row r="83" spans="1:39" s="60" customFormat="1">
      <c r="A83" s="2"/>
      <c r="B83" s="163" t="s">
        <v>282</v>
      </c>
      <c r="C83" s="49"/>
      <c r="D83" s="70"/>
      <c r="E83" s="49"/>
      <c r="F83" s="81"/>
      <c r="G83" s="81"/>
      <c r="H83" s="81"/>
      <c r="I83" s="81"/>
      <c r="J83" s="81"/>
      <c r="K83" s="81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115"/>
      <c r="AF83" s="62"/>
      <c r="AG83" s="62"/>
      <c r="AH83" s="62"/>
      <c r="AI83" s="62"/>
      <c r="AJ83" s="62"/>
      <c r="AK83" s="62"/>
      <c r="AL83" s="62"/>
      <c r="AM83" s="62"/>
    </row>
    <row r="84" spans="1:39" s="60" customFormat="1">
      <c r="A84" s="2"/>
      <c r="B84" s="171" t="s">
        <v>350</v>
      </c>
      <c r="C84" s="49" t="s">
        <v>286</v>
      </c>
      <c r="D84" s="70"/>
      <c r="E84" s="49"/>
      <c r="F84" s="81"/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62">
        <v>15</v>
      </c>
      <c r="S84" s="62">
        <v>18</v>
      </c>
      <c r="T84" s="62">
        <v>18</v>
      </c>
      <c r="U84" s="62">
        <v>18</v>
      </c>
      <c r="V84" s="62">
        <v>18</v>
      </c>
      <c r="W84" s="62">
        <v>20</v>
      </c>
      <c r="X84" s="62">
        <v>20</v>
      </c>
      <c r="Y84" s="62">
        <v>20</v>
      </c>
      <c r="Z84" s="62">
        <v>20</v>
      </c>
      <c r="AA84" s="62">
        <v>24</v>
      </c>
      <c r="AB84" s="62">
        <v>24</v>
      </c>
      <c r="AC84" s="62">
        <v>24</v>
      </c>
      <c r="AD84" s="62">
        <v>24</v>
      </c>
      <c r="AE84" s="115"/>
      <c r="AF84" s="119">
        <f t="shared" ref="AF84:AM84" ca="1" si="40">IFERROR(SUMIFS($F84:$AD84,$F$2:$AD$2,AF$2),0)</f>
        <v>0</v>
      </c>
      <c r="AG84" s="119">
        <f t="shared" ca="1" si="40"/>
        <v>0</v>
      </c>
      <c r="AH84" s="119">
        <f t="shared" ca="1" si="40"/>
        <v>0</v>
      </c>
      <c r="AI84" s="119">
        <f t="shared" ca="1" si="40"/>
        <v>15</v>
      </c>
      <c r="AJ84" s="119">
        <f t="shared" ca="1" si="40"/>
        <v>72</v>
      </c>
      <c r="AK84" s="119">
        <f t="shared" ca="1" si="40"/>
        <v>80</v>
      </c>
      <c r="AL84" s="119">
        <f t="shared" ca="1" si="40"/>
        <v>96</v>
      </c>
      <c r="AM84" s="119">
        <f t="shared" ca="1" si="40"/>
        <v>0</v>
      </c>
    </row>
    <row r="85" spans="1:39" s="60" customFormat="1">
      <c r="A85" s="2"/>
      <c r="B85" s="171" t="s">
        <v>69</v>
      </c>
      <c r="C85" s="49" t="s">
        <v>143</v>
      </c>
      <c r="D85" s="70">
        <v>300</v>
      </c>
      <c r="E85" s="49"/>
      <c r="F85" s="81"/>
      <c r="G85" s="81"/>
      <c r="H85" s="81"/>
      <c r="I85" s="81"/>
      <c r="J85" s="81"/>
      <c r="K85" s="81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115"/>
      <c r="AF85" s="62"/>
      <c r="AG85" s="62"/>
      <c r="AH85" s="62"/>
      <c r="AI85" s="62"/>
      <c r="AJ85" s="62"/>
      <c r="AK85" s="62"/>
      <c r="AL85" s="62"/>
      <c r="AM85" s="62"/>
    </row>
    <row r="86" spans="1:39" s="60" customFormat="1">
      <c r="A86" s="2"/>
      <c r="B86" s="171" t="s">
        <v>70</v>
      </c>
      <c r="C86" s="49" t="s">
        <v>151</v>
      </c>
      <c r="D86" s="70">
        <v>500</v>
      </c>
      <c r="E86" s="49"/>
      <c r="F86" s="81"/>
      <c r="G86" s="81"/>
      <c r="H86" s="81"/>
      <c r="I86" s="81"/>
      <c r="J86" s="81"/>
      <c r="K86" s="81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115"/>
      <c r="AF86" s="62"/>
      <c r="AG86" s="62"/>
      <c r="AH86" s="62"/>
      <c r="AI86" s="62"/>
      <c r="AJ86" s="62"/>
      <c r="AK86" s="62"/>
      <c r="AL86" s="62"/>
      <c r="AM86" s="62"/>
    </row>
    <row r="87" spans="1:39" s="60" customFormat="1">
      <c r="A87" s="2"/>
      <c r="B87" s="163" t="s">
        <v>64</v>
      </c>
      <c r="C87" s="49"/>
      <c r="D87" s="70"/>
      <c r="E87" s="49"/>
      <c r="F87" s="81"/>
      <c r="G87" s="81"/>
      <c r="H87" s="81"/>
      <c r="I87" s="81"/>
      <c r="J87" s="81"/>
      <c r="K87" s="81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115"/>
      <c r="AF87" s="62"/>
      <c r="AG87" s="62"/>
      <c r="AH87" s="62"/>
      <c r="AI87" s="62"/>
      <c r="AJ87" s="62"/>
      <c r="AK87" s="62"/>
      <c r="AL87" s="62"/>
      <c r="AM87" s="62"/>
    </row>
    <row r="88" spans="1:39" s="60" customFormat="1">
      <c r="A88" s="2"/>
      <c r="B88" s="171" t="s">
        <v>63</v>
      </c>
      <c r="C88" s="49" t="s">
        <v>59</v>
      </c>
      <c r="D88" s="49"/>
      <c r="E88" s="49"/>
      <c r="F88" s="81"/>
      <c r="G88" s="81"/>
      <c r="H88" s="81"/>
      <c r="I88" s="81"/>
      <c r="J88" s="81"/>
      <c r="K88" s="81"/>
      <c r="L88" s="62">
        <v>25000</v>
      </c>
      <c r="M88" s="62">
        <v>35000</v>
      </c>
      <c r="N88" s="62">
        <v>35000</v>
      </c>
      <c r="O88" s="62">
        <v>40000</v>
      </c>
      <c r="P88" s="62">
        <v>40000</v>
      </c>
      <c r="Q88" s="62">
        <v>45000</v>
      </c>
      <c r="R88" s="62">
        <v>50000</v>
      </c>
      <c r="S88" s="62">
        <v>55000</v>
      </c>
      <c r="T88" s="62">
        <v>60000</v>
      </c>
      <c r="U88" s="62">
        <v>60000</v>
      </c>
      <c r="V88" s="62">
        <v>80000</v>
      </c>
      <c r="W88" s="62">
        <v>100000</v>
      </c>
      <c r="X88" s="62">
        <v>120000</v>
      </c>
      <c r="Y88" s="62">
        <v>150000</v>
      </c>
      <c r="Z88" s="62">
        <v>200000</v>
      </c>
      <c r="AA88" s="62">
        <v>300000</v>
      </c>
      <c r="AB88" s="62">
        <v>300000</v>
      </c>
      <c r="AC88" s="62">
        <v>300000</v>
      </c>
      <c r="AD88" s="62">
        <v>300000</v>
      </c>
      <c r="AE88" s="115"/>
      <c r="AF88" s="62"/>
      <c r="AG88" s="62"/>
      <c r="AH88" s="62"/>
      <c r="AI88" s="62"/>
      <c r="AJ88" s="62"/>
      <c r="AK88" s="62"/>
      <c r="AL88" s="62"/>
      <c r="AM88" s="62"/>
    </row>
    <row r="89" spans="1:39" s="60" customFormat="1">
      <c r="A89" s="2"/>
      <c r="B89" s="172" t="s">
        <v>397</v>
      </c>
      <c r="C89" s="49" t="s">
        <v>60</v>
      </c>
      <c r="D89" s="70">
        <v>58</v>
      </c>
      <c r="E89" s="50">
        <v>10000</v>
      </c>
      <c r="F89" s="81"/>
      <c r="G89" s="81"/>
      <c r="H89" s="81"/>
      <c r="I89" s="81"/>
      <c r="J89" s="81"/>
      <c r="K89" s="81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115"/>
      <c r="AF89" s="62"/>
      <c r="AG89" s="62"/>
      <c r="AH89" s="62"/>
      <c r="AI89" s="62"/>
      <c r="AJ89" s="62"/>
      <c r="AK89" s="62"/>
      <c r="AL89" s="62"/>
      <c r="AM89" s="62"/>
    </row>
    <row r="90" spans="1:39" s="60" customFormat="1">
      <c r="A90" s="2"/>
      <c r="B90" s="172" t="s">
        <v>70</v>
      </c>
      <c r="C90" s="49" t="s">
        <v>151</v>
      </c>
      <c r="D90" s="70">
        <v>50</v>
      </c>
      <c r="E90" s="49"/>
      <c r="F90" s="81"/>
      <c r="G90" s="81"/>
      <c r="H90" s="81"/>
      <c r="I90" s="81"/>
      <c r="J90" s="81"/>
      <c r="K90" s="81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115"/>
      <c r="AF90" s="62"/>
      <c r="AG90" s="62"/>
      <c r="AH90" s="62"/>
      <c r="AI90" s="62"/>
      <c r="AJ90" s="62"/>
      <c r="AK90" s="62"/>
      <c r="AL90" s="62"/>
      <c r="AM90" s="62"/>
    </row>
    <row r="91" spans="1:39" s="60" customFormat="1">
      <c r="A91" s="2"/>
      <c r="B91" s="171" t="s">
        <v>73</v>
      </c>
      <c r="C91" s="49" t="s">
        <v>147</v>
      </c>
      <c r="D91" s="70"/>
      <c r="E91" s="49"/>
      <c r="F91" s="81"/>
      <c r="G91" s="81"/>
      <c r="H91" s="81"/>
      <c r="I91" s="81"/>
      <c r="J91" s="81"/>
      <c r="K91" s="81"/>
      <c r="L91" s="62">
        <v>20</v>
      </c>
      <c r="M91" s="62">
        <v>20</v>
      </c>
      <c r="N91" s="62">
        <v>20</v>
      </c>
      <c r="O91" s="62">
        <v>40</v>
      </c>
      <c r="P91" s="62">
        <v>60</v>
      </c>
      <c r="Q91" s="62">
        <v>60</v>
      </c>
      <c r="R91" s="62">
        <v>60</v>
      </c>
      <c r="S91" s="62">
        <v>80</v>
      </c>
      <c r="T91" s="62">
        <v>80</v>
      </c>
      <c r="U91" s="62">
        <v>80</v>
      </c>
      <c r="V91" s="62">
        <v>80</v>
      </c>
      <c r="W91" s="62">
        <v>100</v>
      </c>
      <c r="X91" s="62">
        <v>100</v>
      </c>
      <c r="Y91" s="62">
        <v>100</v>
      </c>
      <c r="Z91" s="62">
        <v>100</v>
      </c>
      <c r="AA91" s="62">
        <v>120</v>
      </c>
      <c r="AB91" s="62">
        <v>120</v>
      </c>
      <c r="AC91" s="62">
        <v>120</v>
      </c>
      <c r="AD91" s="62">
        <v>120</v>
      </c>
      <c r="AE91" s="115"/>
      <c r="AF91" s="62"/>
      <c r="AG91" s="62"/>
      <c r="AH91" s="62"/>
      <c r="AI91" s="62"/>
      <c r="AJ91" s="62"/>
      <c r="AK91" s="62"/>
      <c r="AL91" s="62"/>
      <c r="AM91" s="62"/>
    </row>
    <row r="92" spans="1:39" s="60" customFormat="1">
      <c r="A92" s="2"/>
      <c r="B92" s="172" t="s">
        <v>398</v>
      </c>
      <c r="C92" s="49" t="s">
        <v>60</v>
      </c>
      <c r="D92" s="70">
        <v>10</v>
      </c>
      <c r="E92" s="50">
        <v>1</v>
      </c>
      <c r="F92" s="81"/>
      <c r="G92" s="81"/>
      <c r="H92" s="81"/>
      <c r="I92" s="81"/>
      <c r="J92" s="81"/>
      <c r="K92" s="81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115"/>
      <c r="AF92" s="62"/>
      <c r="AG92" s="62"/>
      <c r="AH92" s="62"/>
      <c r="AI92" s="62"/>
      <c r="AJ92" s="62"/>
      <c r="AK92" s="62"/>
      <c r="AL92" s="62"/>
      <c r="AM92" s="62"/>
    </row>
    <row r="93" spans="1:39" s="60" customFormat="1">
      <c r="A93" s="2"/>
      <c r="B93" s="172" t="s">
        <v>70</v>
      </c>
      <c r="C93" s="49" t="s">
        <v>151</v>
      </c>
      <c r="D93" s="70">
        <v>300</v>
      </c>
      <c r="E93" s="49"/>
      <c r="F93" s="81"/>
      <c r="G93" s="81"/>
      <c r="H93" s="81"/>
      <c r="I93" s="81"/>
      <c r="J93" s="81"/>
      <c r="K93" s="81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115"/>
      <c r="AF93" s="62"/>
      <c r="AG93" s="62"/>
      <c r="AH93" s="62"/>
      <c r="AI93" s="62"/>
      <c r="AJ93" s="62"/>
      <c r="AK93" s="62"/>
      <c r="AL93" s="62"/>
      <c r="AM93" s="62"/>
    </row>
    <row r="94" spans="1:39" s="60" customFormat="1">
      <c r="A94" s="2"/>
      <c r="B94" s="163" t="s">
        <v>58</v>
      </c>
      <c r="C94" s="49"/>
      <c r="D94" s="70"/>
      <c r="E94" s="49"/>
      <c r="F94" s="81"/>
      <c r="G94" s="81"/>
      <c r="H94" s="81"/>
      <c r="I94" s="81"/>
      <c r="J94" s="81"/>
      <c r="K94" s="81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115"/>
      <c r="AF94" s="62"/>
      <c r="AG94" s="62"/>
      <c r="AH94" s="62"/>
      <c r="AI94" s="62"/>
      <c r="AJ94" s="62"/>
      <c r="AK94" s="62"/>
      <c r="AL94" s="62"/>
      <c r="AM94" s="62"/>
    </row>
    <row r="95" spans="1:39" s="60" customFormat="1">
      <c r="A95" s="2"/>
      <c r="B95" s="171" t="s">
        <v>219</v>
      </c>
      <c r="C95" s="49" t="s">
        <v>287</v>
      </c>
      <c r="D95" s="70"/>
      <c r="E95" s="49"/>
      <c r="F95" s="81"/>
      <c r="G95" s="81"/>
      <c r="H95" s="81"/>
      <c r="I95" s="81"/>
      <c r="J95" s="81"/>
      <c r="K95" s="81"/>
      <c r="L95" s="62"/>
      <c r="M95" s="62">
        <v>100</v>
      </c>
      <c r="N95" s="62">
        <v>100</v>
      </c>
      <c r="O95" s="62">
        <v>200</v>
      </c>
      <c r="P95" s="62">
        <v>200</v>
      </c>
      <c r="Q95" s="62">
        <v>300</v>
      </c>
      <c r="R95" s="62">
        <v>300</v>
      </c>
      <c r="S95" s="62">
        <v>400</v>
      </c>
      <c r="T95" s="62">
        <v>400</v>
      </c>
      <c r="U95" s="62">
        <v>500</v>
      </c>
      <c r="V95" s="62">
        <v>500</v>
      </c>
      <c r="W95" s="62">
        <v>800</v>
      </c>
      <c r="X95" s="62">
        <v>800</v>
      </c>
      <c r="Y95" s="62">
        <v>1000</v>
      </c>
      <c r="Z95" s="62">
        <v>1000</v>
      </c>
      <c r="AA95" s="62">
        <v>1200</v>
      </c>
      <c r="AB95" s="62">
        <v>1200</v>
      </c>
      <c r="AC95" s="62">
        <v>1500</v>
      </c>
      <c r="AD95" s="62">
        <v>1500</v>
      </c>
      <c r="AE95" s="115"/>
      <c r="AF95" s="62"/>
      <c r="AG95" s="62"/>
      <c r="AH95" s="62"/>
      <c r="AI95" s="62"/>
      <c r="AJ95" s="62"/>
      <c r="AK95" s="62"/>
      <c r="AL95" s="62"/>
      <c r="AM95" s="62"/>
    </row>
    <row r="96" spans="1:39" s="60" customFormat="1">
      <c r="A96" s="2"/>
      <c r="B96" s="172" t="s">
        <v>70</v>
      </c>
      <c r="C96" s="49" t="s">
        <v>151</v>
      </c>
      <c r="D96" s="70">
        <v>500</v>
      </c>
      <c r="E96" s="49"/>
      <c r="F96" s="81"/>
      <c r="G96" s="81"/>
      <c r="H96" s="81"/>
      <c r="I96" s="81"/>
      <c r="J96" s="81"/>
      <c r="K96" s="81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115"/>
      <c r="AF96" s="62"/>
      <c r="AG96" s="62"/>
      <c r="AH96" s="62"/>
      <c r="AI96" s="62"/>
      <c r="AJ96" s="62"/>
      <c r="AK96" s="62"/>
      <c r="AL96" s="62"/>
      <c r="AM96" s="62"/>
    </row>
    <row r="97" spans="1:39" s="60" customFormat="1">
      <c r="A97" s="2"/>
      <c r="B97" s="171" t="s">
        <v>220</v>
      </c>
      <c r="C97" s="49" t="s">
        <v>287</v>
      </c>
      <c r="D97" s="70"/>
      <c r="E97" s="49"/>
      <c r="F97" s="81"/>
      <c r="G97" s="81"/>
      <c r="H97" s="81"/>
      <c r="I97" s="81"/>
      <c r="J97" s="81"/>
      <c r="K97" s="81"/>
      <c r="L97" s="62"/>
      <c r="M97" s="62">
        <v>12</v>
      </c>
      <c r="N97" s="62">
        <v>12</v>
      </c>
      <c r="O97" s="62">
        <v>12</v>
      </c>
      <c r="P97" s="62">
        <v>12</v>
      </c>
      <c r="Q97" s="62">
        <v>15</v>
      </c>
      <c r="R97" s="62">
        <v>15</v>
      </c>
      <c r="S97" s="62">
        <v>15</v>
      </c>
      <c r="T97" s="62">
        <v>15</v>
      </c>
      <c r="U97" s="62">
        <v>18</v>
      </c>
      <c r="V97" s="62">
        <v>18</v>
      </c>
      <c r="W97" s="62">
        <v>18</v>
      </c>
      <c r="X97" s="62">
        <v>18</v>
      </c>
      <c r="Y97" s="62">
        <v>20</v>
      </c>
      <c r="Z97" s="62">
        <v>20</v>
      </c>
      <c r="AA97" s="62">
        <v>20</v>
      </c>
      <c r="AB97" s="62">
        <v>20</v>
      </c>
      <c r="AC97" s="62">
        <v>22</v>
      </c>
      <c r="AD97" s="62">
        <v>22</v>
      </c>
      <c r="AE97" s="115"/>
      <c r="AF97" s="62"/>
      <c r="AG97" s="62"/>
      <c r="AH97" s="62"/>
      <c r="AI97" s="62"/>
      <c r="AJ97" s="62"/>
      <c r="AK97" s="62"/>
      <c r="AL97" s="62"/>
      <c r="AM97" s="62"/>
    </row>
    <row r="98" spans="1:39" s="60" customFormat="1">
      <c r="A98" s="2"/>
      <c r="B98" s="172" t="s">
        <v>70</v>
      </c>
      <c r="C98" s="49" t="s">
        <v>151</v>
      </c>
      <c r="D98" s="70">
        <v>2000</v>
      </c>
      <c r="E98" s="49"/>
      <c r="F98" s="81"/>
      <c r="G98" s="81"/>
      <c r="H98" s="81"/>
      <c r="I98" s="81"/>
      <c r="J98" s="81"/>
      <c r="K98" s="81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115"/>
      <c r="AF98" s="62"/>
      <c r="AG98" s="62"/>
      <c r="AH98" s="62"/>
      <c r="AI98" s="62"/>
      <c r="AJ98" s="62"/>
      <c r="AK98" s="62"/>
      <c r="AL98" s="62"/>
      <c r="AM98" s="62"/>
    </row>
    <row r="99" spans="1:39" s="60" customFormat="1">
      <c r="A99" s="2"/>
      <c r="B99" s="163" t="s">
        <v>66</v>
      </c>
      <c r="C99" s="49"/>
      <c r="D99" s="70"/>
      <c r="E99" s="49"/>
      <c r="F99" s="81"/>
      <c r="G99" s="81"/>
      <c r="H99" s="81"/>
      <c r="I99" s="81"/>
      <c r="J99" s="81"/>
      <c r="K99" s="81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115"/>
      <c r="AF99" s="62"/>
      <c r="AG99" s="62"/>
      <c r="AH99" s="62"/>
      <c r="AI99" s="62"/>
      <c r="AJ99" s="62"/>
      <c r="AK99" s="62"/>
      <c r="AL99" s="62"/>
      <c r="AM99" s="62"/>
    </row>
    <row r="100" spans="1:39" s="60" customFormat="1">
      <c r="A100" s="2"/>
      <c r="B100" s="171" t="s">
        <v>65</v>
      </c>
      <c r="C100" s="49" t="s">
        <v>60</v>
      </c>
      <c r="D100" s="70"/>
      <c r="E100" s="49"/>
      <c r="F100" s="81"/>
      <c r="G100" s="81"/>
      <c r="H100" s="81"/>
      <c r="I100" s="81"/>
      <c r="J100" s="81"/>
      <c r="K100" s="81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>
        <v>1000</v>
      </c>
      <c r="X100" s="62">
        <v>1000</v>
      </c>
      <c r="Y100" s="62">
        <v>1000</v>
      </c>
      <c r="Z100" s="62">
        <v>1000</v>
      </c>
      <c r="AA100" s="62">
        <v>2000</v>
      </c>
      <c r="AB100" s="62">
        <v>2000</v>
      </c>
      <c r="AC100" s="62">
        <v>2000</v>
      </c>
      <c r="AD100" s="62">
        <v>2000</v>
      </c>
      <c r="AE100" s="115"/>
      <c r="AF100" s="62"/>
      <c r="AG100" s="62"/>
      <c r="AH100" s="62"/>
      <c r="AI100" s="62"/>
      <c r="AJ100" s="62"/>
      <c r="AK100" s="62"/>
      <c r="AL100" s="62"/>
      <c r="AM100" s="62"/>
    </row>
    <row r="101" spans="1:39" s="60" customFormat="1">
      <c r="A101" s="2"/>
      <c r="B101" s="171" t="s">
        <v>67</v>
      </c>
      <c r="C101" s="49" t="s">
        <v>60</v>
      </c>
      <c r="D101" s="70">
        <v>5</v>
      </c>
      <c r="E101" s="49"/>
      <c r="F101" s="81"/>
      <c r="G101" s="81"/>
      <c r="H101" s="81"/>
      <c r="I101" s="81"/>
      <c r="J101" s="81"/>
      <c r="K101" s="81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115"/>
      <c r="AF101" s="62"/>
      <c r="AG101" s="62"/>
      <c r="AH101" s="62"/>
      <c r="AI101" s="62"/>
      <c r="AJ101" s="62"/>
      <c r="AK101" s="62"/>
      <c r="AL101" s="62"/>
      <c r="AM101" s="62"/>
    </row>
    <row r="102" spans="1:39" s="60" customFormat="1">
      <c r="A102" s="2"/>
      <c r="B102" s="171" t="s">
        <v>70</v>
      </c>
      <c r="C102" s="49" t="s">
        <v>151</v>
      </c>
      <c r="D102" s="70">
        <v>30</v>
      </c>
      <c r="E102" s="49"/>
      <c r="F102" s="81"/>
      <c r="G102" s="81"/>
      <c r="H102" s="81"/>
      <c r="I102" s="81"/>
      <c r="J102" s="81"/>
      <c r="K102" s="81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115"/>
      <c r="AF102" s="62"/>
      <c r="AG102" s="62"/>
      <c r="AH102" s="62"/>
      <c r="AI102" s="62"/>
      <c r="AJ102" s="62"/>
      <c r="AK102" s="62"/>
      <c r="AL102" s="62"/>
      <c r="AM102" s="62"/>
    </row>
    <row r="103" spans="1:39" s="60" customFormat="1">
      <c r="A103" s="2"/>
      <c r="B103" s="163" t="s">
        <v>76</v>
      </c>
      <c r="C103" s="49"/>
      <c r="D103" s="70"/>
      <c r="E103" s="49"/>
      <c r="F103" s="81"/>
      <c r="G103" s="81"/>
      <c r="H103" s="81"/>
      <c r="I103" s="81"/>
      <c r="J103" s="81"/>
      <c r="K103" s="81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115"/>
      <c r="AF103" s="62"/>
      <c r="AG103" s="62"/>
      <c r="AH103" s="62"/>
      <c r="AI103" s="62"/>
      <c r="AJ103" s="62"/>
      <c r="AK103" s="62"/>
      <c r="AL103" s="62"/>
      <c r="AM103" s="62"/>
    </row>
    <row r="104" spans="1:39" s="60" customFormat="1">
      <c r="A104" s="2"/>
      <c r="B104" s="171" t="s">
        <v>145</v>
      </c>
      <c r="C104" s="49" t="s">
        <v>60</v>
      </c>
      <c r="D104" s="70"/>
      <c r="E104" s="49"/>
      <c r="F104" s="81"/>
      <c r="G104" s="81"/>
      <c r="H104" s="81"/>
      <c r="I104" s="81"/>
      <c r="J104" s="81"/>
      <c r="K104" s="81"/>
      <c r="L104" s="62"/>
      <c r="M104" s="62">
        <v>15</v>
      </c>
      <c r="N104" s="62">
        <v>15</v>
      </c>
      <c r="O104" s="62">
        <v>40</v>
      </c>
      <c r="P104" s="62">
        <v>40</v>
      </c>
      <c r="Q104" s="62">
        <v>40</v>
      </c>
      <c r="R104" s="62">
        <v>40</v>
      </c>
      <c r="S104" s="62">
        <v>60</v>
      </c>
      <c r="T104" s="62">
        <v>60</v>
      </c>
      <c r="U104" s="62">
        <v>60</v>
      </c>
      <c r="V104" s="62">
        <v>60</v>
      </c>
      <c r="W104" s="62">
        <v>80</v>
      </c>
      <c r="X104" s="62">
        <v>80</v>
      </c>
      <c r="Y104" s="62">
        <v>80</v>
      </c>
      <c r="Z104" s="62">
        <v>80</v>
      </c>
      <c r="AA104" s="62">
        <v>100</v>
      </c>
      <c r="AB104" s="62">
        <v>100</v>
      </c>
      <c r="AC104" s="62">
        <v>100</v>
      </c>
      <c r="AD104" s="62">
        <v>100</v>
      </c>
      <c r="AE104" s="115"/>
      <c r="AF104" s="62"/>
      <c r="AG104" s="62"/>
      <c r="AH104" s="62"/>
      <c r="AI104" s="62"/>
      <c r="AJ104" s="62"/>
      <c r="AK104" s="62"/>
      <c r="AL104" s="62"/>
      <c r="AM104" s="62"/>
    </row>
    <row r="105" spans="1:39" s="60" customFormat="1">
      <c r="A105" s="2"/>
      <c r="B105" s="171" t="s">
        <v>144</v>
      </c>
      <c r="C105" s="49" t="s">
        <v>60</v>
      </c>
      <c r="D105" s="70">
        <v>50</v>
      </c>
      <c r="E105" s="49"/>
      <c r="F105" s="81"/>
      <c r="G105" s="81"/>
      <c r="H105" s="81"/>
      <c r="I105" s="81"/>
      <c r="J105" s="81"/>
      <c r="K105" s="81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115"/>
      <c r="AF105" s="62"/>
      <c r="AG105" s="62"/>
      <c r="AH105" s="62"/>
      <c r="AI105" s="62"/>
      <c r="AJ105" s="62"/>
      <c r="AK105" s="62"/>
      <c r="AL105" s="62"/>
      <c r="AM105" s="62"/>
    </row>
    <row r="106" spans="1:39" s="60" customFormat="1">
      <c r="A106" s="2"/>
      <c r="B106" s="171" t="s">
        <v>70</v>
      </c>
      <c r="C106" s="49" t="s">
        <v>151</v>
      </c>
      <c r="D106" s="70">
        <v>60</v>
      </c>
      <c r="E106" s="49"/>
      <c r="F106" s="81"/>
      <c r="G106" s="81"/>
      <c r="H106" s="81"/>
      <c r="I106" s="81"/>
      <c r="J106" s="81"/>
      <c r="K106" s="81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115"/>
      <c r="AF106" s="62"/>
      <c r="AG106" s="62"/>
      <c r="AH106" s="62"/>
      <c r="AI106" s="62"/>
      <c r="AJ106" s="62"/>
      <c r="AK106" s="62"/>
      <c r="AL106" s="62"/>
      <c r="AM106" s="62"/>
    </row>
    <row r="107" spans="1:39" s="60" customFormat="1">
      <c r="A107" s="2"/>
      <c r="B107" s="163" t="s">
        <v>74</v>
      </c>
      <c r="C107" s="49" t="s">
        <v>75</v>
      </c>
      <c r="D107" s="188">
        <v>0.01</v>
      </c>
      <c r="E107" s="64"/>
      <c r="F107" s="81"/>
      <c r="G107" s="81"/>
      <c r="H107" s="81"/>
      <c r="I107" s="81"/>
      <c r="J107" s="81"/>
      <c r="K107" s="81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115"/>
      <c r="AF107" s="62"/>
      <c r="AG107" s="62"/>
      <c r="AH107" s="62"/>
      <c r="AI107" s="62"/>
      <c r="AJ107" s="62"/>
      <c r="AK107" s="62"/>
      <c r="AL107" s="62"/>
      <c r="AM107" s="62"/>
    </row>
    <row r="108" spans="1:39" s="60" customFormat="1">
      <c r="A108" s="2"/>
      <c r="B108" s="171"/>
      <c r="C108" s="49"/>
      <c r="D108" s="70"/>
      <c r="E108" s="49"/>
      <c r="F108" s="81"/>
      <c r="G108" s="81"/>
      <c r="H108" s="81"/>
      <c r="I108" s="81"/>
      <c r="J108" s="81"/>
      <c r="K108" s="81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115"/>
      <c r="AF108" s="62"/>
      <c r="AG108" s="62"/>
      <c r="AH108" s="62"/>
      <c r="AI108" s="62"/>
      <c r="AJ108" s="62"/>
      <c r="AK108" s="62"/>
      <c r="AL108" s="62"/>
      <c r="AM108" s="62"/>
    </row>
    <row r="109" spans="1:39" s="60" customFormat="1">
      <c r="A109" s="2"/>
      <c r="B109" s="170" t="s">
        <v>45</v>
      </c>
      <c r="C109" s="3"/>
      <c r="D109" s="70"/>
      <c r="E109" s="49"/>
      <c r="F109" s="81"/>
      <c r="G109" s="81"/>
      <c r="H109" s="81"/>
      <c r="I109" s="81"/>
      <c r="J109" s="81"/>
      <c r="K109" s="81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115"/>
      <c r="AF109" s="62"/>
      <c r="AG109" s="62"/>
      <c r="AH109" s="62"/>
      <c r="AI109" s="62"/>
      <c r="AJ109" s="62"/>
      <c r="AK109" s="62"/>
      <c r="AL109" s="62"/>
      <c r="AM109" s="62"/>
    </row>
    <row r="110" spans="1:39" s="60" customFormat="1">
      <c r="A110" s="2"/>
      <c r="B110" s="162" t="s">
        <v>393</v>
      </c>
      <c r="C110" s="3" t="s">
        <v>151</v>
      </c>
      <c r="D110" s="70">
        <v>1000</v>
      </c>
      <c r="E110" s="65"/>
      <c r="F110" s="81"/>
      <c r="G110" s="81"/>
      <c r="H110" s="81"/>
      <c r="I110" s="81"/>
      <c r="J110" s="81"/>
      <c r="K110" s="81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115"/>
      <c r="AF110" s="62"/>
      <c r="AG110" s="62"/>
      <c r="AH110" s="62"/>
      <c r="AI110" s="62"/>
      <c r="AJ110" s="62"/>
      <c r="AK110" s="62"/>
      <c r="AL110" s="62"/>
      <c r="AM110" s="62"/>
    </row>
    <row r="111" spans="1:39" s="60" customFormat="1">
      <c r="A111" s="2"/>
      <c r="B111" s="171" t="s">
        <v>392</v>
      </c>
      <c r="C111" s="3" t="s">
        <v>329</v>
      </c>
      <c r="D111" s="87">
        <v>0.5</v>
      </c>
      <c r="E111" s="65"/>
      <c r="F111" s="81"/>
      <c r="G111" s="81"/>
      <c r="H111" s="81"/>
      <c r="I111" s="81"/>
      <c r="J111" s="81"/>
      <c r="K111" s="81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115"/>
      <c r="AF111" s="62"/>
      <c r="AG111" s="62"/>
      <c r="AH111" s="62"/>
      <c r="AI111" s="62"/>
      <c r="AJ111" s="62"/>
      <c r="AK111" s="62"/>
      <c r="AL111" s="62"/>
      <c r="AM111" s="62"/>
    </row>
    <row r="112" spans="1:39" s="60" customFormat="1">
      <c r="A112" s="2"/>
      <c r="B112" s="162" t="s">
        <v>156</v>
      </c>
      <c r="C112" s="3" t="s">
        <v>151</v>
      </c>
      <c r="D112" s="70">
        <v>1000</v>
      </c>
      <c r="E112" s="65"/>
      <c r="F112" s="81"/>
      <c r="G112" s="81"/>
      <c r="H112" s="81"/>
      <c r="I112" s="81"/>
      <c r="J112" s="81"/>
      <c r="K112" s="81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115"/>
      <c r="AF112" s="62"/>
      <c r="AG112" s="62"/>
      <c r="AH112" s="62"/>
      <c r="AI112" s="62"/>
      <c r="AJ112" s="62"/>
      <c r="AK112" s="62"/>
      <c r="AL112" s="62"/>
      <c r="AM112" s="62"/>
    </row>
    <row r="113" spans="1:39" s="60" customFormat="1">
      <c r="A113" s="2"/>
      <c r="B113" s="162" t="s">
        <v>288</v>
      </c>
      <c r="C113" s="3" t="s">
        <v>151</v>
      </c>
      <c r="D113" s="70">
        <v>150</v>
      </c>
      <c r="E113" s="49"/>
      <c r="F113" s="81"/>
      <c r="G113" s="81"/>
      <c r="H113" s="81"/>
      <c r="I113" s="81"/>
      <c r="J113" s="81"/>
      <c r="K113" s="81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115"/>
      <c r="AF113" s="62"/>
      <c r="AG113" s="62"/>
      <c r="AH113" s="62"/>
      <c r="AI113" s="62"/>
      <c r="AJ113" s="62"/>
      <c r="AK113" s="62"/>
      <c r="AL113" s="62"/>
      <c r="AM113" s="62"/>
    </row>
    <row r="114" spans="1:39" s="60" customFormat="1">
      <c r="A114" s="2"/>
      <c r="B114" s="162" t="s">
        <v>289</v>
      </c>
      <c r="C114" s="3" t="s">
        <v>151</v>
      </c>
      <c r="D114" s="70">
        <v>50</v>
      </c>
      <c r="E114" s="49"/>
      <c r="F114" s="81"/>
      <c r="G114" s="81"/>
      <c r="H114" s="81"/>
      <c r="I114" s="81"/>
      <c r="J114" s="81"/>
      <c r="K114" s="81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115"/>
      <c r="AF114" s="62"/>
      <c r="AG114" s="62"/>
      <c r="AH114" s="62"/>
      <c r="AI114" s="62"/>
      <c r="AJ114" s="62"/>
      <c r="AK114" s="62"/>
      <c r="AL114" s="62"/>
      <c r="AM114" s="62"/>
    </row>
    <row r="115" spans="1:39" s="60" customFormat="1">
      <c r="A115" s="2"/>
      <c r="B115" s="162" t="s">
        <v>72</v>
      </c>
      <c r="C115" s="3" t="s">
        <v>151</v>
      </c>
      <c r="D115" s="70">
        <v>350</v>
      </c>
      <c r="E115" s="49"/>
      <c r="F115" s="81"/>
      <c r="G115" s="81"/>
      <c r="H115" s="81"/>
      <c r="I115" s="81"/>
      <c r="J115" s="81"/>
      <c r="K115" s="81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115"/>
      <c r="AF115" s="62"/>
      <c r="AG115" s="62"/>
      <c r="AH115" s="62"/>
      <c r="AI115" s="62"/>
      <c r="AJ115" s="62"/>
      <c r="AK115" s="62"/>
      <c r="AL115" s="62"/>
      <c r="AM115" s="62"/>
    </row>
    <row r="116" spans="1:39" s="60" customFormat="1">
      <c r="A116" s="2"/>
      <c r="B116" s="162" t="s">
        <v>282</v>
      </c>
      <c r="C116" s="3" t="s">
        <v>151</v>
      </c>
      <c r="D116" s="70">
        <v>250</v>
      </c>
      <c r="E116" s="49"/>
      <c r="F116" s="81"/>
      <c r="G116" s="81"/>
      <c r="H116" s="81"/>
      <c r="I116" s="81"/>
      <c r="J116" s="81"/>
      <c r="K116" s="81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115"/>
      <c r="AF116" s="62"/>
      <c r="AG116" s="62"/>
      <c r="AH116" s="62"/>
      <c r="AI116" s="62"/>
      <c r="AJ116" s="62"/>
      <c r="AK116" s="62"/>
      <c r="AL116" s="62"/>
      <c r="AM116" s="62"/>
    </row>
    <row r="117" spans="1:39" s="60" customFormat="1">
      <c r="A117" s="2"/>
      <c r="B117" s="162" t="s">
        <v>231</v>
      </c>
      <c r="C117" s="3" t="s">
        <v>151</v>
      </c>
      <c r="D117" s="70">
        <v>25</v>
      </c>
      <c r="E117" s="49"/>
      <c r="F117" s="81"/>
      <c r="G117" s="81"/>
      <c r="H117" s="81"/>
      <c r="I117" s="81"/>
      <c r="J117" s="81"/>
      <c r="K117" s="81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115"/>
      <c r="AF117" s="62"/>
      <c r="AG117" s="62"/>
      <c r="AH117" s="62"/>
      <c r="AI117" s="62"/>
      <c r="AJ117" s="62"/>
      <c r="AK117" s="62"/>
      <c r="AL117" s="62"/>
      <c r="AM117" s="62"/>
    </row>
    <row r="118" spans="1:39" s="60" customFormat="1">
      <c r="A118" s="2"/>
      <c r="B118" s="162" t="s">
        <v>232</v>
      </c>
      <c r="C118" s="3" t="s">
        <v>151</v>
      </c>
      <c r="D118" s="70">
        <v>150</v>
      </c>
      <c r="E118" s="49"/>
      <c r="F118" s="81"/>
      <c r="G118" s="81"/>
      <c r="H118" s="81"/>
      <c r="I118" s="81"/>
      <c r="J118" s="81"/>
      <c r="K118" s="81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115"/>
      <c r="AF118" s="62"/>
      <c r="AG118" s="62"/>
      <c r="AH118" s="62"/>
      <c r="AI118" s="62"/>
      <c r="AJ118" s="62"/>
      <c r="AK118" s="62"/>
      <c r="AL118" s="62"/>
      <c r="AM118" s="62"/>
    </row>
    <row r="119" spans="1:39" s="60" customFormat="1">
      <c r="A119" s="2"/>
      <c r="B119" s="162" t="s">
        <v>58</v>
      </c>
      <c r="C119" s="3"/>
      <c r="D119" s="70"/>
      <c r="E119" s="49"/>
      <c r="F119" s="81"/>
      <c r="G119" s="81"/>
      <c r="H119" s="81"/>
      <c r="I119" s="81"/>
      <c r="J119" s="81"/>
      <c r="K119" s="81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115"/>
      <c r="AF119" s="62"/>
      <c r="AG119" s="62"/>
      <c r="AH119" s="62"/>
      <c r="AI119" s="62"/>
      <c r="AJ119" s="62"/>
      <c r="AK119" s="62"/>
      <c r="AL119" s="62"/>
      <c r="AM119" s="62"/>
    </row>
    <row r="120" spans="1:39" s="60" customFormat="1">
      <c r="A120" s="2"/>
      <c r="B120" s="162" t="s">
        <v>66</v>
      </c>
      <c r="C120" s="3" t="s">
        <v>151</v>
      </c>
      <c r="D120" s="70">
        <v>15</v>
      </c>
      <c r="E120" s="49"/>
      <c r="F120" s="81"/>
      <c r="G120" s="81"/>
      <c r="H120" s="81"/>
      <c r="I120" s="81"/>
      <c r="J120" s="81"/>
      <c r="K120" s="81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115"/>
      <c r="AF120" s="62"/>
      <c r="AG120" s="62"/>
      <c r="AH120" s="62"/>
      <c r="AI120" s="62"/>
      <c r="AJ120" s="62"/>
      <c r="AK120" s="62"/>
      <c r="AL120" s="62"/>
      <c r="AM120" s="62"/>
    </row>
    <row r="121" spans="1:39" s="60" customFormat="1">
      <c r="A121" s="2"/>
      <c r="B121" s="171" t="s">
        <v>219</v>
      </c>
      <c r="C121" s="3" t="s">
        <v>151</v>
      </c>
      <c r="D121" s="70">
        <v>250</v>
      </c>
      <c r="E121" s="49"/>
      <c r="F121" s="81"/>
      <c r="G121" s="81"/>
      <c r="H121" s="81"/>
      <c r="I121" s="81"/>
      <c r="J121" s="81"/>
      <c r="K121" s="81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115"/>
      <c r="AF121" s="62"/>
      <c r="AG121" s="62"/>
      <c r="AH121" s="62"/>
      <c r="AI121" s="62"/>
      <c r="AJ121" s="62"/>
      <c r="AK121" s="62"/>
      <c r="AL121" s="62"/>
      <c r="AM121" s="62"/>
    </row>
    <row r="122" spans="1:39" s="60" customFormat="1">
      <c r="A122" s="2"/>
      <c r="B122" s="171" t="s">
        <v>220</v>
      </c>
      <c r="C122" s="3" t="s">
        <v>151</v>
      </c>
      <c r="D122" s="70">
        <v>1000</v>
      </c>
      <c r="E122" s="49"/>
      <c r="F122" s="81"/>
      <c r="G122" s="81"/>
      <c r="H122" s="81"/>
      <c r="I122" s="81"/>
      <c r="J122" s="81"/>
      <c r="K122" s="81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115"/>
      <c r="AF122" s="62"/>
      <c r="AG122" s="62"/>
      <c r="AH122" s="62"/>
      <c r="AI122" s="62"/>
      <c r="AJ122" s="62"/>
      <c r="AK122" s="62"/>
      <c r="AL122" s="62"/>
      <c r="AM122" s="62"/>
    </row>
    <row r="123" spans="1:39" s="60" customFormat="1">
      <c r="A123" s="2"/>
      <c r="B123" s="162" t="s">
        <v>76</v>
      </c>
      <c r="C123" s="3" t="s">
        <v>151</v>
      </c>
      <c r="D123" s="70">
        <v>30</v>
      </c>
      <c r="E123" s="49"/>
      <c r="F123" s="81"/>
      <c r="G123" s="81"/>
      <c r="H123" s="81"/>
      <c r="I123" s="81"/>
      <c r="J123" s="81"/>
      <c r="K123" s="81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115"/>
      <c r="AF123" s="62"/>
      <c r="AG123" s="62"/>
      <c r="AH123" s="62"/>
      <c r="AI123" s="62"/>
      <c r="AJ123" s="62"/>
      <c r="AK123" s="62"/>
      <c r="AL123" s="62"/>
      <c r="AM123" s="62"/>
    </row>
    <row r="124" spans="1:39" s="60" customFormat="1">
      <c r="A124" s="2"/>
      <c r="B124" s="162" t="s">
        <v>74</v>
      </c>
      <c r="C124" s="49" t="s">
        <v>75</v>
      </c>
      <c r="D124" s="188">
        <v>5.0000000000000001E-3</v>
      </c>
      <c r="E124" s="64"/>
      <c r="F124" s="81"/>
      <c r="G124" s="81"/>
      <c r="H124" s="81"/>
      <c r="I124" s="81"/>
      <c r="J124" s="81"/>
      <c r="K124" s="81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115"/>
      <c r="AF124" s="62"/>
      <c r="AG124" s="62"/>
      <c r="AH124" s="62"/>
      <c r="AI124" s="62"/>
      <c r="AJ124" s="62"/>
      <c r="AK124" s="62"/>
      <c r="AL124" s="62"/>
      <c r="AM124" s="62"/>
    </row>
    <row r="125" spans="1:39" s="60" customFormat="1">
      <c r="A125" s="2"/>
      <c r="B125" s="162"/>
      <c r="C125" s="49"/>
      <c r="D125" s="188"/>
      <c r="E125" s="64"/>
      <c r="F125" s="81"/>
      <c r="G125" s="81"/>
      <c r="H125" s="81"/>
      <c r="I125" s="81"/>
      <c r="J125" s="81"/>
      <c r="K125" s="81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115"/>
      <c r="AF125" s="62"/>
      <c r="AG125" s="62"/>
      <c r="AH125" s="62"/>
      <c r="AI125" s="62"/>
      <c r="AJ125" s="62"/>
      <c r="AK125" s="62"/>
      <c r="AL125" s="62"/>
      <c r="AM125" s="62"/>
    </row>
    <row r="126" spans="1:39" s="60" customFormat="1">
      <c r="A126" s="2"/>
      <c r="B126" s="170" t="s">
        <v>19</v>
      </c>
      <c r="C126" s="49"/>
      <c r="D126" s="70"/>
      <c r="E126" s="49"/>
      <c r="F126" s="81"/>
      <c r="G126" s="81"/>
      <c r="H126" s="81"/>
      <c r="I126" s="81"/>
      <c r="J126" s="81"/>
      <c r="K126" s="81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115"/>
      <c r="AF126" s="62"/>
      <c r="AG126" s="62"/>
      <c r="AH126" s="62"/>
      <c r="AI126" s="62"/>
      <c r="AJ126" s="62"/>
      <c r="AK126" s="62"/>
      <c r="AL126" s="62"/>
      <c r="AM126" s="62"/>
    </row>
    <row r="127" spans="1:39" s="60" customFormat="1">
      <c r="A127" s="2"/>
      <c r="B127" s="162" t="s">
        <v>152</v>
      </c>
      <c r="C127" s="49" t="s">
        <v>140</v>
      </c>
      <c r="D127" s="87">
        <v>0.08</v>
      </c>
      <c r="E127" s="49"/>
      <c r="F127" s="81"/>
      <c r="G127" s="81"/>
      <c r="H127" s="81"/>
      <c r="I127" s="81"/>
      <c r="J127" s="81"/>
      <c r="K127" s="81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115"/>
      <c r="AF127" s="62"/>
      <c r="AG127" s="62"/>
      <c r="AH127" s="62"/>
      <c r="AI127" s="62"/>
      <c r="AJ127" s="62"/>
      <c r="AK127" s="62"/>
      <c r="AL127" s="62"/>
      <c r="AM127" s="62"/>
    </row>
    <row r="128" spans="1:39" s="6" customFormat="1">
      <c r="B128" s="162" t="s">
        <v>246</v>
      </c>
      <c r="C128" s="49" t="s">
        <v>60</v>
      </c>
      <c r="D128" s="87"/>
      <c r="E128" s="49"/>
      <c r="F128" s="83">
        <f t="shared" ref="F128:AD128" si="41">IF(MONTH(F$4)=Ending_month,(1+$D127)^(YEAR(F$4)-Base_financial_year),E128)</f>
        <v>1</v>
      </c>
      <c r="G128" s="83">
        <f t="shared" ca="1" si="41"/>
        <v>1</v>
      </c>
      <c r="H128" s="83">
        <f t="shared" ca="1" si="41"/>
        <v>1</v>
      </c>
      <c r="I128" s="83">
        <f t="shared" ca="1" si="41"/>
        <v>1</v>
      </c>
      <c r="J128" s="83">
        <f t="shared" ca="1" si="41"/>
        <v>1.08</v>
      </c>
      <c r="K128" s="83">
        <f t="shared" ca="1" si="41"/>
        <v>1.08</v>
      </c>
      <c r="L128" s="83">
        <f t="shared" ca="1" si="41"/>
        <v>1.08</v>
      </c>
      <c r="M128" s="83">
        <f t="shared" ca="1" si="41"/>
        <v>1.08</v>
      </c>
      <c r="N128" s="83">
        <f t="shared" ca="1" si="41"/>
        <v>1.1664000000000001</v>
      </c>
      <c r="O128" s="83">
        <f t="shared" ca="1" si="41"/>
        <v>1.1664000000000001</v>
      </c>
      <c r="P128" s="83">
        <f t="shared" ca="1" si="41"/>
        <v>1.1664000000000001</v>
      </c>
      <c r="Q128" s="83">
        <f t="shared" ca="1" si="41"/>
        <v>1.1664000000000001</v>
      </c>
      <c r="R128" s="83">
        <f t="shared" ca="1" si="41"/>
        <v>1.2597120000000002</v>
      </c>
      <c r="S128" s="83">
        <f t="shared" ca="1" si="41"/>
        <v>1.2597120000000002</v>
      </c>
      <c r="T128" s="83">
        <f t="shared" ca="1" si="41"/>
        <v>1.2597120000000002</v>
      </c>
      <c r="U128" s="83">
        <f t="shared" ca="1" si="41"/>
        <v>1.2597120000000002</v>
      </c>
      <c r="V128" s="83">
        <f t="shared" ca="1" si="41"/>
        <v>1.3604889600000003</v>
      </c>
      <c r="W128" s="83">
        <f t="shared" ca="1" si="41"/>
        <v>1.3604889600000003</v>
      </c>
      <c r="X128" s="83">
        <f t="shared" ca="1" si="41"/>
        <v>1.3604889600000003</v>
      </c>
      <c r="Y128" s="83">
        <f t="shared" ca="1" si="41"/>
        <v>1.3604889600000003</v>
      </c>
      <c r="Z128" s="83">
        <f t="shared" ca="1" si="41"/>
        <v>1.4693280768000003</v>
      </c>
      <c r="AA128" s="83">
        <f t="shared" ca="1" si="41"/>
        <v>1.4693280768000003</v>
      </c>
      <c r="AB128" s="83">
        <f t="shared" ca="1" si="41"/>
        <v>1.4693280768000003</v>
      </c>
      <c r="AC128" s="83">
        <f t="shared" ca="1" si="41"/>
        <v>1.4693280768000003</v>
      </c>
      <c r="AD128" s="83">
        <f t="shared" ca="1" si="41"/>
        <v>1.5868743229440005</v>
      </c>
      <c r="AE128" s="117"/>
      <c r="AF128" s="83"/>
      <c r="AG128" s="83"/>
      <c r="AH128" s="83"/>
      <c r="AI128" s="83"/>
      <c r="AJ128" s="83"/>
      <c r="AK128" s="83"/>
      <c r="AL128" s="83"/>
      <c r="AM128" s="83"/>
    </row>
    <row r="129" spans="1:39" s="182" customFormat="1">
      <c r="A129" s="2"/>
      <c r="B129" s="168" t="s">
        <v>251</v>
      </c>
      <c r="C129" s="178"/>
      <c r="D129" s="189"/>
      <c r="E129" s="178"/>
      <c r="F129" s="179">
        <f t="shared" ref="F129:AD129" si="42">SUM(F130:F209)</f>
        <v>21</v>
      </c>
      <c r="G129" s="179">
        <f t="shared" si="42"/>
        <v>21</v>
      </c>
      <c r="H129" s="179">
        <f t="shared" si="42"/>
        <v>22</v>
      </c>
      <c r="I129" s="179">
        <f t="shared" si="42"/>
        <v>29</v>
      </c>
      <c r="J129" s="179">
        <f t="shared" si="42"/>
        <v>66</v>
      </c>
      <c r="K129" s="179">
        <f t="shared" si="42"/>
        <v>68</v>
      </c>
      <c r="L129" s="180">
        <f t="shared" si="42"/>
        <v>68</v>
      </c>
      <c r="M129" s="180">
        <f t="shared" si="42"/>
        <v>68</v>
      </c>
      <c r="N129" s="180">
        <f t="shared" si="42"/>
        <v>68</v>
      </c>
      <c r="O129" s="180">
        <f t="shared" si="42"/>
        <v>68</v>
      </c>
      <c r="P129" s="180">
        <f t="shared" si="42"/>
        <v>68</v>
      </c>
      <c r="Q129" s="180">
        <f t="shared" si="42"/>
        <v>68</v>
      </c>
      <c r="R129" s="180">
        <f t="shared" si="42"/>
        <v>68</v>
      </c>
      <c r="S129" s="180">
        <f t="shared" si="42"/>
        <v>68</v>
      </c>
      <c r="T129" s="180">
        <f t="shared" si="42"/>
        <v>68</v>
      </c>
      <c r="U129" s="180">
        <f t="shared" si="42"/>
        <v>68</v>
      </c>
      <c r="V129" s="180">
        <f t="shared" si="42"/>
        <v>68</v>
      </c>
      <c r="W129" s="180">
        <f t="shared" si="42"/>
        <v>68</v>
      </c>
      <c r="X129" s="180">
        <f t="shared" si="42"/>
        <v>68</v>
      </c>
      <c r="Y129" s="180">
        <f t="shared" si="42"/>
        <v>68</v>
      </c>
      <c r="Z129" s="180">
        <f t="shared" si="42"/>
        <v>68</v>
      </c>
      <c r="AA129" s="180">
        <f t="shared" si="42"/>
        <v>68</v>
      </c>
      <c r="AB129" s="180">
        <f t="shared" si="42"/>
        <v>68</v>
      </c>
      <c r="AC129" s="180">
        <f t="shared" si="42"/>
        <v>68</v>
      </c>
      <c r="AD129" s="180">
        <f t="shared" si="42"/>
        <v>68</v>
      </c>
      <c r="AE129" s="181"/>
      <c r="AF129" s="180"/>
      <c r="AG129" s="180"/>
      <c r="AH129" s="180"/>
      <c r="AI129" s="180"/>
      <c r="AJ129" s="180"/>
      <c r="AK129" s="180"/>
      <c r="AL129" s="180"/>
      <c r="AM129" s="180"/>
    </row>
    <row r="130" spans="1:39" s="60" customFormat="1">
      <c r="A130" s="2"/>
      <c r="B130" s="162" t="s">
        <v>17</v>
      </c>
      <c r="C130" s="49" t="s">
        <v>18</v>
      </c>
      <c r="D130" s="70">
        <v>350000</v>
      </c>
      <c r="E130" s="49" t="s">
        <v>247</v>
      </c>
      <c r="F130" s="81">
        <v>1</v>
      </c>
      <c r="G130" s="81">
        <f>F130</f>
        <v>1</v>
      </c>
      <c r="H130" s="81">
        <f>G130</f>
        <v>1</v>
      </c>
      <c r="I130" s="81">
        <f>H130</f>
        <v>1</v>
      </c>
      <c r="J130" s="81">
        <f>I130</f>
        <v>1</v>
      </c>
      <c r="K130" s="81">
        <f>J130</f>
        <v>1</v>
      </c>
      <c r="L130" s="62">
        <f t="shared" ref="L130:AD145" si="43">K130</f>
        <v>1</v>
      </c>
      <c r="M130" s="62">
        <f t="shared" si="43"/>
        <v>1</v>
      </c>
      <c r="N130" s="62">
        <f t="shared" si="43"/>
        <v>1</v>
      </c>
      <c r="O130" s="62">
        <f t="shared" si="43"/>
        <v>1</v>
      </c>
      <c r="P130" s="62">
        <f t="shared" si="43"/>
        <v>1</v>
      </c>
      <c r="Q130" s="62">
        <f t="shared" si="43"/>
        <v>1</v>
      </c>
      <c r="R130" s="62">
        <f t="shared" si="43"/>
        <v>1</v>
      </c>
      <c r="S130" s="62">
        <f t="shared" si="43"/>
        <v>1</v>
      </c>
      <c r="T130" s="62">
        <f t="shared" si="43"/>
        <v>1</v>
      </c>
      <c r="U130" s="62">
        <f t="shared" si="43"/>
        <v>1</v>
      </c>
      <c r="V130" s="62">
        <f t="shared" si="43"/>
        <v>1</v>
      </c>
      <c r="W130" s="62">
        <f t="shared" si="43"/>
        <v>1</v>
      </c>
      <c r="X130" s="62">
        <f t="shared" si="43"/>
        <v>1</v>
      </c>
      <c r="Y130" s="62">
        <f t="shared" si="43"/>
        <v>1</v>
      </c>
      <c r="Z130" s="62">
        <f t="shared" si="43"/>
        <v>1</v>
      </c>
      <c r="AA130" s="62">
        <f t="shared" si="43"/>
        <v>1</v>
      </c>
      <c r="AB130" s="62">
        <f t="shared" si="43"/>
        <v>1</v>
      </c>
      <c r="AC130" s="62">
        <f t="shared" si="43"/>
        <v>1</v>
      </c>
      <c r="AD130" s="62">
        <f t="shared" si="43"/>
        <v>1</v>
      </c>
      <c r="AE130" s="115"/>
      <c r="AF130" s="62"/>
      <c r="AG130" s="62"/>
      <c r="AH130" s="62"/>
      <c r="AI130" s="62"/>
      <c r="AJ130" s="62"/>
      <c r="AK130" s="62"/>
      <c r="AL130" s="62"/>
      <c r="AM130" s="62"/>
    </row>
    <row r="131" spans="1:39" s="60" customFormat="1">
      <c r="A131" s="2"/>
      <c r="B131" s="162" t="s">
        <v>78</v>
      </c>
      <c r="C131" s="49" t="s">
        <v>18</v>
      </c>
      <c r="D131" s="70">
        <v>280000</v>
      </c>
      <c r="E131" s="49" t="s">
        <v>247</v>
      </c>
      <c r="F131" s="70"/>
      <c r="G131" s="70"/>
      <c r="H131" s="70"/>
      <c r="I131" s="70"/>
      <c r="J131" s="81">
        <v>1</v>
      </c>
      <c r="K131" s="81">
        <f t="shared" ref="K131:Z131" si="44">J131</f>
        <v>1</v>
      </c>
      <c r="L131" s="62">
        <f t="shared" si="44"/>
        <v>1</v>
      </c>
      <c r="M131" s="62">
        <f t="shared" si="44"/>
        <v>1</v>
      </c>
      <c r="N131" s="62">
        <f t="shared" si="44"/>
        <v>1</v>
      </c>
      <c r="O131" s="62">
        <f t="shared" si="44"/>
        <v>1</v>
      </c>
      <c r="P131" s="62">
        <f t="shared" si="44"/>
        <v>1</v>
      </c>
      <c r="Q131" s="62">
        <f t="shared" si="44"/>
        <v>1</v>
      </c>
      <c r="R131" s="62">
        <f t="shared" si="44"/>
        <v>1</v>
      </c>
      <c r="S131" s="62">
        <f t="shared" si="44"/>
        <v>1</v>
      </c>
      <c r="T131" s="62">
        <f t="shared" si="44"/>
        <v>1</v>
      </c>
      <c r="U131" s="62">
        <f t="shared" si="44"/>
        <v>1</v>
      </c>
      <c r="V131" s="62">
        <f t="shared" si="44"/>
        <v>1</v>
      </c>
      <c r="W131" s="62">
        <f t="shared" si="44"/>
        <v>1</v>
      </c>
      <c r="X131" s="62">
        <f t="shared" si="44"/>
        <v>1</v>
      </c>
      <c r="Y131" s="62">
        <f t="shared" si="44"/>
        <v>1</v>
      </c>
      <c r="Z131" s="62">
        <f t="shared" si="44"/>
        <v>1</v>
      </c>
      <c r="AA131" s="62">
        <f t="shared" si="43"/>
        <v>1</v>
      </c>
      <c r="AB131" s="62">
        <f t="shared" si="43"/>
        <v>1</v>
      </c>
      <c r="AC131" s="62">
        <f t="shared" si="43"/>
        <v>1</v>
      </c>
      <c r="AD131" s="62">
        <f t="shared" si="43"/>
        <v>1</v>
      </c>
      <c r="AE131" s="115"/>
      <c r="AF131" s="62"/>
      <c r="AG131" s="62"/>
      <c r="AH131" s="62"/>
      <c r="AI131" s="62"/>
      <c r="AJ131" s="62"/>
      <c r="AK131" s="62"/>
      <c r="AL131" s="62"/>
      <c r="AM131" s="62"/>
    </row>
    <row r="132" spans="1:39" s="60" customFormat="1">
      <c r="A132" s="2"/>
      <c r="B132" s="214" t="s">
        <v>180</v>
      </c>
      <c r="D132" s="183"/>
      <c r="E132" s="61"/>
      <c r="F132" s="81"/>
      <c r="G132" s="81"/>
      <c r="H132" s="81"/>
      <c r="I132" s="81"/>
      <c r="J132" s="81"/>
      <c r="K132" s="81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115"/>
      <c r="AF132" s="62"/>
      <c r="AG132" s="62"/>
      <c r="AH132" s="62"/>
      <c r="AI132" s="62"/>
      <c r="AJ132" s="62"/>
      <c r="AK132" s="62"/>
      <c r="AL132" s="62"/>
      <c r="AM132" s="62"/>
    </row>
    <row r="133" spans="1:39" s="60" customFormat="1">
      <c r="A133" s="2"/>
      <c r="B133" s="172" t="s">
        <v>160</v>
      </c>
      <c r="C133" s="49" t="s">
        <v>18</v>
      </c>
      <c r="D133" s="70">
        <v>200000</v>
      </c>
      <c r="E133" s="49" t="s">
        <v>247</v>
      </c>
      <c r="F133" s="70"/>
      <c r="G133" s="70"/>
      <c r="H133" s="70"/>
      <c r="I133" s="70"/>
      <c r="J133" s="81">
        <v>1</v>
      </c>
      <c r="K133" s="81">
        <f>J133</f>
        <v>1</v>
      </c>
      <c r="L133" s="62">
        <f t="shared" si="43"/>
        <v>1</v>
      </c>
      <c r="M133" s="62">
        <f t="shared" si="43"/>
        <v>1</v>
      </c>
      <c r="N133" s="62">
        <f t="shared" si="43"/>
        <v>1</v>
      </c>
      <c r="O133" s="62">
        <f t="shared" si="43"/>
        <v>1</v>
      </c>
      <c r="P133" s="62">
        <f t="shared" si="43"/>
        <v>1</v>
      </c>
      <c r="Q133" s="62">
        <f t="shared" si="43"/>
        <v>1</v>
      </c>
      <c r="R133" s="62">
        <f t="shared" si="43"/>
        <v>1</v>
      </c>
      <c r="S133" s="62">
        <f t="shared" si="43"/>
        <v>1</v>
      </c>
      <c r="T133" s="62">
        <f t="shared" si="43"/>
        <v>1</v>
      </c>
      <c r="U133" s="62">
        <f t="shared" si="43"/>
        <v>1</v>
      </c>
      <c r="V133" s="62">
        <f t="shared" si="43"/>
        <v>1</v>
      </c>
      <c r="W133" s="62">
        <f t="shared" si="43"/>
        <v>1</v>
      </c>
      <c r="X133" s="62">
        <f t="shared" si="43"/>
        <v>1</v>
      </c>
      <c r="Y133" s="62">
        <f t="shared" si="43"/>
        <v>1</v>
      </c>
      <c r="Z133" s="62">
        <f t="shared" si="43"/>
        <v>1</v>
      </c>
      <c r="AA133" s="62">
        <f t="shared" si="43"/>
        <v>1</v>
      </c>
      <c r="AB133" s="62">
        <f t="shared" si="43"/>
        <v>1</v>
      </c>
      <c r="AC133" s="62">
        <f t="shared" si="43"/>
        <v>1</v>
      </c>
      <c r="AD133" s="62">
        <f t="shared" si="43"/>
        <v>1</v>
      </c>
      <c r="AE133" s="115"/>
      <c r="AF133" s="62"/>
      <c r="AG133" s="62"/>
      <c r="AH133" s="62"/>
      <c r="AI133" s="62"/>
      <c r="AJ133" s="62"/>
      <c r="AK133" s="62"/>
      <c r="AL133" s="62"/>
      <c r="AM133" s="62"/>
    </row>
    <row r="134" spans="1:39" s="60" customFormat="1">
      <c r="A134" s="2"/>
      <c r="B134" s="172" t="s">
        <v>159</v>
      </c>
      <c r="C134" s="49" t="s">
        <v>18</v>
      </c>
      <c r="D134" s="70">
        <v>200000</v>
      </c>
      <c r="E134" s="49" t="s">
        <v>247</v>
      </c>
      <c r="F134" s="70"/>
      <c r="G134" s="70"/>
      <c r="H134" s="70"/>
      <c r="I134" s="70"/>
      <c r="J134" s="81">
        <v>1</v>
      </c>
      <c r="K134" s="81">
        <f>J134</f>
        <v>1</v>
      </c>
      <c r="L134" s="62">
        <f t="shared" si="43"/>
        <v>1</v>
      </c>
      <c r="M134" s="62">
        <f t="shared" si="43"/>
        <v>1</v>
      </c>
      <c r="N134" s="62">
        <f t="shared" si="43"/>
        <v>1</v>
      </c>
      <c r="O134" s="62">
        <f t="shared" si="43"/>
        <v>1</v>
      </c>
      <c r="P134" s="62">
        <f t="shared" si="43"/>
        <v>1</v>
      </c>
      <c r="Q134" s="62">
        <f t="shared" si="43"/>
        <v>1</v>
      </c>
      <c r="R134" s="62">
        <f t="shared" si="43"/>
        <v>1</v>
      </c>
      <c r="S134" s="62">
        <f t="shared" si="43"/>
        <v>1</v>
      </c>
      <c r="T134" s="62">
        <f t="shared" si="43"/>
        <v>1</v>
      </c>
      <c r="U134" s="62">
        <f t="shared" si="43"/>
        <v>1</v>
      </c>
      <c r="V134" s="62">
        <f t="shared" si="43"/>
        <v>1</v>
      </c>
      <c r="W134" s="62">
        <f t="shared" si="43"/>
        <v>1</v>
      </c>
      <c r="X134" s="62">
        <f t="shared" si="43"/>
        <v>1</v>
      </c>
      <c r="Y134" s="62">
        <f t="shared" si="43"/>
        <v>1</v>
      </c>
      <c r="Z134" s="62">
        <f t="shared" si="43"/>
        <v>1</v>
      </c>
      <c r="AA134" s="62">
        <f t="shared" si="43"/>
        <v>1</v>
      </c>
      <c r="AB134" s="62">
        <f t="shared" si="43"/>
        <v>1</v>
      </c>
      <c r="AC134" s="62">
        <f t="shared" si="43"/>
        <v>1</v>
      </c>
      <c r="AD134" s="62">
        <f t="shared" si="43"/>
        <v>1</v>
      </c>
      <c r="AE134" s="115"/>
      <c r="AF134" s="62"/>
      <c r="AG134" s="62"/>
      <c r="AH134" s="62"/>
      <c r="AI134" s="62"/>
      <c r="AJ134" s="62"/>
      <c r="AK134" s="62"/>
      <c r="AL134" s="62"/>
      <c r="AM134" s="62"/>
    </row>
    <row r="135" spans="1:39" s="60" customFormat="1">
      <c r="A135" s="2"/>
      <c r="B135" s="172" t="s">
        <v>161</v>
      </c>
      <c r="C135" s="49" t="s">
        <v>18</v>
      </c>
      <c r="D135" s="70">
        <v>200000</v>
      </c>
      <c r="E135" s="49" t="s">
        <v>247</v>
      </c>
      <c r="F135" s="70"/>
      <c r="G135" s="70"/>
      <c r="H135" s="70"/>
      <c r="I135" s="70"/>
      <c r="J135" s="81">
        <v>1</v>
      </c>
      <c r="K135" s="81">
        <f>J135</f>
        <v>1</v>
      </c>
      <c r="L135" s="62">
        <f t="shared" si="43"/>
        <v>1</v>
      </c>
      <c r="M135" s="62">
        <f t="shared" si="43"/>
        <v>1</v>
      </c>
      <c r="N135" s="62">
        <f t="shared" si="43"/>
        <v>1</v>
      </c>
      <c r="O135" s="62">
        <f t="shared" si="43"/>
        <v>1</v>
      </c>
      <c r="P135" s="62">
        <f t="shared" si="43"/>
        <v>1</v>
      </c>
      <c r="Q135" s="62">
        <f t="shared" si="43"/>
        <v>1</v>
      </c>
      <c r="R135" s="62">
        <f t="shared" si="43"/>
        <v>1</v>
      </c>
      <c r="S135" s="62">
        <f t="shared" si="43"/>
        <v>1</v>
      </c>
      <c r="T135" s="62">
        <f t="shared" si="43"/>
        <v>1</v>
      </c>
      <c r="U135" s="62">
        <f t="shared" si="43"/>
        <v>1</v>
      </c>
      <c r="V135" s="62">
        <f t="shared" si="43"/>
        <v>1</v>
      </c>
      <c r="W135" s="62">
        <f t="shared" si="43"/>
        <v>1</v>
      </c>
      <c r="X135" s="62">
        <f t="shared" si="43"/>
        <v>1</v>
      </c>
      <c r="Y135" s="62">
        <f t="shared" si="43"/>
        <v>1</v>
      </c>
      <c r="Z135" s="62">
        <f t="shared" si="43"/>
        <v>1</v>
      </c>
      <c r="AA135" s="62">
        <f t="shared" si="43"/>
        <v>1</v>
      </c>
      <c r="AB135" s="62">
        <f t="shared" si="43"/>
        <v>1</v>
      </c>
      <c r="AC135" s="62">
        <f t="shared" si="43"/>
        <v>1</v>
      </c>
      <c r="AD135" s="62">
        <f t="shared" si="43"/>
        <v>1</v>
      </c>
      <c r="AE135" s="115"/>
      <c r="AF135" s="62"/>
      <c r="AG135" s="62"/>
      <c r="AH135" s="62"/>
      <c r="AI135" s="62"/>
      <c r="AJ135" s="62"/>
      <c r="AK135" s="62"/>
      <c r="AL135" s="62"/>
      <c r="AM135" s="62"/>
    </row>
    <row r="136" spans="1:39" s="60" customFormat="1">
      <c r="A136" s="2"/>
      <c r="B136" s="214" t="s">
        <v>172</v>
      </c>
      <c r="D136" s="183"/>
      <c r="E136" s="61"/>
      <c r="F136" s="81"/>
      <c r="G136" s="81"/>
      <c r="H136" s="81"/>
      <c r="I136" s="81"/>
      <c r="J136" s="81"/>
      <c r="K136" s="81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115"/>
      <c r="AF136" s="62"/>
      <c r="AG136" s="62"/>
      <c r="AH136" s="62"/>
      <c r="AI136" s="62"/>
      <c r="AJ136" s="62"/>
      <c r="AK136" s="62"/>
      <c r="AL136" s="62"/>
      <c r="AM136" s="62"/>
    </row>
    <row r="137" spans="1:39" s="60" customFormat="1">
      <c r="A137" s="2"/>
      <c r="B137" s="172" t="s">
        <v>369</v>
      </c>
      <c r="C137" s="49" t="s">
        <v>18</v>
      </c>
      <c r="D137" s="70">
        <v>200000</v>
      </c>
      <c r="E137" s="49" t="s">
        <v>247</v>
      </c>
      <c r="F137" s="81">
        <v>1</v>
      </c>
      <c r="G137" s="81">
        <f>F137</f>
        <v>1</v>
      </c>
      <c r="H137" s="81">
        <f>G137</f>
        <v>1</v>
      </c>
      <c r="I137" s="81">
        <f>H137</f>
        <v>1</v>
      </c>
      <c r="J137" s="81">
        <v>1</v>
      </c>
      <c r="K137" s="81">
        <f t="shared" ref="K137:K143" si="45">J137</f>
        <v>1</v>
      </c>
      <c r="L137" s="62">
        <f t="shared" si="43"/>
        <v>1</v>
      </c>
      <c r="M137" s="62">
        <f t="shared" si="43"/>
        <v>1</v>
      </c>
      <c r="N137" s="62">
        <f t="shared" si="43"/>
        <v>1</v>
      </c>
      <c r="O137" s="62">
        <f t="shared" si="43"/>
        <v>1</v>
      </c>
      <c r="P137" s="62">
        <f t="shared" si="43"/>
        <v>1</v>
      </c>
      <c r="Q137" s="62">
        <f t="shared" si="43"/>
        <v>1</v>
      </c>
      <c r="R137" s="62">
        <f t="shared" si="43"/>
        <v>1</v>
      </c>
      <c r="S137" s="62">
        <f t="shared" si="43"/>
        <v>1</v>
      </c>
      <c r="T137" s="62">
        <f t="shared" si="43"/>
        <v>1</v>
      </c>
      <c r="U137" s="62">
        <f t="shared" si="43"/>
        <v>1</v>
      </c>
      <c r="V137" s="62">
        <f t="shared" si="43"/>
        <v>1</v>
      </c>
      <c r="W137" s="62">
        <f t="shared" si="43"/>
        <v>1</v>
      </c>
      <c r="X137" s="62">
        <f t="shared" si="43"/>
        <v>1</v>
      </c>
      <c r="Y137" s="62">
        <f t="shared" si="43"/>
        <v>1</v>
      </c>
      <c r="Z137" s="62">
        <f t="shared" si="43"/>
        <v>1</v>
      </c>
      <c r="AA137" s="62">
        <f t="shared" si="43"/>
        <v>1</v>
      </c>
      <c r="AB137" s="62">
        <f t="shared" si="43"/>
        <v>1</v>
      </c>
      <c r="AC137" s="62">
        <f t="shared" si="43"/>
        <v>1</v>
      </c>
      <c r="AD137" s="62">
        <f t="shared" si="43"/>
        <v>1</v>
      </c>
      <c r="AE137" s="115"/>
      <c r="AF137" s="62"/>
      <c r="AG137" s="62"/>
      <c r="AH137" s="62"/>
      <c r="AI137" s="62"/>
      <c r="AJ137" s="62"/>
      <c r="AK137" s="62"/>
      <c r="AL137" s="62"/>
      <c r="AM137" s="62"/>
    </row>
    <row r="138" spans="1:39" s="60" customFormat="1">
      <c r="A138" s="2"/>
      <c r="B138" s="172" t="s">
        <v>373</v>
      </c>
      <c r="C138" s="49" t="s">
        <v>18</v>
      </c>
      <c r="D138" s="70">
        <v>200000</v>
      </c>
      <c r="E138" s="49" t="s">
        <v>247</v>
      </c>
      <c r="F138" s="70"/>
      <c r="G138" s="70"/>
      <c r="H138" s="70"/>
      <c r="I138" s="70"/>
      <c r="J138" s="81">
        <v>1</v>
      </c>
      <c r="K138" s="81">
        <f t="shared" si="45"/>
        <v>1</v>
      </c>
      <c r="L138" s="62">
        <f t="shared" si="43"/>
        <v>1</v>
      </c>
      <c r="M138" s="62">
        <f t="shared" si="43"/>
        <v>1</v>
      </c>
      <c r="N138" s="62">
        <f t="shared" si="43"/>
        <v>1</v>
      </c>
      <c r="O138" s="62">
        <f t="shared" si="43"/>
        <v>1</v>
      </c>
      <c r="P138" s="62">
        <f t="shared" si="43"/>
        <v>1</v>
      </c>
      <c r="Q138" s="62">
        <f t="shared" si="43"/>
        <v>1</v>
      </c>
      <c r="R138" s="62">
        <f t="shared" si="43"/>
        <v>1</v>
      </c>
      <c r="S138" s="62">
        <f t="shared" si="43"/>
        <v>1</v>
      </c>
      <c r="T138" s="62">
        <f t="shared" si="43"/>
        <v>1</v>
      </c>
      <c r="U138" s="62">
        <f t="shared" si="43"/>
        <v>1</v>
      </c>
      <c r="V138" s="62">
        <f t="shared" si="43"/>
        <v>1</v>
      </c>
      <c r="W138" s="62">
        <f t="shared" si="43"/>
        <v>1</v>
      </c>
      <c r="X138" s="62">
        <f t="shared" si="43"/>
        <v>1</v>
      </c>
      <c r="Y138" s="62">
        <f t="shared" si="43"/>
        <v>1</v>
      </c>
      <c r="Z138" s="62">
        <f t="shared" si="43"/>
        <v>1</v>
      </c>
      <c r="AA138" s="62">
        <f t="shared" si="43"/>
        <v>1</v>
      </c>
      <c r="AB138" s="62">
        <f t="shared" si="43"/>
        <v>1</v>
      </c>
      <c r="AC138" s="62">
        <f t="shared" si="43"/>
        <v>1</v>
      </c>
      <c r="AD138" s="62">
        <f t="shared" si="43"/>
        <v>1</v>
      </c>
      <c r="AE138" s="115"/>
      <c r="AF138" s="62"/>
      <c r="AG138" s="62"/>
      <c r="AH138" s="62"/>
      <c r="AI138" s="62"/>
      <c r="AJ138" s="62"/>
      <c r="AK138" s="62"/>
      <c r="AL138" s="62"/>
      <c r="AM138" s="62"/>
    </row>
    <row r="139" spans="1:39" s="60" customFormat="1">
      <c r="A139" s="2"/>
      <c r="B139" s="172" t="s">
        <v>370</v>
      </c>
      <c r="C139" s="49" t="s">
        <v>18</v>
      </c>
      <c r="D139" s="70">
        <v>200000</v>
      </c>
      <c r="E139" s="49" t="s">
        <v>247</v>
      </c>
      <c r="F139" s="70"/>
      <c r="G139" s="70"/>
      <c r="H139" s="70"/>
      <c r="I139" s="70"/>
      <c r="J139" s="81">
        <v>1</v>
      </c>
      <c r="K139" s="81">
        <f t="shared" si="45"/>
        <v>1</v>
      </c>
      <c r="L139" s="62">
        <f t="shared" si="43"/>
        <v>1</v>
      </c>
      <c r="M139" s="62">
        <f t="shared" si="43"/>
        <v>1</v>
      </c>
      <c r="N139" s="62">
        <f t="shared" si="43"/>
        <v>1</v>
      </c>
      <c r="O139" s="62">
        <f t="shared" si="43"/>
        <v>1</v>
      </c>
      <c r="P139" s="62">
        <f t="shared" si="43"/>
        <v>1</v>
      </c>
      <c r="Q139" s="62">
        <f t="shared" si="43"/>
        <v>1</v>
      </c>
      <c r="R139" s="62">
        <f t="shared" si="43"/>
        <v>1</v>
      </c>
      <c r="S139" s="62">
        <f t="shared" si="43"/>
        <v>1</v>
      </c>
      <c r="T139" s="62">
        <f t="shared" si="43"/>
        <v>1</v>
      </c>
      <c r="U139" s="62">
        <f t="shared" si="43"/>
        <v>1</v>
      </c>
      <c r="V139" s="62">
        <f t="shared" si="43"/>
        <v>1</v>
      </c>
      <c r="W139" s="62">
        <f t="shared" si="43"/>
        <v>1</v>
      </c>
      <c r="X139" s="62">
        <f t="shared" si="43"/>
        <v>1</v>
      </c>
      <c r="Y139" s="62">
        <f t="shared" si="43"/>
        <v>1</v>
      </c>
      <c r="Z139" s="62">
        <f t="shared" si="43"/>
        <v>1</v>
      </c>
      <c r="AA139" s="62">
        <f t="shared" si="43"/>
        <v>1</v>
      </c>
      <c r="AB139" s="62">
        <f t="shared" si="43"/>
        <v>1</v>
      </c>
      <c r="AC139" s="62">
        <f t="shared" si="43"/>
        <v>1</v>
      </c>
      <c r="AD139" s="62">
        <f t="shared" si="43"/>
        <v>1</v>
      </c>
      <c r="AE139" s="115"/>
      <c r="AF139" s="62"/>
      <c r="AG139" s="62"/>
      <c r="AH139" s="62"/>
      <c r="AI139" s="62"/>
      <c r="AJ139" s="62"/>
      <c r="AK139" s="62"/>
      <c r="AL139" s="62"/>
      <c r="AM139" s="62"/>
    </row>
    <row r="140" spans="1:39" s="60" customFormat="1">
      <c r="A140" s="2"/>
      <c r="B140" s="171" t="s">
        <v>394</v>
      </c>
      <c r="C140" s="49"/>
      <c r="D140" s="70"/>
      <c r="E140" s="49"/>
      <c r="F140" s="81"/>
      <c r="G140" s="81"/>
      <c r="H140" s="81"/>
      <c r="I140" s="81"/>
      <c r="J140" s="81"/>
      <c r="K140" s="81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115"/>
      <c r="AF140" s="62"/>
      <c r="AG140" s="62"/>
      <c r="AH140" s="62"/>
      <c r="AI140" s="62"/>
      <c r="AJ140" s="62"/>
      <c r="AK140" s="62"/>
      <c r="AL140" s="62"/>
      <c r="AM140" s="62"/>
    </row>
    <row r="141" spans="1:39" s="60" customFormat="1">
      <c r="A141" s="2"/>
      <c r="B141" s="171" t="s">
        <v>395</v>
      </c>
      <c r="C141" s="49"/>
      <c r="D141" s="70"/>
      <c r="E141" s="49"/>
      <c r="F141" s="81"/>
      <c r="G141" s="81"/>
      <c r="H141" s="81"/>
      <c r="I141" s="81"/>
      <c r="J141" s="81"/>
      <c r="K141" s="81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115"/>
      <c r="AF141" s="62"/>
      <c r="AG141" s="62"/>
      <c r="AH141" s="62"/>
      <c r="AI141" s="62"/>
      <c r="AJ141" s="62"/>
      <c r="AK141" s="62"/>
      <c r="AL141" s="62"/>
      <c r="AM141" s="62"/>
    </row>
    <row r="142" spans="1:39" s="60" customFormat="1">
      <c r="A142" s="2"/>
      <c r="B142" s="171" t="s">
        <v>396</v>
      </c>
      <c r="C142" s="49"/>
      <c r="D142" s="70"/>
      <c r="E142" s="49"/>
      <c r="F142" s="81"/>
      <c r="G142" s="81"/>
      <c r="H142" s="81"/>
      <c r="I142" s="81"/>
      <c r="J142" s="81"/>
      <c r="K142" s="81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115"/>
      <c r="AF142" s="62"/>
      <c r="AG142" s="62"/>
      <c r="AH142" s="62"/>
      <c r="AI142" s="62"/>
      <c r="AJ142" s="62"/>
      <c r="AK142" s="62"/>
      <c r="AL142" s="62"/>
      <c r="AM142" s="62"/>
    </row>
    <row r="143" spans="1:39" s="60" customFormat="1">
      <c r="A143" s="2"/>
      <c r="B143" s="165" t="s">
        <v>162</v>
      </c>
      <c r="C143" s="49" t="s">
        <v>18</v>
      </c>
      <c r="D143" s="70">
        <v>280000</v>
      </c>
      <c r="E143" s="49" t="s">
        <v>247</v>
      </c>
      <c r="F143" s="70"/>
      <c r="G143" s="70"/>
      <c r="H143" s="81">
        <v>1</v>
      </c>
      <c r="I143" s="81">
        <v>1</v>
      </c>
      <c r="J143" s="81">
        <v>1</v>
      </c>
      <c r="K143" s="81">
        <f t="shared" si="45"/>
        <v>1</v>
      </c>
      <c r="L143" s="62">
        <f t="shared" si="43"/>
        <v>1</v>
      </c>
      <c r="M143" s="62">
        <f t="shared" si="43"/>
        <v>1</v>
      </c>
      <c r="N143" s="62">
        <f t="shared" si="43"/>
        <v>1</v>
      </c>
      <c r="O143" s="62">
        <f t="shared" si="43"/>
        <v>1</v>
      </c>
      <c r="P143" s="62">
        <f t="shared" si="43"/>
        <v>1</v>
      </c>
      <c r="Q143" s="62">
        <f t="shared" si="43"/>
        <v>1</v>
      </c>
      <c r="R143" s="62">
        <f t="shared" si="43"/>
        <v>1</v>
      </c>
      <c r="S143" s="62">
        <f t="shared" si="43"/>
        <v>1</v>
      </c>
      <c r="T143" s="62">
        <f t="shared" si="43"/>
        <v>1</v>
      </c>
      <c r="U143" s="62">
        <f t="shared" si="43"/>
        <v>1</v>
      </c>
      <c r="V143" s="62">
        <f t="shared" si="43"/>
        <v>1</v>
      </c>
      <c r="W143" s="62">
        <f t="shared" si="43"/>
        <v>1</v>
      </c>
      <c r="X143" s="62">
        <f t="shared" si="43"/>
        <v>1</v>
      </c>
      <c r="Y143" s="62">
        <f t="shared" si="43"/>
        <v>1</v>
      </c>
      <c r="Z143" s="62">
        <f t="shared" si="43"/>
        <v>1</v>
      </c>
      <c r="AA143" s="62">
        <f t="shared" si="43"/>
        <v>1</v>
      </c>
      <c r="AB143" s="62">
        <f t="shared" si="43"/>
        <v>1</v>
      </c>
      <c r="AC143" s="62">
        <f t="shared" si="43"/>
        <v>1</v>
      </c>
      <c r="AD143" s="62">
        <f t="shared" si="43"/>
        <v>1</v>
      </c>
      <c r="AE143" s="115"/>
      <c r="AF143" s="62"/>
      <c r="AG143" s="62"/>
      <c r="AH143" s="62"/>
      <c r="AI143" s="62"/>
      <c r="AJ143" s="62"/>
      <c r="AK143" s="62"/>
      <c r="AL143" s="62"/>
      <c r="AM143" s="62"/>
    </row>
    <row r="144" spans="1:39" s="60" customFormat="1">
      <c r="A144" s="2"/>
      <c r="B144" s="121" t="s">
        <v>163</v>
      </c>
      <c r="C144" s="49"/>
      <c r="D144" s="70"/>
      <c r="E144" s="49"/>
      <c r="F144" s="81"/>
      <c r="G144" s="81"/>
      <c r="H144" s="81"/>
      <c r="I144" s="81"/>
      <c r="J144" s="81"/>
      <c r="K144" s="81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115"/>
      <c r="AF144" s="62"/>
      <c r="AG144" s="62"/>
      <c r="AH144" s="62"/>
      <c r="AI144" s="62"/>
      <c r="AJ144" s="62"/>
      <c r="AK144" s="62"/>
      <c r="AL144" s="62"/>
      <c r="AM144" s="62"/>
    </row>
    <row r="145" spans="1:39" s="60" customFormat="1">
      <c r="A145" s="2"/>
      <c r="B145" s="172" t="s">
        <v>221</v>
      </c>
      <c r="C145" s="49" t="s">
        <v>18</v>
      </c>
      <c r="D145" s="70">
        <v>210000</v>
      </c>
      <c r="E145" s="49" t="s">
        <v>247</v>
      </c>
      <c r="F145" s="70"/>
      <c r="G145" s="70"/>
      <c r="H145" s="70"/>
      <c r="I145" s="70"/>
      <c r="J145" s="81">
        <v>1</v>
      </c>
      <c r="K145" s="81">
        <f t="shared" ref="K145:K155" si="46">J145</f>
        <v>1</v>
      </c>
      <c r="L145" s="62">
        <f t="shared" si="43"/>
        <v>1</v>
      </c>
      <c r="M145" s="62">
        <f t="shared" si="43"/>
        <v>1</v>
      </c>
      <c r="N145" s="62">
        <f t="shared" si="43"/>
        <v>1</v>
      </c>
      <c r="O145" s="62">
        <f t="shared" si="43"/>
        <v>1</v>
      </c>
      <c r="P145" s="62">
        <f t="shared" si="43"/>
        <v>1</v>
      </c>
      <c r="Q145" s="62">
        <f t="shared" si="43"/>
        <v>1</v>
      </c>
      <c r="R145" s="62">
        <f t="shared" si="43"/>
        <v>1</v>
      </c>
      <c r="S145" s="62">
        <f t="shared" si="43"/>
        <v>1</v>
      </c>
      <c r="T145" s="62">
        <f t="shared" si="43"/>
        <v>1</v>
      </c>
      <c r="U145" s="62">
        <f t="shared" si="43"/>
        <v>1</v>
      </c>
      <c r="V145" s="62">
        <f t="shared" si="43"/>
        <v>1</v>
      </c>
      <c r="W145" s="62">
        <f t="shared" si="43"/>
        <v>1</v>
      </c>
      <c r="X145" s="62">
        <f t="shared" si="43"/>
        <v>1</v>
      </c>
      <c r="Y145" s="62">
        <f t="shared" si="43"/>
        <v>1</v>
      </c>
      <c r="Z145" s="62">
        <f t="shared" si="43"/>
        <v>1</v>
      </c>
      <c r="AA145" s="62">
        <f t="shared" si="43"/>
        <v>1</v>
      </c>
      <c r="AB145" s="62">
        <f t="shared" si="43"/>
        <v>1</v>
      </c>
      <c r="AC145" s="62">
        <f t="shared" si="43"/>
        <v>1</v>
      </c>
      <c r="AD145" s="62">
        <f t="shared" si="43"/>
        <v>1</v>
      </c>
      <c r="AE145" s="115"/>
      <c r="AF145" s="62"/>
      <c r="AG145" s="62"/>
      <c r="AH145" s="62"/>
      <c r="AI145" s="62"/>
      <c r="AJ145" s="62"/>
      <c r="AK145" s="62"/>
      <c r="AL145" s="62"/>
      <c r="AM145" s="62"/>
    </row>
    <row r="146" spans="1:39" s="60" customFormat="1">
      <c r="A146" s="2"/>
      <c r="B146" s="172" t="s">
        <v>80</v>
      </c>
      <c r="C146" s="49" t="s">
        <v>18</v>
      </c>
      <c r="D146" s="70">
        <v>210000</v>
      </c>
      <c r="E146" s="49" t="s">
        <v>247</v>
      </c>
      <c r="F146" s="70"/>
      <c r="G146" s="70"/>
      <c r="H146" s="70"/>
      <c r="I146" s="70"/>
      <c r="J146" s="81">
        <v>1</v>
      </c>
      <c r="K146" s="81">
        <f t="shared" si="46"/>
        <v>1</v>
      </c>
      <c r="L146" s="62">
        <f t="shared" ref="L146:AD161" si="47">K146</f>
        <v>1</v>
      </c>
      <c r="M146" s="62">
        <f t="shared" si="47"/>
        <v>1</v>
      </c>
      <c r="N146" s="62">
        <f t="shared" si="47"/>
        <v>1</v>
      </c>
      <c r="O146" s="62">
        <f t="shared" si="47"/>
        <v>1</v>
      </c>
      <c r="P146" s="62">
        <f t="shared" si="47"/>
        <v>1</v>
      </c>
      <c r="Q146" s="62">
        <f t="shared" si="47"/>
        <v>1</v>
      </c>
      <c r="R146" s="62">
        <f t="shared" si="47"/>
        <v>1</v>
      </c>
      <c r="S146" s="62">
        <f t="shared" si="47"/>
        <v>1</v>
      </c>
      <c r="T146" s="62">
        <f t="shared" si="47"/>
        <v>1</v>
      </c>
      <c r="U146" s="62">
        <f t="shared" si="47"/>
        <v>1</v>
      </c>
      <c r="V146" s="62">
        <f t="shared" si="47"/>
        <v>1</v>
      </c>
      <c r="W146" s="62">
        <f t="shared" si="47"/>
        <v>1</v>
      </c>
      <c r="X146" s="62">
        <f t="shared" si="47"/>
        <v>1</v>
      </c>
      <c r="Y146" s="62">
        <f t="shared" si="47"/>
        <v>1</v>
      </c>
      <c r="Z146" s="62">
        <f t="shared" si="47"/>
        <v>1</v>
      </c>
      <c r="AA146" s="62">
        <f t="shared" si="47"/>
        <v>1</v>
      </c>
      <c r="AB146" s="62">
        <f t="shared" si="47"/>
        <v>1</v>
      </c>
      <c r="AC146" s="62">
        <f t="shared" si="47"/>
        <v>1</v>
      </c>
      <c r="AD146" s="62">
        <f t="shared" si="47"/>
        <v>1</v>
      </c>
      <c r="AE146" s="115"/>
      <c r="AF146" s="62"/>
      <c r="AG146" s="62"/>
      <c r="AH146" s="62"/>
      <c r="AI146" s="62"/>
      <c r="AJ146" s="62"/>
      <c r="AK146" s="62"/>
      <c r="AL146" s="62"/>
      <c r="AM146" s="62"/>
    </row>
    <row r="147" spans="1:39" s="60" customFormat="1">
      <c r="A147" s="2"/>
      <c r="B147" s="172" t="s">
        <v>81</v>
      </c>
      <c r="C147" s="49" t="s">
        <v>18</v>
      </c>
      <c r="D147" s="70">
        <v>210000</v>
      </c>
      <c r="E147" s="49" t="s">
        <v>247</v>
      </c>
      <c r="F147" s="70">
        <v>1</v>
      </c>
      <c r="G147" s="70">
        <v>1</v>
      </c>
      <c r="H147" s="81">
        <v>1</v>
      </c>
      <c r="I147" s="81">
        <v>1</v>
      </c>
      <c r="J147" s="81">
        <v>1</v>
      </c>
      <c r="K147" s="81">
        <f t="shared" si="46"/>
        <v>1</v>
      </c>
      <c r="L147" s="62">
        <f t="shared" si="47"/>
        <v>1</v>
      </c>
      <c r="M147" s="62">
        <f t="shared" si="47"/>
        <v>1</v>
      </c>
      <c r="N147" s="62">
        <f t="shared" si="47"/>
        <v>1</v>
      </c>
      <c r="O147" s="62">
        <f t="shared" si="47"/>
        <v>1</v>
      </c>
      <c r="P147" s="62">
        <f t="shared" si="47"/>
        <v>1</v>
      </c>
      <c r="Q147" s="62">
        <f t="shared" si="47"/>
        <v>1</v>
      </c>
      <c r="R147" s="62">
        <f t="shared" si="47"/>
        <v>1</v>
      </c>
      <c r="S147" s="62">
        <f t="shared" si="47"/>
        <v>1</v>
      </c>
      <c r="T147" s="62">
        <f t="shared" si="47"/>
        <v>1</v>
      </c>
      <c r="U147" s="62">
        <f t="shared" si="47"/>
        <v>1</v>
      </c>
      <c r="V147" s="62">
        <f t="shared" si="47"/>
        <v>1</v>
      </c>
      <c r="W147" s="62">
        <f t="shared" si="47"/>
        <v>1</v>
      </c>
      <c r="X147" s="62">
        <f t="shared" si="47"/>
        <v>1</v>
      </c>
      <c r="Y147" s="62">
        <f t="shared" si="47"/>
        <v>1</v>
      </c>
      <c r="Z147" s="62">
        <f t="shared" si="47"/>
        <v>1</v>
      </c>
      <c r="AA147" s="62">
        <f t="shared" si="47"/>
        <v>1</v>
      </c>
      <c r="AB147" s="62">
        <f t="shared" si="47"/>
        <v>1</v>
      </c>
      <c r="AC147" s="62">
        <f t="shared" si="47"/>
        <v>1</v>
      </c>
      <c r="AD147" s="62">
        <f t="shared" si="47"/>
        <v>1</v>
      </c>
      <c r="AE147" s="115"/>
      <c r="AF147" s="62"/>
      <c r="AG147" s="62"/>
      <c r="AH147" s="62"/>
      <c r="AI147" s="62"/>
      <c r="AJ147" s="62"/>
      <c r="AK147" s="62"/>
      <c r="AL147" s="62"/>
      <c r="AM147" s="62"/>
    </row>
    <row r="148" spans="1:39" s="60" customFormat="1">
      <c r="A148" s="2"/>
      <c r="B148" s="172" t="s">
        <v>82</v>
      </c>
      <c r="C148" s="49" t="s">
        <v>18</v>
      </c>
      <c r="D148" s="70">
        <v>210000</v>
      </c>
      <c r="E148" s="49" t="s">
        <v>247</v>
      </c>
      <c r="F148" s="70"/>
      <c r="G148" s="70"/>
      <c r="H148" s="70"/>
      <c r="I148" s="81">
        <v>1</v>
      </c>
      <c r="J148" s="81">
        <v>1</v>
      </c>
      <c r="K148" s="81">
        <f t="shared" si="46"/>
        <v>1</v>
      </c>
      <c r="L148" s="62">
        <f t="shared" si="47"/>
        <v>1</v>
      </c>
      <c r="M148" s="62">
        <f t="shared" si="47"/>
        <v>1</v>
      </c>
      <c r="N148" s="62">
        <f t="shared" si="47"/>
        <v>1</v>
      </c>
      <c r="O148" s="62">
        <f t="shared" si="47"/>
        <v>1</v>
      </c>
      <c r="P148" s="62">
        <f t="shared" si="47"/>
        <v>1</v>
      </c>
      <c r="Q148" s="62">
        <f t="shared" si="47"/>
        <v>1</v>
      </c>
      <c r="R148" s="62">
        <f t="shared" si="47"/>
        <v>1</v>
      </c>
      <c r="S148" s="62">
        <f t="shared" si="47"/>
        <v>1</v>
      </c>
      <c r="T148" s="62">
        <f t="shared" si="47"/>
        <v>1</v>
      </c>
      <c r="U148" s="62">
        <f t="shared" si="47"/>
        <v>1</v>
      </c>
      <c r="V148" s="62">
        <f t="shared" si="47"/>
        <v>1</v>
      </c>
      <c r="W148" s="62">
        <f t="shared" si="47"/>
        <v>1</v>
      </c>
      <c r="X148" s="62">
        <f t="shared" si="47"/>
        <v>1</v>
      </c>
      <c r="Y148" s="62">
        <f t="shared" si="47"/>
        <v>1</v>
      </c>
      <c r="Z148" s="62">
        <f t="shared" si="47"/>
        <v>1</v>
      </c>
      <c r="AA148" s="62">
        <f t="shared" si="47"/>
        <v>1</v>
      </c>
      <c r="AB148" s="62">
        <f t="shared" si="47"/>
        <v>1</v>
      </c>
      <c r="AC148" s="62">
        <f t="shared" si="47"/>
        <v>1</v>
      </c>
      <c r="AD148" s="62">
        <f t="shared" si="47"/>
        <v>1</v>
      </c>
      <c r="AE148" s="115"/>
      <c r="AF148" s="62"/>
      <c r="AG148" s="62"/>
      <c r="AH148" s="62"/>
      <c r="AI148" s="62"/>
      <c r="AJ148" s="62"/>
      <c r="AK148" s="62"/>
      <c r="AL148" s="62"/>
      <c r="AM148" s="62"/>
    </row>
    <row r="149" spans="1:39" s="60" customFormat="1">
      <c r="A149" s="2"/>
      <c r="B149" s="172" t="s">
        <v>91</v>
      </c>
      <c r="C149" s="49" t="s">
        <v>18</v>
      </c>
      <c r="D149" s="70">
        <v>100000</v>
      </c>
      <c r="E149" s="49" t="s">
        <v>247</v>
      </c>
      <c r="F149" s="70"/>
      <c r="G149" s="70"/>
      <c r="H149" s="70"/>
      <c r="I149" s="70"/>
      <c r="J149" s="81">
        <v>1</v>
      </c>
      <c r="K149" s="81">
        <f t="shared" si="46"/>
        <v>1</v>
      </c>
      <c r="L149" s="62">
        <f t="shared" si="47"/>
        <v>1</v>
      </c>
      <c r="M149" s="62">
        <f t="shared" si="47"/>
        <v>1</v>
      </c>
      <c r="N149" s="62">
        <f t="shared" si="47"/>
        <v>1</v>
      </c>
      <c r="O149" s="62">
        <f t="shared" si="47"/>
        <v>1</v>
      </c>
      <c r="P149" s="62">
        <f t="shared" si="47"/>
        <v>1</v>
      </c>
      <c r="Q149" s="62">
        <f t="shared" si="47"/>
        <v>1</v>
      </c>
      <c r="R149" s="62">
        <f t="shared" si="47"/>
        <v>1</v>
      </c>
      <c r="S149" s="62">
        <f t="shared" si="47"/>
        <v>1</v>
      </c>
      <c r="T149" s="62">
        <f t="shared" si="47"/>
        <v>1</v>
      </c>
      <c r="U149" s="62">
        <f t="shared" si="47"/>
        <v>1</v>
      </c>
      <c r="V149" s="62">
        <f t="shared" si="47"/>
        <v>1</v>
      </c>
      <c r="W149" s="62">
        <f t="shared" si="47"/>
        <v>1</v>
      </c>
      <c r="X149" s="62">
        <f t="shared" si="47"/>
        <v>1</v>
      </c>
      <c r="Y149" s="62">
        <f t="shared" si="47"/>
        <v>1</v>
      </c>
      <c r="Z149" s="62">
        <f t="shared" si="47"/>
        <v>1</v>
      </c>
      <c r="AA149" s="62">
        <f t="shared" si="47"/>
        <v>1</v>
      </c>
      <c r="AB149" s="62">
        <f t="shared" si="47"/>
        <v>1</v>
      </c>
      <c r="AC149" s="62">
        <f t="shared" si="47"/>
        <v>1</v>
      </c>
      <c r="AD149" s="62">
        <f t="shared" si="47"/>
        <v>1</v>
      </c>
      <c r="AE149" s="115"/>
      <c r="AF149" s="62"/>
      <c r="AG149" s="62"/>
      <c r="AH149" s="62"/>
      <c r="AI149" s="62"/>
      <c r="AJ149" s="62"/>
      <c r="AK149" s="62"/>
      <c r="AL149" s="62"/>
      <c r="AM149" s="62"/>
    </row>
    <row r="150" spans="1:39" s="60" customFormat="1">
      <c r="A150" s="2"/>
      <c r="B150" s="172" t="s">
        <v>164</v>
      </c>
      <c r="C150" s="49" t="s">
        <v>18</v>
      </c>
      <c r="D150" s="70">
        <v>210000</v>
      </c>
      <c r="E150" s="49" t="s">
        <v>247</v>
      </c>
      <c r="F150" s="70"/>
      <c r="G150" s="70"/>
      <c r="H150" s="70"/>
      <c r="I150" s="81">
        <v>1</v>
      </c>
      <c r="J150" s="81">
        <v>1</v>
      </c>
      <c r="K150" s="81">
        <f t="shared" si="46"/>
        <v>1</v>
      </c>
      <c r="L150" s="62">
        <f t="shared" si="47"/>
        <v>1</v>
      </c>
      <c r="M150" s="62">
        <f t="shared" si="47"/>
        <v>1</v>
      </c>
      <c r="N150" s="62">
        <f t="shared" si="47"/>
        <v>1</v>
      </c>
      <c r="O150" s="62">
        <f t="shared" si="47"/>
        <v>1</v>
      </c>
      <c r="P150" s="62">
        <f t="shared" si="47"/>
        <v>1</v>
      </c>
      <c r="Q150" s="62">
        <f t="shared" si="47"/>
        <v>1</v>
      </c>
      <c r="R150" s="62">
        <f t="shared" si="47"/>
        <v>1</v>
      </c>
      <c r="S150" s="62">
        <f t="shared" si="47"/>
        <v>1</v>
      </c>
      <c r="T150" s="62">
        <f t="shared" si="47"/>
        <v>1</v>
      </c>
      <c r="U150" s="62">
        <f t="shared" si="47"/>
        <v>1</v>
      </c>
      <c r="V150" s="62">
        <f t="shared" si="47"/>
        <v>1</v>
      </c>
      <c r="W150" s="62">
        <f t="shared" si="47"/>
        <v>1</v>
      </c>
      <c r="X150" s="62">
        <f t="shared" si="47"/>
        <v>1</v>
      </c>
      <c r="Y150" s="62">
        <f t="shared" si="47"/>
        <v>1</v>
      </c>
      <c r="Z150" s="62">
        <f t="shared" si="47"/>
        <v>1</v>
      </c>
      <c r="AA150" s="62">
        <f t="shared" si="47"/>
        <v>1</v>
      </c>
      <c r="AB150" s="62">
        <f t="shared" si="47"/>
        <v>1</v>
      </c>
      <c r="AC150" s="62">
        <f t="shared" si="47"/>
        <v>1</v>
      </c>
      <c r="AD150" s="62">
        <f t="shared" si="47"/>
        <v>1</v>
      </c>
      <c r="AE150" s="115"/>
      <c r="AF150" s="62"/>
      <c r="AG150" s="62"/>
      <c r="AH150" s="62"/>
      <c r="AI150" s="62"/>
      <c r="AJ150" s="62"/>
      <c r="AK150" s="62"/>
      <c r="AL150" s="62"/>
      <c r="AM150" s="62"/>
    </row>
    <row r="151" spans="1:39" s="60" customFormat="1">
      <c r="A151" s="2"/>
      <c r="B151" s="172" t="s">
        <v>83</v>
      </c>
      <c r="C151" s="49" t="s">
        <v>18</v>
      </c>
      <c r="D151" s="70">
        <v>140000</v>
      </c>
      <c r="E151" s="49" t="s">
        <v>247</v>
      </c>
      <c r="F151" s="70">
        <v>1</v>
      </c>
      <c r="G151" s="70">
        <v>1</v>
      </c>
      <c r="H151" s="81">
        <v>1</v>
      </c>
      <c r="I151" s="81">
        <v>1</v>
      </c>
      <c r="J151" s="81">
        <v>1</v>
      </c>
      <c r="K151" s="81">
        <f t="shared" si="46"/>
        <v>1</v>
      </c>
      <c r="L151" s="62">
        <f t="shared" si="47"/>
        <v>1</v>
      </c>
      <c r="M151" s="62">
        <f t="shared" si="47"/>
        <v>1</v>
      </c>
      <c r="N151" s="62">
        <f t="shared" si="47"/>
        <v>1</v>
      </c>
      <c r="O151" s="62">
        <f t="shared" si="47"/>
        <v>1</v>
      </c>
      <c r="P151" s="62">
        <f t="shared" si="47"/>
        <v>1</v>
      </c>
      <c r="Q151" s="62">
        <f t="shared" si="47"/>
        <v>1</v>
      </c>
      <c r="R151" s="62">
        <f t="shared" si="47"/>
        <v>1</v>
      </c>
      <c r="S151" s="62">
        <f t="shared" si="47"/>
        <v>1</v>
      </c>
      <c r="T151" s="62">
        <f t="shared" si="47"/>
        <v>1</v>
      </c>
      <c r="U151" s="62">
        <f t="shared" si="47"/>
        <v>1</v>
      </c>
      <c r="V151" s="62">
        <f t="shared" si="47"/>
        <v>1</v>
      </c>
      <c r="W151" s="62">
        <f t="shared" si="47"/>
        <v>1</v>
      </c>
      <c r="X151" s="62">
        <f t="shared" si="47"/>
        <v>1</v>
      </c>
      <c r="Y151" s="62">
        <f t="shared" si="47"/>
        <v>1</v>
      </c>
      <c r="Z151" s="62">
        <f t="shared" si="47"/>
        <v>1</v>
      </c>
      <c r="AA151" s="62">
        <f t="shared" si="47"/>
        <v>1</v>
      </c>
      <c r="AB151" s="62">
        <f t="shared" si="47"/>
        <v>1</v>
      </c>
      <c r="AC151" s="62">
        <f t="shared" si="47"/>
        <v>1</v>
      </c>
      <c r="AD151" s="62">
        <f t="shared" si="47"/>
        <v>1</v>
      </c>
      <c r="AE151" s="115"/>
      <c r="AF151" s="62"/>
      <c r="AG151" s="62"/>
      <c r="AH151" s="62"/>
      <c r="AI151" s="62"/>
      <c r="AJ151" s="62"/>
      <c r="AK151" s="62"/>
      <c r="AL151" s="62"/>
      <c r="AM151" s="62"/>
    </row>
    <row r="152" spans="1:39" s="60" customFormat="1">
      <c r="A152" s="2"/>
      <c r="B152" s="172" t="s">
        <v>90</v>
      </c>
      <c r="C152" s="49" t="s">
        <v>18</v>
      </c>
      <c r="D152" s="70">
        <v>70000</v>
      </c>
      <c r="E152" s="49" t="s">
        <v>247</v>
      </c>
      <c r="F152" s="70">
        <v>1</v>
      </c>
      <c r="G152" s="70">
        <v>1</v>
      </c>
      <c r="H152" s="81">
        <v>1</v>
      </c>
      <c r="I152" s="81">
        <v>2</v>
      </c>
      <c r="J152" s="81">
        <v>2</v>
      </c>
      <c r="K152" s="81">
        <f t="shared" si="46"/>
        <v>2</v>
      </c>
      <c r="L152" s="62">
        <f t="shared" si="47"/>
        <v>2</v>
      </c>
      <c r="M152" s="62">
        <f t="shared" si="47"/>
        <v>2</v>
      </c>
      <c r="N152" s="62">
        <f t="shared" si="47"/>
        <v>2</v>
      </c>
      <c r="O152" s="62">
        <f t="shared" si="47"/>
        <v>2</v>
      </c>
      <c r="P152" s="62">
        <f t="shared" si="47"/>
        <v>2</v>
      </c>
      <c r="Q152" s="62">
        <f t="shared" si="47"/>
        <v>2</v>
      </c>
      <c r="R152" s="62">
        <f t="shared" si="47"/>
        <v>2</v>
      </c>
      <c r="S152" s="62">
        <f t="shared" si="47"/>
        <v>2</v>
      </c>
      <c r="T152" s="62">
        <f t="shared" si="47"/>
        <v>2</v>
      </c>
      <c r="U152" s="62">
        <f t="shared" si="47"/>
        <v>2</v>
      </c>
      <c r="V152" s="62">
        <f t="shared" si="47"/>
        <v>2</v>
      </c>
      <c r="W152" s="62">
        <f t="shared" si="47"/>
        <v>2</v>
      </c>
      <c r="X152" s="62">
        <f t="shared" si="47"/>
        <v>2</v>
      </c>
      <c r="Y152" s="62">
        <f t="shared" si="47"/>
        <v>2</v>
      </c>
      <c r="Z152" s="62">
        <f t="shared" si="47"/>
        <v>2</v>
      </c>
      <c r="AA152" s="62">
        <f t="shared" si="47"/>
        <v>2</v>
      </c>
      <c r="AB152" s="62">
        <f t="shared" si="47"/>
        <v>2</v>
      </c>
      <c r="AC152" s="62">
        <f t="shared" si="47"/>
        <v>2</v>
      </c>
      <c r="AD152" s="62">
        <f t="shared" si="47"/>
        <v>2</v>
      </c>
      <c r="AE152" s="115"/>
      <c r="AF152" s="62"/>
      <c r="AG152" s="62"/>
      <c r="AH152" s="62"/>
      <c r="AI152" s="62"/>
      <c r="AJ152" s="62"/>
      <c r="AK152" s="62"/>
      <c r="AL152" s="62"/>
      <c r="AM152" s="62"/>
    </row>
    <row r="153" spans="1:39" s="60" customFormat="1">
      <c r="A153" s="2"/>
      <c r="B153" s="172" t="s">
        <v>86</v>
      </c>
      <c r="C153" s="49" t="s">
        <v>18</v>
      </c>
      <c r="D153" s="70">
        <v>105000</v>
      </c>
      <c r="E153" s="49" t="s">
        <v>247</v>
      </c>
      <c r="F153" s="70"/>
      <c r="G153" s="70"/>
      <c r="H153" s="70"/>
      <c r="I153" s="81">
        <v>1</v>
      </c>
      <c r="J153" s="81">
        <v>1</v>
      </c>
      <c r="K153" s="81">
        <f t="shared" si="46"/>
        <v>1</v>
      </c>
      <c r="L153" s="62">
        <f t="shared" si="47"/>
        <v>1</v>
      </c>
      <c r="M153" s="62">
        <f t="shared" si="47"/>
        <v>1</v>
      </c>
      <c r="N153" s="62">
        <f t="shared" si="47"/>
        <v>1</v>
      </c>
      <c r="O153" s="62">
        <f t="shared" si="47"/>
        <v>1</v>
      </c>
      <c r="P153" s="62">
        <f t="shared" si="47"/>
        <v>1</v>
      </c>
      <c r="Q153" s="62">
        <f t="shared" si="47"/>
        <v>1</v>
      </c>
      <c r="R153" s="62">
        <f t="shared" si="47"/>
        <v>1</v>
      </c>
      <c r="S153" s="62">
        <f t="shared" si="47"/>
        <v>1</v>
      </c>
      <c r="T153" s="62">
        <f t="shared" si="47"/>
        <v>1</v>
      </c>
      <c r="U153" s="62">
        <f t="shared" si="47"/>
        <v>1</v>
      </c>
      <c r="V153" s="62">
        <f t="shared" si="47"/>
        <v>1</v>
      </c>
      <c r="W153" s="62">
        <f t="shared" si="47"/>
        <v>1</v>
      </c>
      <c r="X153" s="62">
        <f t="shared" si="47"/>
        <v>1</v>
      </c>
      <c r="Y153" s="62">
        <f t="shared" si="47"/>
        <v>1</v>
      </c>
      <c r="Z153" s="62">
        <f t="shared" si="47"/>
        <v>1</v>
      </c>
      <c r="AA153" s="62">
        <f t="shared" si="47"/>
        <v>1</v>
      </c>
      <c r="AB153" s="62">
        <f t="shared" si="47"/>
        <v>1</v>
      </c>
      <c r="AC153" s="62">
        <f t="shared" si="47"/>
        <v>1</v>
      </c>
      <c r="AD153" s="62">
        <f t="shared" si="47"/>
        <v>1</v>
      </c>
      <c r="AE153" s="115"/>
      <c r="AF153" s="62"/>
      <c r="AG153" s="62"/>
      <c r="AH153" s="62"/>
      <c r="AI153" s="62"/>
      <c r="AJ153" s="62"/>
      <c r="AK153" s="62"/>
      <c r="AL153" s="62"/>
      <c r="AM153" s="62"/>
    </row>
    <row r="154" spans="1:39" s="60" customFormat="1">
      <c r="A154" s="2"/>
      <c r="B154" s="172" t="s">
        <v>87</v>
      </c>
      <c r="C154" s="49" t="s">
        <v>18</v>
      </c>
      <c r="D154" s="70">
        <v>105000</v>
      </c>
      <c r="E154" s="49" t="s">
        <v>247</v>
      </c>
      <c r="F154" s="70"/>
      <c r="G154" s="70"/>
      <c r="H154" s="70"/>
      <c r="I154" s="70"/>
      <c r="J154" s="81">
        <v>1</v>
      </c>
      <c r="K154" s="81">
        <f t="shared" si="46"/>
        <v>1</v>
      </c>
      <c r="L154" s="62">
        <f t="shared" si="47"/>
        <v>1</v>
      </c>
      <c r="M154" s="62">
        <f t="shared" si="47"/>
        <v>1</v>
      </c>
      <c r="N154" s="62">
        <f t="shared" si="47"/>
        <v>1</v>
      </c>
      <c r="O154" s="62">
        <f t="shared" si="47"/>
        <v>1</v>
      </c>
      <c r="P154" s="62">
        <f t="shared" si="47"/>
        <v>1</v>
      </c>
      <c r="Q154" s="62">
        <f t="shared" si="47"/>
        <v>1</v>
      </c>
      <c r="R154" s="62">
        <f t="shared" si="47"/>
        <v>1</v>
      </c>
      <c r="S154" s="62">
        <f t="shared" si="47"/>
        <v>1</v>
      </c>
      <c r="T154" s="62">
        <f t="shared" si="47"/>
        <v>1</v>
      </c>
      <c r="U154" s="62">
        <f t="shared" si="47"/>
        <v>1</v>
      </c>
      <c r="V154" s="62">
        <f t="shared" si="47"/>
        <v>1</v>
      </c>
      <c r="W154" s="62">
        <f t="shared" si="47"/>
        <v>1</v>
      </c>
      <c r="X154" s="62">
        <f t="shared" si="47"/>
        <v>1</v>
      </c>
      <c r="Y154" s="62">
        <f t="shared" si="47"/>
        <v>1</v>
      </c>
      <c r="Z154" s="62">
        <f t="shared" si="47"/>
        <v>1</v>
      </c>
      <c r="AA154" s="62">
        <f t="shared" si="47"/>
        <v>1</v>
      </c>
      <c r="AB154" s="62">
        <f t="shared" si="47"/>
        <v>1</v>
      </c>
      <c r="AC154" s="62">
        <f t="shared" si="47"/>
        <v>1</v>
      </c>
      <c r="AD154" s="62">
        <f t="shared" si="47"/>
        <v>1</v>
      </c>
      <c r="AE154" s="115"/>
      <c r="AF154" s="62"/>
      <c r="AG154" s="62"/>
      <c r="AH154" s="62"/>
      <c r="AI154" s="62"/>
      <c r="AJ154" s="62"/>
      <c r="AK154" s="62"/>
      <c r="AL154" s="62"/>
      <c r="AM154" s="62"/>
    </row>
    <row r="155" spans="1:39" s="60" customFormat="1">
      <c r="A155" s="2"/>
      <c r="B155" s="172" t="s">
        <v>88</v>
      </c>
      <c r="C155" s="49" t="s">
        <v>18</v>
      </c>
      <c r="D155" s="70">
        <v>105000</v>
      </c>
      <c r="E155" s="49" t="s">
        <v>247</v>
      </c>
      <c r="F155" s="70"/>
      <c r="G155" s="70"/>
      <c r="H155" s="70"/>
      <c r="I155" s="81">
        <v>1</v>
      </c>
      <c r="J155" s="81">
        <v>1</v>
      </c>
      <c r="K155" s="81">
        <f t="shared" si="46"/>
        <v>1</v>
      </c>
      <c r="L155" s="62">
        <f t="shared" si="47"/>
        <v>1</v>
      </c>
      <c r="M155" s="62">
        <f t="shared" si="47"/>
        <v>1</v>
      </c>
      <c r="N155" s="62">
        <f t="shared" si="47"/>
        <v>1</v>
      </c>
      <c r="O155" s="62">
        <f t="shared" si="47"/>
        <v>1</v>
      </c>
      <c r="P155" s="62">
        <f t="shared" si="47"/>
        <v>1</v>
      </c>
      <c r="Q155" s="62">
        <f t="shared" si="47"/>
        <v>1</v>
      </c>
      <c r="R155" s="62">
        <f t="shared" si="47"/>
        <v>1</v>
      </c>
      <c r="S155" s="62">
        <f t="shared" si="47"/>
        <v>1</v>
      </c>
      <c r="T155" s="62">
        <f t="shared" si="47"/>
        <v>1</v>
      </c>
      <c r="U155" s="62">
        <f t="shared" si="47"/>
        <v>1</v>
      </c>
      <c r="V155" s="62">
        <f t="shared" si="47"/>
        <v>1</v>
      </c>
      <c r="W155" s="62">
        <f t="shared" si="47"/>
        <v>1</v>
      </c>
      <c r="X155" s="62">
        <f t="shared" si="47"/>
        <v>1</v>
      </c>
      <c r="Y155" s="62">
        <f t="shared" si="47"/>
        <v>1</v>
      </c>
      <c r="Z155" s="62">
        <f t="shared" si="47"/>
        <v>1</v>
      </c>
      <c r="AA155" s="62">
        <f t="shared" si="47"/>
        <v>1</v>
      </c>
      <c r="AB155" s="62">
        <f t="shared" si="47"/>
        <v>1</v>
      </c>
      <c r="AC155" s="62">
        <f t="shared" si="47"/>
        <v>1</v>
      </c>
      <c r="AD155" s="62">
        <f t="shared" si="47"/>
        <v>1</v>
      </c>
      <c r="AE155" s="115"/>
      <c r="AF155" s="62"/>
      <c r="AG155" s="62"/>
      <c r="AH155" s="62"/>
      <c r="AI155" s="62"/>
      <c r="AJ155" s="62"/>
      <c r="AK155" s="62"/>
      <c r="AL155" s="62"/>
      <c r="AM155" s="62"/>
    </row>
    <row r="156" spans="1:39" s="60" customFormat="1">
      <c r="A156" s="2"/>
      <c r="B156" s="172" t="s">
        <v>394</v>
      </c>
      <c r="C156" s="49"/>
      <c r="D156" s="70"/>
      <c r="E156" s="74"/>
      <c r="F156" s="70"/>
      <c r="G156" s="70"/>
      <c r="H156" s="70"/>
      <c r="I156" s="70"/>
      <c r="J156" s="70"/>
      <c r="K156" s="81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115"/>
      <c r="AF156" s="62"/>
      <c r="AG156" s="62"/>
      <c r="AH156" s="62"/>
      <c r="AI156" s="62"/>
      <c r="AJ156" s="62"/>
      <c r="AK156" s="62"/>
      <c r="AL156" s="62"/>
      <c r="AM156" s="62"/>
    </row>
    <row r="157" spans="1:39" s="60" customFormat="1">
      <c r="A157" s="2"/>
      <c r="B157" s="172" t="s">
        <v>395</v>
      </c>
      <c r="C157" s="49"/>
      <c r="D157" s="70"/>
      <c r="E157" s="74"/>
      <c r="F157" s="70"/>
      <c r="G157" s="70"/>
      <c r="H157" s="70"/>
      <c r="I157" s="70"/>
      <c r="J157" s="70"/>
      <c r="K157" s="81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115"/>
      <c r="AF157" s="62"/>
      <c r="AG157" s="62"/>
      <c r="AH157" s="62"/>
      <c r="AI157" s="62"/>
      <c r="AJ157" s="62"/>
      <c r="AK157" s="62"/>
      <c r="AL157" s="62"/>
      <c r="AM157" s="62"/>
    </row>
    <row r="158" spans="1:39" s="60" customFormat="1">
      <c r="A158" s="2"/>
      <c r="B158" s="172" t="s">
        <v>396</v>
      </c>
      <c r="C158" s="49"/>
      <c r="D158" s="70"/>
      <c r="E158" s="74"/>
      <c r="F158" s="70"/>
      <c r="G158" s="70"/>
      <c r="H158" s="70"/>
      <c r="I158" s="70"/>
      <c r="J158" s="70"/>
      <c r="K158" s="81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115"/>
      <c r="AF158" s="62"/>
      <c r="AG158" s="62"/>
      <c r="AH158" s="62"/>
      <c r="AI158" s="62"/>
      <c r="AJ158" s="62"/>
      <c r="AK158" s="62"/>
      <c r="AL158" s="62"/>
      <c r="AM158" s="62"/>
    </row>
    <row r="159" spans="1:39" s="60" customFormat="1">
      <c r="A159" s="2"/>
      <c r="B159" s="121" t="s">
        <v>89</v>
      </c>
      <c r="C159" s="49"/>
      <c r="D159" s="70"/>
      <c r="E159" s="49"/>
      <c r="F159" s="81"/>
      <c r="G159" s="81"/>
      <c r="H159" s="81"/>
      <c r="I159" s="81"/>
      <c r="J159" s="81"/>
      <c r="K159" s="81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115"/>
      <c r="AF159" s="62"/>
      <c r="AG159" s="62"/>
      <c r="AH159" s="62"/>
      <c r="AI159" s="62"/>
      <c r="AJ159" s="62"/>
      <c r="AK159" s="62"/>
      <c r="AL159" s="62"/>
      <c r="AM159" s="62"/>
    </row>
    <row r="160" spans="1:39" s="60" customFormat="1">
      <c r="A160" s="2"/>
      <c r="B160" s="173" t="s">
        <v>165</v>
      </c>
      <c r="C160" s="49"/>
      <c r="D160" s="70"/>
      <c r="E160" s="49"/>
      <c r="F160" s="81"/>
      <c r="G160" s="81"/>
      <c r="H160" s="81"/>
      <c r="I160" s="81"/>
      <c r="J160" s="81"/>
      <c r="K160" s="81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115"/>
      <c r="AF160" s="62"/>
      <c r="AG160" s="62"/>
      <c r="AH160" s="62"/>
      <c r="AI160" s="62"/>
      <c r="AJ160" s="62"/>
      <c r="AK160" s="62"/>
      <c r="AL160" s="62"/>
      <c r="AM160" s="62"/>
    </row>
    <row r="161" spans="1:39" s="60" customFormat="1">
      <c r="A161" s="2"/>
      <c r="B161" s="174" t="s">
        <v>168</v>
      </c>
      <c r="C161" s="49" t="s">
        <v>18</v>
      </c>
      <c r="D161" s="70">
        <v>210000</v>
      </c>
      <c r="E161" s="49" t="s">
        <v>247</v>
      </c>
      <c r="F161" s="70"/>
      <c r="G161" s="81"/>
      <c r="H161" s="81"/>
      <c r="I161" s="81"/>
      <c r="J161" s="81">
        <v>1</v>
      </c>
      <c r="K161" s="81">
        <f t="shared" ref="K161:K171" si="48">J161</f>
        <v>1</v>
      </c>
      <c r="L161" s="62">
        <f t="shared" si="47"/>
        <v>1</v>
      </c>
      <c r="M161" s="62">
        <f t="shared" si="47"/>
        <v>1</v>
      </c>
      <c r="N161" s="62">
        <f t="shared" si="47"/>
        <v>1</v>
      </c>
      <c r="O161" s="62">
        <f t="shared" si="47"/>
        <v>1</v>
      </c>
      <c r="P161" s="62">
        <f t="shared" si="47"/>
        <v>1</v>
      </c>
      <c r="Q161" s="62">
        <f t="shared" si="47"/>
        <v>1</v>
      </c>
      <c r="R161" s="62">
        <f t="shared" si="47"/>
        <v>1</v>
      </c>
      <c r="S161" s="62">
        <f t="shared" si="47"/>
        <v>1</v>
      </c>
      <c r="T161" s="62">
        <f t="shared" ref="L161:AD175" si="49">S161</f>
        <v>1</v>
      </c>
      <c r="U161" s="62">
        <f t="shared" si="49"/>
        <v>1</v>
      </c>
      <c r="V161" s="62">
        <f t="shared" si="49"/>
        <v>1</v>
      </c>
      <c r="W161" s="62">
        <f t="shared" si="49"/>
        <v>1</v>
      </c>
      <c r="X161" s="62">
        <f t="shared" si="49"/>
        <v>1</v>
      </c>
      <c r="Y161" s="62">
        <f t="shared" si="49"/>
        <v>1</v>
      </c>
      <c r="Z161" s="62">
        <f t="shared" si="49"/>
        <v>1</v>
      </c>
      <c r="AA161" s="62">
        <f t="shared" si="49"/>
        <v>1</v>
      </c>
      <c r="AB161" s="62">
        <f t="shared" si="49"/>
        <v>1</v>
      </c>
      <c r="AC161" s="62">
        <f t="shared" si="49"/>
        <v>1</v>
      </c>
      <c r="AD161" s="62">
        <f t="shared" si="49"/>
        <v>1</v>
      </c>
      <c r="AE161" s="115"/>
      <c r="AF161" s="62"/>
      <c r="AG161" s="62"/>
      <c r="AH161" s="62"/>
      <c r="AI161" s="62"/>
      <c r="AJ161" s="62"/>
      <c r="AK161" s="62"/>
      <c r="AL161" s="62"/>
      <c r="AM161" s="62"/>
    </row>
    <row r="162" spans="1:39" s="60" customFormat="1">
      <c r="A162" s="2"/>
      <c r="B162" s="174" t="s">
        <v>90</v>
      </c>
      <c r="C162" s="49" t="s">
        <v>18</v>
      </c>
      <c r="D162" s="70">
        <v>105000</v>
      </c>
      <c r="E162" s="49" t="s">
        <v>247</v>
      </c>
      <c r="F162" s="70">
        <v>1</v>
      </c>
      <c r="G162" s="81">
        <f t="shared" ref="G162:H171" si="50">F162</f>
        <v>1</v>
      </c>
      <c r="H162" s="81">
        <f t="shared" si="50"/>
        <v>1</v>
      </c>
      <c r="I162" s="81">
        <f t="shared" ref="I162:I171" si="51">H162</f>
        <v>1</v>
      </c>
      <c r="J162" s="81">
        <v>1</v>
      </c>
      <c r="K162" s="81">
        <f t="shared" si="48"/>
        <v>1</v>
      </c>
      <c r="L162" s="62">
        <f t="shared" si="49"/>
        <v>1</v>
      </c>
      <c r="M162" s="62">
        <f t="shared" si="49"/>
        <v>1</v>
      </c>
      <c r="N162" s="62">
        <f t="shared" si="49"/>
        <v>1</v>
      </c>
      <c r="O162" s="62">
        <f t="shared" si="49"/>
        <v>1</v>
      </c>
      <c r="P162" s="62">
        <f t="shared" si="49"/>
        <v>1</v>
      </c>
      <c r="Q162" s="62">
        <f t="shared" si="49"/>
        <v>1</v>
      </c>
      <c r="R162" s="62">
        <f t="shared" si="49"/>
        <v>1</v>
      </c>
      <c r="S162" s="62">
        <f t="shared" si="49"/>
        <v>1</v>
      </c>
      <c r="T162" s="62">
        <f t="shared" si="49"/>
        <v>1</v>
      </c>
      <c r="U162" s="62">
        <f t="shared" si="49"/>
        <v>1</v>
      </c>
      <c r="V162" s="62">
        <f t="shared" si="49"/>
        <v>1</v>
      </c>
      <c r="W162" s="62">
        <f t="shared" si="49"/>
        <v>1</v>
      </c>
      <c r="X162" s="62">
        <f t="shared" si="49"/>
        <v>1</v>
      </c>
      <c r="Y162" s="62">
        <f t="shared" si="49"/>
        <v>1</v>
      </c>
      <c r="Z162" s="62">
        <f t="shared" si="49"/>
        <v>1</v>
      </c>
      <c r="AA162" s="62">
        <f t="shared" si="49"/>
        <v>1</v>
      </c>
      <c r="AB162" s="62">
        <f t="shared" si="49"/>
        <v>1</v>
      </c>
      <c r="AC162" s="62">
        <f t="shared" si="49"/>
        <v>1</v>
      </c>
      <c r="AD162" s="62">
        <f t="shared" si="49"/>
        <v>1</v>
      </c>
      <c r="AE162" s="115"/>
      <c r="AF162" s="62"/>
      <c r="AG162" s="62"/>
      <c r="AH162" s="62"/>
      <c r="AI162" s="62"/>
      <c r="AJ162" s="62"/>
      <c r="AK162" s="62"/>
      <c r="AL162" s="62"/>
      <c r="AM162" s="62"/>
    </row>
    <row r="163" spans="1:39" s="60" customFormat="1">
      <c r="A163" s="2"/>
      <c r="B163" s="174" t="s">
        <v>85</v>
      </c>
      <c r="C163" s="49" t="s">
        <v>18</v>
      </c>
      <c r="D163" s="70">
        <v>40000</v>
      </c>
      <c r="E163" s="49" t="s">
        <v>247</v>
      </c>
      <c r="F163" s="70">
        <v>2</v>
      </c>
      <c r="G163" s="81">
        <f t="shared" si="50"/>
        <v>2</v>
      </c>
      <c r="H163" s="81">
        <f t="shared" si="50"/>
        <v>2</v>
      </c>
      <c r="I163" s="81">
        <f t="shared" si="51"/>
        <v>2</v>
      </c>
      <c r="J163" s="81">
        <v>2</v>
      </c>
      <c r="K163" s="81">
        <f t="shared" si="48"/>
        <v>2</v>
      </c>
      <c r="L163" s="62">
        <f t="shared" si="49"/>
        <v>2</v>
      </c>
      <c r="M163" s="62">
        <f t="shared" si="49"/>
        <v>2</v>
      </c>
      <c r="N163" s="62">
        <f t="shared" si="49"/>
        <v>2</v>
      </c>
      <c r="O163" s="62">
        <f t="shared" si="49"/>
        <v>2</v>
      </c>
      <c r="P163" s="62">
        <f t="shared" si="49"/>
        <v>2</v>
      </c>
      <c r="Q163" s="62">
        <f t="shared" si="49"/>
        <v>2</v>
      </c>
      <c r="R163" s="62">
        <f t="shared" si="49"/>
        <v>2</v>
      </c>
      <c r="S163" s="62">
        <f t="shared" si="49"/>
        <v>2</v>
      </c>
      <c r="T163" s="62">
        <f t="shared" si="49"/>
        <v>2</v>
      </c>
      <c r="U163" s="62">
        <f t="shared" si="49"/>
        <v>2</v>
      </c>
      <c r="V163" s="62">
        <f t="shared" si="49"/>
        <v>2</v>
      </c>
      <c r="W163" s="62">
        <f t="shared" si="49"/>
        <v>2</v>
      </c>
      <c r="X163" s="62">
        <f t="shared" si="49"/>
        <v>2</v>
      </c>
      <c r="Y163" s="62">
        <f t="shared" si="49"/>
        <v>2</v>
      </c>
      <c r="Z163" s="62">
        <f t="shared" si="49"/>
        <v>2</v>
      </c>
      <c r="AA163" s="62">
        <f t="shared" si="49"/>
        <v>2</v>
      </c>
      <c r="AB163" s="62">
        <f t="shared" si="49"/>
        <v>2</v>
      </c>
      <c r="AC163" s="62">
        <f t="shared" si="49"/>
        <v>2</v>
      </c>
      <c r="AD163" s="62">
        <f t="shared" si="49"/>
        <v>2</v>
      </c>
      <c r="AE163" s="115"/>
      <c r="AF163" s="62"/>
      <c r="AG163" s="62"/>
      <c r="AH163" s="62"/>
      <c r="AI163" s="62"/>
      <c r="AJ163" s="62"/>
      <c r="AK163" s="62"/>
      <c r="AL163" s="62"/>
      <c r="AM163" s="62"/>
    </row>
    <row r="164" spans="1:39" s="60" customFormat="1">
      <c r="A164" s="2"/>
      <c r="B164" s="174" t="s">
        <v>91</v>
      </c>
      <c r="C164" s="49" t="s">
        <v>18</v>
      </c>
      <c r="D164" s="70">
        <v>105000</v>
      </c>
      <c r="E164" s="49" t="s">
        <v>247</v>
      </c>
      <c r="F164" s="70"/>
      <c r="G164" s="81"/>
      <c r="H164" s="81"/>
      <c r="I164" s="81"/>
      <c r="J164" s="81">
        <v>1</v>
      </c>
      <c r="K164" s="81">
        <f t="shared" si="48"/>
        <v>1</v>
      </c>
      <c r="L164" s="62">
        <f t="shared" si="49"/>
        <v>1</v>
      </c>
      <c r="M164" s="62">
        <f t="shared" si="49"/>
        <v>1</v>
      </c>
      <c r="N164" s="62">
        <f t="shared" si="49"/>
        <v>1</v>
      </c>
      <c r="O164" s="62">
        <f t="shared" si="49"/>
        <v>1</v>
      </c>
      <c r="P164" s="62">
        <f t="shared" si="49"/>
        <v>1</v>
      </c>
      <c r="Q164" s="62">
        <f t="shared" si="49"/>
        <v>1</v>
      </c>
      <c r="R164" s="62">
        <f t="shared" si="49"/>
        <v>1</v>
      </c>
      <c r="S164" s="62">
        <f t="shared" si="49"/>
        <v>1</v>
      </c>
      <c r="T164" s="62">
        <f t="shared" si="49"/>
        <v>1</v>
      </c>
      <c r="U164" s="62">
        <f t="shared" si="49"/>
        <v>1</v>
      </c>
      <c r="V164" s="62">
        <f t="shared" si="49"/>
        <v>1</v>
      </c>
      <c r="W164" s="62">
        <f t="shared" si="49"/>
        <v>1</v>
      </c>
      <c r="X164" s="62">
        <f t="shared" si="49"/>
        <v>1</v>
      </c>
      <c r="Y164" s="62">
        <f t="shared" si="49"/>
        <v>1</v>
      </c>
      <c r="Z164" s="62">
        <f t="shared" si="49"/>
        <v>1</v>
      </c>
      <c r="AA164" s="62">
        <f t="shared" si="49"/>
        <v>1</v>
      </c>
      <c r="AB164" s="62">
        <f t="shared" si="49"/>
        <v>1</v>
      </c>
      <c r="AC164" s="62">
        <f t="shared" si="49"/>
        <v>1</v>
      </c>
      <c r="AD164" s="62">
        <f t="shared" si="49"/>
        <v>1</v>
      </c>
      <c r="AE164" s="115"/>
      <c r="AF164" s="62"/>
      <c r="AG164" s="62"/>
      <c r="AH164" s="62"/>
      <c r="AI164" s="62"/>
      <c r="AJ164" s="62"/>
      <c r="AK164" s="62"/>
      <c r="AL164" s="62"/>
      <c r="AM164" s="62"/>
    </row>
    <row r="165" spans="1:39" s="60" customFormat="1">
      <c r="A165" s="2"/>
      <c r="B165" s="174" t="s">
        <v>92</v>
      </c>
      <c r="C165" s="49" t="s">
        <v>18</v>
      </c>
      <c r="D165" s="70">
        <v>40000</v>
      </c>
      <c r="E165" s="49" t="s">
        <v>247</v>
      </c>
      <c r="F165" s="70">
        <v>1</v>
      </c>
      <c r="G165" s="81">
        <f t="shared" si="50"/>
        <v>1</v>
      </c>
      <c r="H165" s="81">
        <f t="shared" si="50"/>
        <v>1</v>
      </c>
      <c r="I165" s="81">
        <f t="shared" si="51"/>
        <v>1</v>
      </c>
      <c r="J165" s="81">
        <v>1</v>
      </c>
      <c r="K165" s="81">
        <f t="shared" si="48"/>
        <v>1</v>
      </c>
      <c r="L165" s="62">
        <f t="shared" si="49"/>
        <v>1</v>
      </c>
      <c r="M165" s="62">
        <f t="shared" si="49"/>
        <v>1</v>
      </c>
      <c r="N165" s="62">
        <f t="shared" si="49"/>
        <v>1</v>
      </c>
      <c r="O165" s="62">
        <f t="shared" si="49"/>
        <v>1</v>
      </c>
      <c r="P165" s="62">
        <f t="shared" si="49"/>
        <v>1</v>
      </c>
      <c r="Q165" s="62">
        <f t="shared" si="49"/>
        <v>1</v>
      </c>
      <c r="R165" s="62">
        <f t="shared" si="49"/>
        <v>1</v>
      </c>
      <c r="S165" s="62">
        <f t="shared" si="49"/>
        <v>1</v>
      </c>
      <c r="T165" s="62">
        <f t="shared" si="49"/>
        <v>1</v>
      </c>
      <c r="U165" s="62">
        <f t="shared" si="49"/>
        <v>1</v>
      </c>
      <c r="V165" s="62">
        <f t="shared" si="49"/>
        <v>1</v>
      </c>
      <c r="W165" s="62">
        <f t="shared" si="49"/>
        <v>1</v>
      </c>
      <c r="X165" s="62">
        <f t="shared" si="49"/>
        <v>1</v>
      </c>
      <c r="Y165" s="62">
        <f t="shared" si="49"/>
        <v>1</v>
      </c>
      <c r="Z165" s="62">
        <f t="shared" si="49"/>
        <v>1</v>
      </c>
      <c r="AA165" s="62">
        <f t="shared" si="49"/>
        <v>1</v>
      </c>
      <c r="AB165" s="62">
        <f t="shared" si="49"/>
        <v>1</v>
      </c>
      <c r="AC165" s="62">
        <f t="shared" si="49"/>
        <v>1</v>
      </c>
      <c r="AD165" s="62">
        <f t="shared" si="49"/>
        <v>1</v>
      </c>
      <c r="AE165" s="115"/>
      <c r="AF165" s="62"/>
      <c r="AG165" s="62"/>
      <c r="AH165" s="62"/>
      <c r="AI165" s="62"/>
      <c r="AJ165" s="62"/>
      <c r="AK165" s="62"/>
      <c r="AL165" s="62"/>
      <c r="AM165" s="62"/>
    </row>
    <row r="166" spans="1:39" s="60" customFormat="1">
      <c r="A166" s="2"/>
      <c r="B166" s="174" t="s">
        <v>93</v>
      </c>
      <c r="C166" s="49" t="s">
        <v>18</v>
      </c>
      <c r="D166" s="70">
        <v>105000</v>
      </c>
      <c r="E166" s="49" t="s">
        <v>247</v>
      </c>
      <c r="F166" s="70">
        <v>1</v>
      </c>
      <c r="G166" s="81">
        <f t="shared" si="50"/>
        <v>1</v>
      </c>
      <c r="H166" s="81">
        <f t="shared" si="50"/>
        <v>1</v>
      </c>
      <c r="I166" s="81">
        <f t="shared" si="51"/>
        <v>1</v>
      </c>
      <c r="J166" s="81">
        <v>1</v>
      </c>
      <c r="K166" s="81">
        <f t="shared" si="48"/>
        <v>1</v>
      </c>
      <c r="L166" s="62">
        <f t="shared" si="49"/>
        <v>1</v>
      </c>
      <c r="M166" s="62">
        <f t="shared" si="49"/>
        <v>1</v>
      </c>
      <c r="N166" s="62">
        <f t="shared" si="49"/>
        <v>1</v>
      </c>
      <c r="O166" s="62">
        <f t="shared" si="49"/>
        <v>1</v>
      </c>
      <c r="P166" s="62">
        <f t="shared" si="49"/>
        <v>1</v>
      </c>
      <c r="Q166" s="62">
        <f t="shared" si="49"/>
        <v>1</v>
      </c>
      <c r="R166" s="62">
        <f t="shared" si="49"/>
        <v>1</v>
      </c>
      <c r="S166" s="62">
        <f t="shared" si="49"/>
        <v>1</v>
      </c>
      <c r="T166" s="62">
        <f t="shared" si="49"/>
        <v>1</v>
      </c>
      <c r="U166" s="62">
        <f t="shared" si="49"/>
        <v>1</v>
      </c>
      <c r="V166" s="62">
        <f t="shared" si="49"/>
        <v>1</v>
      </c>
      <c r="W166" s="62">
        <f t="shared" si="49"/>
        <v>1</v>
      </c>
      <c r="X166" s="62">
        <f t="shared" si="49"/>
        <v>1</v>
      </c>
      <c r="Y166" s="62">
        <f t="shared" si="49"/>
        <v>1</v>
      </c>
      <c r="Z166" s="62">
        <f t="shared" si="49"/>
        <v>1</v>
      </c>
      <c r="AA166" s="62">
        <f t="shared" si="49"/>
        <v>1</v>
      </c>
      <c r="AB166" s="62">
        <f t="shared" si="49"/>
        <v>1</v>
      </c>
      <c r="AC166" s="62">
        <f t="shared" si="49"/>
        <v>1</v>
      </c>
      <c r="AD166" s="62">
        <f t="shared" si="49"/>
        <v>1</v>
      </c>
      <c r="AE166" s="115"/>
      <c r="AF166" s="62"/>
      <c r="AG166" s="62"/>
      <c r="AH166" s="62"/>
      <c r="AI166" s="62"/>
      <c r="AJ166" s="62"/>
      <c r="AK166" s="62"/>
      <c r="AL166" s="62"/>
      <c r="AM166" s="62"/>
    </row>
    <row r="167" spans="1:39" s="60" customFormat="1">
      <c r="A167" s="2"/>
      <c r="B167" s="174" t="s">
        <v>95</v>
      </c>
      <c r="C167" s="49" t="s">
        <v>18</v>
      </c>
      <c r="D167" s="70">
        <v>105000</v>
      </c>
      <c r="E167" s="49" t="s">
        <v>247</v>
      </c>
      <c r="F167" s="70">
        <v>1</v>
      </c>
      <c r="G167" s="81">
        <f t="shared" si="50"/>
        <v>1</v>
      </c>
      <c r="H167" s="81">
        <f t="shared" si="50"/>
        <v>1</v>
      </c>
      <c r="I167" s="81">
        <f t="shared" si="51"/>
        <v>1</v>
      </c>
      <c r="J167" s="81">
        <v>1</v>
      </c>
      <c r="K167" s="81">
        <f t="shared" si="48"/>
        <v>1</v>
      </c>
      <c r="L167" s="62">
        <f t="shared" si="49"/>
        <v>1</v>
      </c>
      <c r="M167" s="62">
        <f t="shared" si="49"/>
        <v>1</v>
      </c>
      <c r="N167" s="62">
        <f t="shared" si="49"/>
        <v>1</v>
      </c>
      <c r="O167" s="62">
        <f t="shared" si="49"/>
        <v>1</v>
      </c>
      <c r="P167" s="62">
        <f t="shared" si="49"/>
        <v>1</v>
      </c>
      <c r="Q167" s="62">
        <f t="shared" si="49"/>
        <v>1</v>
      </c>
      <c r="R167" s="62">
        <f t="shared" si="49"/>
        <v>1</v>
      </c>
      <c r="S167" s="62">
        <f t="shared" si="49"/>
        <v>1</v>
      </c>
      <c r="T167" s="62">
        <f t="shared" si="49"/>
        <v>1</v>
      </c>
      <c r="U167" s="62">
        <f t="shared" si="49"/>
        <v>1</v>
      </c>
      <c r="V167" s="62">
        <f t="shared" si="49"/>
        <v>1</v>
      </c>
      <c r="W167" s="62">
        <f t="shared" si="49"/>
        <v>1</v>
      </c>
      <c r="X167" s="62">
        <f t="shared" si="49"/>
        <v>1</v>
      </c>
      <c r="Y167" s="62">
        <f t="shared" si="49"/>
        <v>1</v>
      </c>
      <c r="Z167" s="62">
        <f t="shared" si="49"/>
        <v>1</v>
      </c>
      <c r="AA167" s="62">
        <f t="shared" si="49"/>
        <v>1</v>
      </c>
      <c r="AB167" s="62">
        <f t="shared" si="49"/>
        <v>1</v>
      </c>
      <c r="AC167" s="62">
        <f t="shared" si="49"/>
        <v>1</v>
      </c>
      <c r="AD167" s="62">
        <f t="shared" si="49"/>
        <v>1</v>
      </c>
      <c r="AE167" s="115"/>
      <c r="AF167" s="62"/>
      <c r="AG167" s="62"/>
      <c r="AH167" s="62"/>
      <c r="AI167" s="62"/>
      <c r="AJ167" s="62"/>
      <c r="AK167" s="62"/>
      <c r="AL167" s="62"/>
      <c r="AM167" s="62"/>
    </row>
    <row r="168" spans="1:39" s="60" customFormat="1">
      <c r="A168" s="2"/>
      <c r="B168" s="174" t="s">
        <v>97</v>
      </c>
      <c r="C168" s="49" t="s">
        <v>18</v>
      </c>
      <c r="D168" s="70">
        <v>50000</v>
      </c>
      <c r="E168" s="49" t="s">
        <v>247</v>
      </c>
      <c r="F168" s="70">
        <v>1</v>
      </c>
      <c r="G168" s="81">
        <f t="shared" si="50"/>
        <v>1</v>
      </c>
      <c r="H168" s="81">
        <f t="shared" si="50"/>
        <v>1</v>
      </c>
      <c r="I168" s="81">
        <f t="shared" si="51"/>
        <v>1</v>
      </c>
      <c r="J168" s="81">
        <v>1</v>
      </c>
      <c r="K168" s="81">
        <f t="shared" si="48"/>
        <v>1</v>
      </c>
      <c r="L168" s="62">
        <f t="shared" si="49"/>
        <v>1</v>
      </c>
      <c r="M168" s="62">
        <f t="shared" si="49"/>
        <v>1</v>
      </c>
      <c r="N168" s="62">
        <f t="shared" si="49"/>
        <v>1</v>
      </c>
      <c r="O168" s="62">
        <f t="shared" si="49"/>
        <v>1</v>
      </c>
      <c r="P168" s="62">
        <f t="shared" si="49"/>
        <v>1</v>
      </c>
      <c r="Q168" s="62">
        <f t="shared" si="49"/>
        <v>1</v>
      </c>
      <c r="R168" s="62">
        <f t="shared" si="49"/>
        <v>1</v>
      </c>
      <c r="S168" s="62">
        <f t="shared" si="49"/>
        <v>1</v>
      </c>
      <c r="T168" s="62">
        <f t="shared" si="49"/>
        <v>1</v>
      </c>
      <c r="U168" s="62">
        <f t="shared" si="49"/>
        <v>1</v>
      </c>
      <c r="V168" s="62">
        <f t="shared" si="49"/>
        <v>1</v>
      </c>
      <c r="W168" s="62">
        <f t="shared" si="49"/>
        <v>1</v>
      </c>
      <c r="X168" s="62">
        <f t="shared" si="49"/>
        <v>1</v>
      </c>
      <c r="Y168" s="62">
        <f t="shared" si="49"/>
        <v>1</v>
      </c>
      <c r="Z168" s="62">
        <f t="shared" si="49"/>
        <v>1</v>
      </c>
      <c r="AA168" s="62">
        <f t="shared" si="49"/>
        <v>1</v>
      </c>
      <c r="AB168" s="62">
        <f t="shared" si="49"/>
        <v>1</v>
      </c>
      <c r="AC168" s="62">
        <f t="shared" si="49"/>
        <v>1</v>
      </c>
      <c r="AD168" s="62">
        <f t="shared" si="49"/>
        <v>1</v>
      </c>
      <c r="AE168" s="115"/>
      <c r="AF168" s="62"/>
      <c r="AG168" s="62"/>
      <c r="AH168" s="62"/>
      <c r="AI168" s="62"/>
      <c r="AJ168" s="62"/>
      <c r="AK168" s="62"/>
      <c r="AL168" s="62"/>
      <c r="AM168" s="62"/>
    </row>
    <row r="169" spans="1:39" s="60" customFormat="1">
      <c r="A169" s="2"/>
      <c r="B169" s="174" t="s">
        <v>84</v>
      </c>
      <c r="C169" s="49" t="s">
        <v>18</v>
      </c>
      <c r="D169" s="70">
        <v>70000</v>
      </c>
      <c r="E169" s="49" t="s">
        <v>247</v>
      </c>
      <c r="F169" s="70"/>
      <c r="G169" s="81"/>
      <c r="H169" s="81"/>
      <c r="I169" s="81"/>
      <c r="J169" s="81">
        <v>1</v>
      </c>
      <c r="K169" s="81">
        <f t="shared" si="48"/>
        <v>1</v>
      </c>
      <c r="L169" s="62">
        <f t="shared" si="49"/>
        <v>1</v>
      </c>
      <c r="M169" s="62">
        <f t="shared" si="49"/>
        <v>1</v>
      </c>
      <c r="N169" s="62">
        <f t="shared" si="49"/>
        <v>1</v>
      </c>
      <c r="O169" s="62">
        <f t="shared" si="49"/>
        <v>1</v>
      </c>
      <c r="P169" s="62">
        <f t="shared" si="49"/>
        <v>1</v>
      </c>
      <c r="Q169" s="62">
        <f t="shared" si="49"/>
        <v>1</v>
      </c>
      <c r="R169" s="62">
        <f t="shared" si="49"/>
        <v>1</v>
      </c>
      <c r="S169" s="62">
        <f t="shared" si="49"/>
        <v>1</v>
      </c>
      <c r="T169" s="62">
        <f t="shared" si="49"/>
        <v>1</v>
      </c>
      <c r="U169" s="62">
        <f t="shared" si="49"/>
        <v>1</v>
      </c>
      <c r="V169" s="62">
        <f t="shared" si="49"/>
        <v>1</v>
      </c>
      <c r="W169" s="62">
        <f t="shared" si="49"/>
        <v>1</v>
      </c>
      <c r="X169" s="62">
        <f t="shared" si="49"/>
        <v>1</v>
      </c>
      <c r="Y169" s="62">
        <f t="shared" si="49"/>
        <v>1</v>
      </c>
      <c r="Z169" s="62">
        <f t="shared" si="49"/>
        <v>1</v>
      </c>
      <c r="AA169" s="62">
        <f t="shared" si="49"/>
        <v>1</v>
      </c>
      <c r="AB169" s="62">
        <f t="shared" si="49"/>
        <v>1</v>
      </c>
      <c r="AC169" s="62">
        <f t="shared" si="49"/>
        <v>1</v>
      </c>
      <c r="AD169" s="62">
        <f t="shared" si="49"/>
        <v>1</v>
      </c>
      <c r="AE169" s="115"/>
      <c r="AF169" s="62"/>
      <c r="AG169" s="62"/>
      <c r="AH169" s="62"/>
      <c r="AI169" s="62"/>
      <c r="AJ169" s="62"/>
      <c r="AK169" s="62"/>
      <c r="AL169" s="62"/>
      <c r="AM169" s="62"/>
    </row>
    <row r="170" spans="1:39" s="60" customFormat="1">
      <c r="A170" s="2"/>
      <c r="B170" s="174" t="s">
        <v>94</v>
      </c>
      <c r="C170" s="49" t="s">
        <v>18</v>
      </c>
      <c r="D170" s="70">
        <v>105000</v>
      </c>
      <c r="E170" s="49" t="s">
        <v>247</v>
      </c>
      <c r="F170" s="70"/>
      <c r="G170" s="81"/>
      <c r="H170" s="81"/>
      <c r="I170" s="81"/>
      <c r="J170" s="81">
        <v>1</v>
      </c>
      <c r="K170" s="81">
        <f t="shared" si="48"/>
        <v>1</v>
      </c>
      <c r="L170" s="62">
        <f t="shared" si="49"/>
        <v>1</v>
      </c>
      <c r="M170" s="62">
        <f t="shared" si="49"/>
        <v>1</v>
      </c>
      <c r="N170" s="62">
        <f t="shared" si="49"/>
        <v>1</v>
      </c>
      <c r="O170" s="62">
        <f t="shared" si="49"/>
        <v>1</v>
      </c>
      <c r="P170" s="62">
        <f t="shared" si="49"/>
        <v>1</v>
      </c>
      <c r="Q170" s="62">
        <f t="shared" si="49"/>
        <v>1</v>
      </c>
      <c r="R170" s="62">
        <f t="shared" si="49"/>
        <v>1</v>
      </c>
      <c r="S170" s="62">
        <f t="shared" si="49"/>
        <v>1</v>
      </c>
      <c r="T170" s="62">
        <f t="shared" si="49"/>
        <v>1</v>
      </c>
      <c r="U170" s="62">
        <f t="shared" si="49"/>
        <v>1</v>
      </c>
      <c r="V170" s="62">
        <f t="shared" si="49"/>
        <v>1</v>
      </c>
      <c r="W170" s="62">
        <f t="shared" si="49"/>
        <v>1</v>
      </c>
      <c r="X170" s="62">
        <f t="shared" si="49"/>
        <v>1</v>
      </c>
      <c r="Y170" s="62">
        <f t="shared" si="49"/>
        <v>1</v>
      </c>
      <c r="Z170" s="62">
        <f t="shared" si="49"/>
        <v>1</v>
      </c>
      <c r="AA170" s="62">
        <f t="shared" si="49"/>
        <v>1</v>
      </c>
      <c r="AB170" s="62">
        <f t="shared" si="49"/>
        <v>1</v>
      </c>
      <c r="AC170" s="62">
        <f t="shared" si="49"/>
        <v>1</v>
      </c>
      <c r="AD170" s="62">
        <f t="shared" si="49"/>
        <v>1</v>
      </c>
      <c r="AE170" s="115"/>
      <c r="AF170" s="62"/>
      <c r="AG170" s="62"/>
      <c r="AH170" s="62"/>
      <c r="AI170" s="62"/>
      <c r="AJ170" s="62"/>
      <c r="AK170" s="62"/>
      <c r="AL170" s="62"/>
      <c r="AM170" s="62"/>
    </row>
    <row r="171" spans="1:39" s="60" customFormat="1">
      <c r="A171" s="2"/>
      <c r="B171" s="174" t="s">
        <v>233</v>
      </c>
      <c r="C171" s="49" t="s">
        <v>18</v>
      </c>
      <c r="D171" s="70">
        <v>50000</v>
      </c>
      <c r="E171" s="49" t="s">
        <v>247</v>
      </c>
      <c r="F171" s="70">
        <v>1</v>
      </c>
      <c r="G171" s="81">
        <f t="shared" si="50"/>
        <v>1</v>
      </c>
      <c r="H171" s="81">
        <f t="shared" si="50"/>
        <v>1</v>
      </c>
      <c r="I171" s="81">
        <f t="shared" si="51"/>
        <v>1</v>
      </c>
      <c r="J171" s="81">
        <v>1</v>
      </c>
      <c r="K171" s="81">
        <f t="shared" si="48"/>
        <v>1</v>
      </c>
      <c r="L171" s="62">
        <f t="shared" si="49"/>
        <v>1</v>
      </c>
      <c r="M171" s="62">
        <f t="shared" si="49"/>
        <v>1</v>
      </c>
      <c r="N171" s="62">
        <f t="shared" si="49"/>
        <v>1</v>
      </c>
      <c r="O171" s="62">
        <f t="shared" si="49"/>
        <v>1</v>
      </c>
      <c r="P171" s="62">
        <f t="shared" si="49"/>
        <v>1</v>
      </c>
      <c r="Q171" s="62">
        <f t="shared" si="49"/>
        <v>1</v>
      </c>
      <c r="R171" s="62">
        <f t="shared" si="49"/>
        <v>1</v>
      </c>
      <c r="S171" s="62">
        <f t="shared" si="49"/>
        <v>1</v>
      </c>
      <c r="T171" s="62">
        <f t="shared" si="49"/>
        <v>1</v>
      </c>
      <c r="U171" s="62">
        <f t="shared" si="49"/>
        <v>1</v>
      </c>
      <c r="V171" s="62">
        <f t="shared" si="49"/>
        <v>1</v>
      </c>
      <c r="W171" s="62">
        <f t="shared" si="49"/>
        <v>1</v>
      </c>
      <c r="X171" s="62">
        <f t="shared" si="49"/>
        <v>1</v>
      </c>
      <c r="Y171" s="62">
        <f t="shared" si="49"/>
        <v>1</v>
      </c>
      <c r="Z171" s="62">
        <f t="shared" si="49"/>
        <v>1</v>
      </c>
      <c r="AA171" s="62">
        <f t="shared" si="49"/>
        <v>1</v>
      </c>
      <c r="AB171" s="62">
        <f t="shared" si="49"/>
        <v>1</v>
      </c>
      <c r="AC171" s="62">
        <f t="shared" si="49"/>
        <v>1</v>
      </c>
      <c r="AD171" s="62">
        <f t="shared" si="49"/>
        <v>1</v>
      </c>
      <c r="AE171" s="115"/>
      <c r="AF171" s="62"/>
      <c r="AG171" s="62"/>
      <c r="AH171" s="62"/>
      <c r="AI171" s="62"/>
      <c r="AJ171" s="62"/>
      <c r="AK171" s="62"/>
      <c r="AL171" s="62"/>
      <c r="AM171" s="62"/>
    </row>
    <row r="172" spans="1:39" s="60" customFormat="1">
      <c r="A172" s="2"/>
      <c r="B172" s="173" t="s">
        <v>166</v>
      </c>
      <c r="C172" s="49"/>
      <c r="D172" s="183"/>
      <c r="E172" s="49"/>
      <c r="F172" s="81"/>
      <c r="G172" s="81"/>
      <c r="H172" s="81"/>
      <c r="I172" s="81"/>
      <c r="J172" s="81"/>
      <c r="K172" s="81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115"/>
      <c r="AF172" s="62"/>
      <c r="AG172" s="62"/>
      <c r="AH172" s="62"/>
      <c r="AI172" s="62"/>
      <c r="AJ172" s="62"/>
      <c r="AK172" s="62"/>
      <c r="AL172" s="62"/>
      <c r="AM172" s="62"/>
    </row>
    <row r="173" spans="1:39" s="60" customFormat="1">
      <c r="A173" s="2"/>
      <c r="B173" s="174" t="s">
        <v>168</v>
      </c>
      <c r="C173" s="49" t="s">
        <v>18</v>
      </c>
      <c r="D173" s="70">
        <v>210000</v>
      </c>
      <c r="E173" s="49" t="s">
        <v>247</v>
      </c>
      <c r="F173" s="70"/>
      <c r="G173" s="81"/>
      <c r="H173" s="81"/>
      <c r="I173" s="81"/>
      <c r="J173" s="81">
        <v>1</v>
      </c>
      <c r="K173" s="81">
        <f t="shared" ref="K173:K181" si="52">J173</f>
        <v>1</v>
      </c>
      <c r="L173" s="62">
        <f t="shared" si="49"/>
        <v>1</v>
      </c>
      <c r="M173" s="62">
        <f t="shared" si="49"/>
        <v>1</v>
      </c>
      <c r="N173" s="62">
        <f t="shared" si="49"/>
        <v>1</v>
      </c>
      <c r="O173" s="62">
        <f t="shared" si="49"/>
        <v>1</v>
      </c>
      <c r="P173" s="62">
        <f t="shared" si="49"/>
        <v>1</v>
      </c>
      <c r="Q173" s="62">
        <f t="shared" si="49"/>
        <v>1</v>
      </c>
      <c r="R173" s="62">
        <f t="shared" si="49"/>
        <v>1</v>
      </c>
      <c r="S173" s="62">
        <f t="shared" si="49"/>
        <v>1</v>
      </c>
      <c r="T173" s="62">
        <f t="shared" si="49"/>
        <v>1</v>
      </c>
      <c r="U173" s="62">
        <f t="shared" si="49"/>
        <v>1</v>
      </c>
      <c r="V173" s="62">
        <f t="shared" si="49"/>
        <v>1</v>
      </c>
      <c r="W173" s="62">
        <f t="shared" si="49"/>
        <v>1</v>
      </c>
      <c r="X173" s="62">
        <f t="shared" si="49"/>
        <v>1</v>
      </c>
      <c r="Y173" s="62">
        <f t="shared" si="49"/>
        <v>1</v>
      </c>
      <c r="Z173" s="62">
        <f t="shared" si="49"/>
        <v>1</v>
      </c>
      <c r="AA173" s="62">
        <f t="shared" si="49"/>
        <v>1</v>
      </c>
      <c r="AB173" s="62">
        <f t="shared" si="49"/>
        <v>1</v>
      </c>
      <c r="AC173" s="62">
        <f t="shared" si="49"/>
        <v>1</v>
      </c>
      <c r="AD173" s="62">
        <f t="shared" si="49"/>
        <v>1</v>
      </c>
      <c r="AE173" s="115"/>
      <c r="AF173" s="62"/>
      <c r="AG173" s="62"/>
      <c r="AH173" s="62"/>
      <c r="AI173" s="62"/>
      <c r="AJ173" s="62"/>
      <c r="AK173" s="62"/>
      <c r="AL173" s="62"/>
      <c r="AM173" s="62"/>
    </row>
    <row r="174" spans="1:39" s="60" customFormat="1">
      <c r="A174" s="2"/>
      <c r="B174" s="174" t="s">
        <v>90</v>
      </c>
      <c r="C174" s="49" t="s">
        <v>18</v>
      </c>
      <c r="D174" s="70">
        <v>105000</v>
      </c>
      <c r="E174" s="49" t="s">
        <v>247</v>
      </c>
      <c r="F174" s="70"/>
      <c r="G174" s="81"/>
      <c r="H174" s="81"/>
      <c r="I174" s="81"/>
      <c r="J174" s="81">
        <v>1</v>
      </c>
      <c r="K174" s="81">
        <f t="shared" si="52"/>
        <v>1</v>
      </c>
      <c r="L174" s="62">
        <f t="shared" si="49"/>
        <v>1</v>
      </c>
      <c r="M174" s="62">
        <f t="shared" si="49"/>
        <v>1</v>
      </c>
      <c r="N174" s="62">
        <f t="shared" si="49"/>
        <v>1</v>
      </c>
      <c r="O174" s="62">
        <f t="shared" si="49"/>
        <v>1</v>
      </c>
      <c r="P174" s="62">
        <f t="shared" si="49"/>
        <v>1</v>
      </c>
      <c r="Q174" s="62">
        <f t="shared" si="49"/>
        <v>1</v>
      </c>
      <c r="R174" s="62">
        <f t="shared" si="49"/>
        <v>1</v>
      </c>
      <c r="S174" s="62">
        <f t="shared" si="49"/>
        <v>1</v>
      </c>
      <c r="T174" s="62">
        <f t="shared" si="49"/>
        <v>1</v>
      </c>
      <c r="U174" s="62">
        <f t="shared" si="49"/>
        <v>1</v>
      </c>
      <c r="V174" s="62">
        <f t="shared" si="49"/>
        <v>1</v>
      </c>
      <c r="W174" s="62">
        <f t="shared" si="49"/>
        <v>1</v>
      </c>
      <c r="X174" s="62">
        <f t="shared" si="49"/>
        <v>1</v>
      </c>
      <c r="Y174" s="62">
        <f t="shared" si="49"/>
        <v>1</v>
      </c>
      <c r="Z174" s="62">
        <f t="shared" si="49"/>
        <v>1</v>
      </c>
      <c r="AA174" s="62">
        <f t="shared" si="49"/>
        <v>1</v>
      </c>
      <c r="AB174" s="62">
        <f t="shared" si="49"/>
        <v>1</v>
      </c>
      <c r="AC174" s="62">
        <f t="shared" si="49"/>
        <v>1</v>
      </c>
      <c r="AD174" s="62">
        <f t="shared" si="49"/>
        <v>1</v>
      </c>
      <c r="AE174" s="115"/>
      <c r="AF174" s="62"/>
      <c r="AG174" s="62"/>
      <c r="AH174" s="62"/>
      <c r="AI174" s="62"/>
      <c r="AJ174" s="62"/>
      <c r="AK174" s="62"/>
      <c r="AL174" s="62"/>
      <c r="AM174" s="62"/>
    </row>
    <row r="175" spans="1:39" s="60" customFormat="1">
      <c r="A175" s="2"/>
      <c r="B175" s="174" t="s">
        <v>85</v>
      </c>
      <c r="C175" s="49" t="s">
        <v>18</v>
      </c>
      <c r="D175" s="70">
        <v>40000</v>
      </c>
      <c r="E175" s="49" t="s">
        <v>247</v>
      </c>
      <c r="F175" s="70">
        <v>1</v>
      </c>
      <c r="G175" s="81">
        <f t="shared" ref="G175:H179" si="53">F175</f>
        <v>1</v>
      </c>
      <c r="H175" s="81">
        <f t="shared" si="53"/>
        <v>1</v>
      </c>
      <c r="I175" s="81">
        <v>2</v>
      </c>
      <c r="J175" s="81">
        <v>2</v>
      </c>
      <c r="K175" s="81">
        <f t="shared" si="52"/>
        <v>2</v>
      </c>
      <c r="L175" s="62">
        <f t="shared" si="49"/>
        <v>2</v>
      </c>
      <c r="M175" s="62">
        <f t="shared" si="49"/>
        <v>2</v>
      </c>
      <c r="N175" s="62">
        <f t="shared" si="49"/>
        <v>2</v>
      </c>
      <c r="O175" s="62">
        <f t="shared" si="49"/>
        <v>2</v>
      </c>
      <c r="P175" s="62">
        <f t="shared" si="49"/>
        <v>2</v>
      </c>
      <c r="Q175" s="62">
        <f t="shared" si="49"/>
        <v>2</v>
      </c>
      <c r="R175" s="62">
        <f t="shared" si="49"/>
        <v>2</v>
      </c>
      <c r="S175" s="62">
        <f t="shared" si="49"/>
        <v>2</v>
      </c>
      <c r="T175" s="62">
        <f t="shared" si="49"/>
        <v>2</v>
      </c>
      <c r="U175" s="62">
        <f t="shared" si="49"/>
        <v>2</v>
      </c>
      <c r="V175" s="62">
        <f t="shared" si="49"/>
        <v>2</v>
      </c>
      <c r="W175" s="62">
        <f t="shared" si="49"/>
        <v>2</v>
      </c>
      <c r="X175" s="62">
        <f t="shared" si="49"/>
        <v>2</v>
      </c>
      <c r="Y175" s="62">
        <f t="shared" si="49"/>
        <v>2</v>
      </c>
      <c r="Z175" s="62">
        <f t="shared" si="49"/>
        <v>2</v>
      </c>
      <c r="AA175" s="62">
        <f t="shared" si="49"/>
        <v>2</v>
      </c>
      <c r="AB175" s="62">
        <f t="shared" ref="L175:AD190" si="54">AA175</f>
        <v>2</v>
      </c>
      <c r="AC175" s="62">
        <f t="shared" si="54"/>
        <v>2</v>
      </c>
      <c r="AD175" s="62">
        <f t="shared" si="54"/>
        <v>2</v>
      </c>
      <c r="AE175" s="115"/>
      <c r="AF175" s="62"/>
      <c r="AG175" s="62"/>
      <c r="AH175" s="62"/>
      <c r="AI175" s="62"/>
      <c r="AJ175" s="62"/>
      <c r="AK175" s="62"/>
      <c r="AL175" s="62"/>
      <c r="AM175" s="62"/>
    </row>
    <row r="176" spans="1:39" s="60" customFormat="1">
      <c r="A176" s="2"/>
      <c r="B176" s="174" t="s">
        <v>91</v>
      </c>
      <c r="C176" s="49" t="s">
        <v>18</v>
      </c>
      <c r="D176" s="70">
        <v>105000</v>
      </c>
      <c r="E176" s="49" t="s">
        <v>247</v>
      </c>
      <c r="F176" s="70"/>
      <c r="G176" s="81"/>
      <c r="H176" s="81"/>
      <c r="I176" s="81"/>
      <c r="J176" s="81">
        <v>1</v>
      </c>
      <c r="K176" s="81">
        <f t="shared" si="52"/>
        <v>1</v>
      </c>
      <c r="L176" s="62">
        <f t="shared" si="54"/>
        <v>1</v>
      </c>
      <c r="M176" s="62">
        <f t="shared" si="54"/>
        <v>1</v>
      </c>
      <c r="N176" s="62">
        <f t="shared" si="54"/>
        <v>1</v>
      </c>
      <c r="O176" s="62">
        <f t="shared" si="54"/>
        <v>1</v>
      </c>
      <c r="P176" s="62">
        <f t="shared" si="54"/>
        <v>1</v>
      </c>
      <c r="Q176" s="62">
        <f t="shared" si="54"/>
        <v>1</v>
      </c>
      <c r="R176" s="62">
        <f t="shared" si="54"/>
        <v>1</v>
      </c>
      <c r="S176" s="62">
        <f t="shared" si="54"/>
        <v>1</v>
      </c>
      <c r="T176" s="62">
        <f t="shared" si="54"/>
        <v>1</v>
      </c>
      <c r="U176" s="62">
        <f t="shared" si="54"/>
        <v>1</v>
      </c>
      <c r="V176" s="62">
        <f t="shared" si="54"/>
        <v>1</v>
      </c>
      <c r="W176" s="62">
        <f t="shared" si="54"/>
        <v>1</v>
      </c>
      <c r="X176" s="62">
        <f t="shared" si="54"/>
        <v>1</v>
      </c>
      <c r="Y176" s="62">
        <f t="shared" si="54"/>
        <v>1</v>
      </c>
      <c r="Z176" s="62">
        <f t="shared" si="54"/>
        <v>1</v>
      </c>
      <c r="AA176" s="62">
        <f t="shared" si="54"/>
        <v>1</v>
      </c>
      <c r="AB176" s="62">
        <f t="shared" si="54"/>
        <v>1</v>
      </c>
      <c r="AC176" s="62">
        <f t="shared" si="54"/>
        <v>1</v>
      </c>
      <c r="AD176" s="62">
        <f t="shared" si="54"/>
        <v>1</v>
      </c>
      <c r="AE176" s="115"/>
      <c r="AF176" s="62"/>
      <c r="AG176" s="62"/>
      <c r="AH176" s="62"/>
      <c r="AI176" s="62"/>
      <c r="AJ176" s="62"/>
      <c r="AK176" s="62"/>
      <c r="AL176" s="62"/>
      <c r="AM176" s="62"/>
    </row>
    <row r="177" spans="1:39" s="60" customFormat="1">
      <c r="A177" s="2"/>
      <c r="B177" s="174" t="s">
        <v>92</v>
      </c>
      <c r="C177" s="49" t="s">
        <v>18</v>
      </c>
      <c r="D177" s="70">
        <v>40000</v>
      </c>
      <c r="E177" s="49" t="s">
        <v>247</v>
      </c>
      <c r="F177" s="70"/>
      <c r="G177" s="81"/>
      <c r="H177" s="81"/>
      <c r="I177" s="81"/>
      <c r="J177" s="81">
        <v>1</v>
      </c>
      <c r="K177" s="81">
        <f t="shared" si="52"/>
        <v>1</v>
      </c>
      <c r="L177" s="62">
        <f t="shared" si="54"/>
        <v>1</v>
      </c>
      <c r="M177" s="62">
        <f t="shared" si="54"/>
        <v>1</v>
      </c>
      <c r="N177" s="62">
        <f t="shared" si="54"/>
        <v>1</v>
      </c>
      <c r="O177" s="62">
        <f t="shared" si="54"/>
        <v>1</v>
      </c>
      <c r="P177" s="62">
        <f t="shared" si="54"/>
        <v>1</v>
      </c>
      <c r="Q177" s="62">
        <f t="shared" si="54"/>
        <v>1</v>
      </c>
      <c r="R177" s="62">
        <f t="shared" si="54"/>
        <v>1</v>
      </c>
      <c r="S177" s="62">
        <f t="shared" si="54"/>
        <v>1</v>
      </c>
      <c r="T177" s="62">
        <f t="shared" si="54"/>
        <v>1</v>
      </c>
      <c r="U177" s="62">
        <f t="shared" si="54"/>
        <v>1</v>
      </c>
      <c r="V177" s="62">
        <f t="shared" si="54"/>
        <v>1</v>
      </c>
      <c r="W177" s="62">
        <f t="shared" si="54"/>
        <v>1</v>
      </c>
      <c r="X177" s="62">
        <f t="shared" si="54"/>
        <v>1</v>
      </c>
      <c r="Y177" s="62">
        <f t="shared" si="54"/>
        <v>1</v>
      </c>
      <c r="Z177" s="62">
        <f t="shared" si="54"/>
        <v>1</v>
      </c>
      <c r="AA177" s="62">
        <f t="shared" si="54"/>
        <v>1</v>
      </c>
      <c r="AB177" s="62">
        <f t="shared" si="54"/>
        <v>1</v>
      </c>
      <c r="AC177" s="62">
        <f t="shared" si="54"/>
        <v>1</v>
      </c>
      <c r="AD177" s="62">
        <f t="shared" si="54"/>
        <v>1</v>
      </c>
      <c r="AE177" s="115"/>
      <c r="AF177" s="62"/>
      <c r="AG177" s="62"/>
      <c r="AH177" s="62"/>
      <c r="AI177" s="62"/>
      <c r="AJ177" s="62"/>
      <c r="AK177" s="62"/>
      <c r="AL177" s="62"/>
      <c r="AM177" s="62"/>
    </row>
    <row r="178" spans="1:39" s="60" customFormat="1">
      <c r="A178" s="2"/>
      <c r="B178" s="174" t="s">
        <v>93</v>
      </c>
      <c r="C178" s="49" t="s">
        <v>18</v>
      </c>
      <c r="D178" s="70">
        <v>105000</v>
      </c>
      <c r="E178" s="49" t="s">
        <v>247</v>
      </c>
      <c r="F178" s="70"/>
      <c r="G178" s="81"/>
      <c r="H178" s="81"/>
      <c r="I178" s="81"/>
      <c r="J178" s="81">
        <v>1</v>
      </c>
      <c r="K178" s="81">
        <f t="shared" si="52"/>
        <v>1</v>
      </c>
      <c r="L178" s="62">
        <f t="shared" si="54"/>
        <v>1</v>
      </c>
      <c r="M178" s="62">
        <f t="shared" si="54"/>
        <v>1</v>
      </c>
      <c r="N178" s="62">
        <f t="shared" si="54"/>
        <v>1</v>
      </c>
      <c r="O178" s="62">
        <f t="shared" si="54"/>
        <v>1</v>
      </c>
      <c r="P178" s="62">
        <f t="shared" si="54"/>
        <v>1</v>
      </c>
      <c r="Q178" s="62">
        <f t="shared" si="54"/>
        <v>1</v>
      </c>
      <c r="R178" s="62">
        <f t="shared" si="54"/>
        <v>1</v>
      </c>
      <c r="S178" s="62">
        <f t="shared" si="54"/>
        <v>1</v>
      </c>
      <c r="T178" s="62">
        <f t="shared" si="54"/>
        <v>1</v>
      </c>
      <c r="U178" s="62">
        <f t="shared" si="54"/>
        <v>1</v>
      </c>
      <c r="V178" s="62">
        <f t="shared" si="54"/>
        <v>1</v>
      </c>
      <c r="W178" s="62">
        <f t="shared" si="54"/>
        <v>1</v>
      </c>
      <c r="X178" s="62">
        <f t="shared" si="54"/>
        <v>1</v>
      </c>
      <c r="Y178" s="62">
        <f t="shared" si="54"/>
        <v>1</v>
      </c>
      <c r="Z178" s="62">
        <f t="shared" si="54"/>
        <v>1</v>
      </c>
      <c r="AA178" s="62">
        <f t="shared" si="54"/>
        <v>1</v>
      </c>
      <c r="AB178" s="62">
        <f t="shared" si="54"/>
        <v>1</v>
      </c>
      <c r="AC178" s="62">
        <f t="shared" si="54"/>
        <v>1</v>
      </c>
      <c r="AD178" s="62">
        <f t="shared" si="54"/>
        <v>1</v>
      </c>
      <c r="AE178" s="115"/>
      <c r="AF178" s="62"/>
      <c r="AG178" s="62"/>
      <c r="AH178" s="62"/>
      <c r="AI178" s="62"/>
      <c r="AJ178" s="62"/>
      <c r="AK178" s="62"/>
      <c r="AL178" s="62"/>
      <c r="AM178" s="62"/>
    </row>
    <row r="179" spans="1:39" s="60" customFormat="1">
      <c r="A179" s="2"/>
      <c r="B179" s="174" t="s">
        <v>234</v>
      </c>
      <c r="C179" s="49" t="s">
        <v>18</v>
      </c>
      <c r="D179" s="70">
        <v>70000</v>
      </c>
      <c r="E179" s="49" t="s">
        <v>247</v>
      </c>
      <c r="F179" s="70">
        <v>1</v>
      </c>
      <c r="G179" s="81">
        <f t="shared" si="53"/>
        <v>1</v>
      </c>
      <c r="H179" s="81">
        <f t="shared" si="53"/>
        <v>1</v>
      </c>
      <c r="I179" s="81">
        <f t="shared" ref="I179" si="55">H179</f>
        <v>1</v>
      </c>
      <c r="J179" s="81">
        <v>1</v>
      </c>
      <c r="K179" s="81">
        <f t="shared" si="52"/>
        <v>1</v>
      </c>
      <c r="L179" s="62">
        <f t="shared" si="54"/>
        <v>1</v>
      </c>
      <c r="M179" s="62">
        <f t="shared" si="54"/>
        <v>1</v>
      </c>
      <c r="N179" s="62">
        <f t="shared" si="54"/>
        <v>1</v>
      </c>
      <c r="O179" s="62">
        <f t="shared" si="54"/>
        <v>1</v>
      </c>
      <c r="P179" s="62">
        <f t="shared" si="54"/>
        <v>1</v>
      </c>
      <c r="Q179" s="62">
        <f t="shared" si="54"/>
        <v>1</v>
      </c>
      <c r="R179" s="62">
        <f t="shared" si="54"/>
        <v>1</v>
      </c>
      <c r="S179" s="62">
        <f t="shared" si="54"/>
        <v>1</v>
      </c>
      <c r="T179" s="62">
        <f t="shared" si="54"/>
        <v>1</v>
      </c>
      <c r="U179" s="62">
        <f t="shared" si="54"/>
        <v>1</v>
      </c>
      <c r="V179" s="62">
        <f t="shared" si="54"/>
        <v>1</v>
      </c>
      <c r="W179" s="62">
        <f t="shared" si="54"/>
        <v>1</v>
      </c>
      <c r="X179" s="62">
        <f t="shared" si="54"/>
        <v>1</v>
      </c>
      <c r="Y179" s="62">
        <f t="shared" si="54"/>
        <v>1</v>
      </c>
      <c r="Z179" s="62">
        <f t="shared" si="54"/>
        <v>1</v>
      </c>
      <c r="AA179" s="62">
        <f t="shared" si="54"/>
        <v>1</v>
      </c>
      <c r="AB179" s="62">
        <f t="shared" si="54"/>
        <v>1</v>
      </c>
      <c r="AC179" s="62">
        <f t="shared" si="54"/>
        <v>1</v>
      </c>
      <c r="AD179" s="62">
        <f t="shared" si="54"/>
        <v>1</v>
      </c>
      <c r="AE179" s="115"/>
      <c r="AF179" s="62"/>
      <c r="AG179" s="62"/>
      <c r="AH179" s="62"/>
      <c r="AI179" s="62"/>
      <c r="AJ179" s="62"/>
      <c r="AK179" s="62"/>
      <c r="AL179" s="62"/>
      <c r="AM179" s="62"/>
    </row>
    <row r="180" spans="1:39" s="60" customFormat="1">
      <c r="A180" s="2"/>
      <c r="B180" s="174" t="s">
        <v>97</v>
      </c>
      <c r="C180" s="49" t="s">
        <v>18</v>
      </c>
      <c r="D180" s="70">
        <v>50000</v>
      </c>
      <c r="E180" s="49" t="s">
        <v>247</v>
      </c>
      <c r="F180" s="70"/>
      <c r="G180" s="81"/>
      <c r="H180" s="81"/>
      <c r="I180" s="81"/>
      <c r="J180" s="81">
        <v>1</v>
      </c>
      <c r="K180" s="81">
        <f t="shared" si="52"/>
        <v>1</v>
      </c>
      <c r="L180" s="62">
        <f t="shared" si="54"/>
        <v>1</v>
      </c>
      <c r="M180" s="62">
        <f t="shared" si="54"/>
        <v>1</v>
      </c>
      <c r="N180" s="62">
        <f t="shared" si="54"/>
        <v>1</v>
      </c>
      <c r="O180" s="62">
        <f t="shared" si="54"/>
        <v>1</v>
      </c>
      <c r="P180" s="62">
        <f t="shared" si="54"/>
        <v>1</v>
      </c>
      <c r="Q180" s="62">
        <f t="shared" si="54"/>
        <v>1</v>
      </c>
      <c r="R180" s="62">
        <f t="shared" si="54"/>
        <v>1</v>
      </c>
      <c r="S180" s="62">
        <f t="shared" si="54"/>
        <v>1</v>
      </c>
      <c r="T180" s="62">
        <f t="shared" si="54"/>
        <v>1</v>
      </c>
      <c r="U180" s="62">
        <f t="shared" si="54"/>
        <v>1</v>
      </c>
      <c r="V180" s="62">
        <f t="shared" si="54"/>
        <v>1</v>
      </c>
      <c r="W180" s="62">
        <f t="shared" si="54"/>
        <v>1</v>
      </c>
      <c r="X180" s="62">
        <f t="shared" si="54"/>
        <v>1</v>
      </c>
      <c r="Y180" s="62">
        <f t="shared" si="54"/>
        <v>1</v>
      </c>
      <c r="Z180" s="62">
        <f t="shared" si="54"/>
        <v>1</v>
      </c>
      <c r="AA180" s="62">
        <f t="shared" si="54"/>
        <v>1</v>
      </c>
      <c r="AB180" s="62">
        <f t="shared" si="54"/>
        <v>1</v>
      </c>
      <c r="AC180" s="62">
        <f t="shared" si="54"/>
        <v>1</v>
      </c>
      <c r="AD180" s="62">
        <f t="shared" si="54"/>
        <v>1</v>
      </c>
      <c r="AE180" s="115"/>
      <c r="AF180" s="62"/>
      <c r="AG180" s="62"/>
      <c r="AH180" s="62"/>
      <c r="AI180" s="62"/>
      <c r="AJ180" s="62"/>
      <c r="AK180" s="62"/>
      <c r="AL180" s="62"/>
      <c r="AM180" s="62"/>
    </row>
    <row r="181" spans="1:39" s="60" customFormat="1">
      <c r="A181" s="2"/>
      <c r="B181" s="174" t="s">
        <v>84</v>
      </c>
      <c r="C181" s="49" t="s">
        <v>18</v>
      </c>
      <c r="D181" s="70">
        <v>70000</v>
      </c>
      <c r="E181" s="49" t="s">
        <v>247</v>
      </c>
      <c r="F181" s="70"/>
      <c r="G181" s="81"/>
      <c r="H181" s="81"/>
      <c r="I181" s="81"/>
      <c r="J181" s="81">
        <v>1</v>
      </c>
      <c r="K181" s="81">
        <f t="shared" si="52"/>
        <v>1</v>
      </c>
      <c r="L181" s="62">
        <f t="shared" si="54"/>
        <v>1</v>
      </c>
      <c r="M181" s="62">
        <f t="shared" si="54"/>
        <v>1</v>
      </c>
      <c r="N181" s="62">
        <f t="shared" si="54"/>
        <v>1</v>
      </c>
      <c r="O181" s="62">
        <f t="shared" si="54"/>
        <v>1</v>
      </c>
      <c r="P181" s="62">
        <f t="shared" si="54"/>
        <v>1</v>
      </c>
      <c r="Q181" s="62">
        <f t="shared" si="54"/>
        <v>1</v>
      </c>
      <c r="R181" s="62">
        <f t="shared" si="54"/>
        <v>1</v>
      </c>
      <c r="S181" s="62">
        <f t="shared" si="54"/>
        <v>1</v>
      </c>
      <c r="T181" s="62">
        <f t="shared" si="54"/>
        <v>1</v>
      </c>
      <c r="U181" s="62">
        <f t="shared" si="54"/>
        <v>1</v>
      </c>
      <c r="V181" s="62">
        <f t="shared" si="54"/>
        <v>1</v>
      </c>
      <c r="W181" s="62">
        <f t="shared" si="54"/>
        <v>1</v>
      </c>
      <c r="X181" s="62">
        <f t="shared" si="54"/>
        <v>1</v>
      </c>
      <c r="Y181" s="62">
        <f t="shared" si="54"/>
        <v>1</v>
      </c>
      <c r="Z181" s="62">
        <f t="shared" si="54"/>
        <v>1</v>
      </c>
      <c r="AA181" s="62">
        <f t="shared" si="54"/>
        <v>1</v>
      </c>
      <c r="AB181" s="62">
        <f t="shared" si="54"/>
        <v>1</v>
      </c>
      <c r="AC181" s="62">
        <f t="shared" si="54"/>
        <v>1</v>
      </c>
      <c r="AD181" s="62">
        <f t="shared" si="54"/>
        <v>1</v>
      </c>
      <c r="AE181" s="115"/>
      <c r="AF181" s="62"/>
      <c r="AG181" s="62"/>
      <c r="AH181" s="62"/>
      <c r="AI181" s="62"/>
      <c r="AJ181" s="62"/>
      <c r="AK181" s="62"/>
      <c r="AL181" s="62"/>
      <c r="AM181" s="62"/>
    </row>
    <row r="182" spans="1:39" s="60" customFormat="1">
      <c r="A182" s="2"/>
      <c r="B182" s="173" t="s">
        <v>167</v>
      </c>
      <c r="C182" s="49"/>
      <c r="D182" s="70"/>
      <c r="E182" s="49"/>
      <c r="F182" s="81"/>
      <c r="G182" s="81"/>
      <c r="H182" s="81"/>
      <c r="I182" s="81"/>
      <c r="J182" s="81"/>
      <c r="K182" s="81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115"/>
      <c r="AF182" s="62"/>
      <c r="AG182" s="62"/>
      <c r="AH182" s="62"/>
      <c r="AI182" s="62"/>
      <c r="AJ182" s="62"/>
      <c r="AK182" s="62"/>
      <c r="AL182" s="62"/>
      <c r="AM182" s="62"/>
    </row>
    <row r="183" spans="1:39" s="60" customFormat="1">
      <c r="A183" s="2"/>
      <c r="B183" s="174" t="s">
        <v>168</v>
      </c>
      <c r="C183" s="49" t="s">
        <v>18</v>
      </c>
      <c r="D183" s="70">
        <v>210000</v>
      </c>
      <c r="E183" s="49" t="s">
        <v>247</v>
      </c>
      <c r="F183" s="70"/>
      <c r="G183" s="81"/>
      <c r="H183" s="81"/>
      <c r="I183" s="81"/>
      <c r="J183" s="81">
        <v>1</v>
      </c>
      <c r="K183" s="81">
        <f t="shared" ref="K183:K192" si="56">J183</f>
        <v>1</v>
      </c>
      <c r="L183" s="62">
        <f t="shared" si="54"/>
        <v>1</v>
      </c>
      <c r="M183" s="62">
        <f t="shared" si="54"/>
        <v>1</v>
      </c>
      <c r="N183" s="62">
        <f t="shared" si="54"/>
        <v>1</v>
      </c>
      <c r="O183" s="62">
        <f t="shared" si="54"/>
        <v>1</v>
      </c>
      <c r="P183" s="62">
        <f t="shared" si="54"/>
        <v>1</v>
      </c>
      <c r="Q183" s="62">
        <f t="shared" si="54"/>
        <v>1</v>
      </c>
      <c r="R183" s="62">
        <f t="shared" si="54"/>
        <v>1</v>
      </c>
      <c r="S183" s="62">
        <f t="shared" si="54"/>
        <v>1</v>
      </c>
      <c r="T183" s="62">
        <f t="shared" si="54"/>
        <v>1</v>
      </c>
      <c r="U183" s="62">
        <f t="shared" si="54"/>
        <v>1</v>
      </c>
      <c r="V183" s="62">
        <f t="shared" si="54"/>
        <v>1</v>
      </c>
      <c r="W183" s="62">
        <f t="shared" si="54"/>
        <v>1</v>
      </c>
      <c r="X183" s="62">
        <f t="shared" si="54"/>
        <v>1</v>
      </c>
      <c r="Y183" s="62">
        <f t="shared" si="54"/>
        <v>1</v>
      </c>
      <c r="Z183" s="62">
        <f t="shared" si="54"/>
        <v>1</v>
      </c>
      <c r="AA183" s="62">
        <f t="shared" si="54"/>
        <v>1</v>
      </c>
      <c r="AB183" s="62">
        <f t="shared" si="54"/>
        <v>1</v>
      </c>
      <c r="AC183" s="62">
        <f t="shared" si="54"/>
        <v>1</v>
      </c>
      <c r="AD183" s="62">
        <f t="shared" si="54"/>
        <v>1</v>
      </c>
      <c r="AE183" s="115"/>
      <c r="AF183" s="62"/>
      <c r="AG183" s="62"/>
      <c r="AH183" s="62"/>
      <c r="AI183" s="62"/>
      <c r="AJ183" s="62"/>
      <c r="AK183" s="62"/>
      <c r="AL183" s="62"/>
      <c r="AM183" s="62"/>
    </row>
    <row r="184" spans="1:39" s="60" customFormat="1">
      <c r="A184" s="2"/>
      <c r="B184" s="174" t="s">
        <v>90</v>
      </c>
      <c r="C184" s="49" t="s">
        <v>18</v>
      </c>
      <c r="D184" s="70">
        <v>105000</v>
      </c>
      <c r="E184" s="49" t="s">
        <v>247</v>
      </c>
      <c r="F184" s="70"/>
      <c r="G184" s="81"/>
      <c r="H184" s="81"/>
      <c r="I184" s="81"/>
      <c r="J184" s="81">
        <v>1</v>
      </c>
      <c r="K184" s="81">
        <f t="shared" si="56"/>
        <v>1</v>
      </c>
      <c r="L184" s="62">
        <f t="shared" si="54"/>
        <v>1</v>
      </c>
      <c r="M184" s="62">
        <f t="shared" si="54"/>
        <v>1</v>
      </c>
      <c r="N184" s="62">
        <f t="shared" si="54"/>
        <v>1</v>
      </c>
      <c r="O184" s="62">
        <f t="shared" si="54"/>
        <v>1</v>
      </c>
      <c r="P184" s="62">
        <f t="shared" si="54"/>
        <v>1</v>
      </c>
      <c r="Q184" s="62">
        <f t="shared" si="54"/>
        <v>1</v>
      </c>
      <c r="R184" s="62">
        <f t="shared" si="54"/>
        <v>1</v>
      </c>
      <c r="S184" s="62">
        <f t="shared" si="54"/>
        <v>1</v>
      </c>
      <c r="T184" s="62">
        <f t="shared" si="54"/>
        <v>1</v>
      </c>
      <c r="U184" s="62">
        <f t="shared" si="54"/>
        <v>1</v>
      </c>
      <c r="V184" s="62">
        <f t="shared" si="54"/>
        <v>1</v>
      </c>
      <c r="W184" s="62">
        <f t="shared" si="54"/>
        <v>1</v>
      </c>
      <c r="X184" s="62">
        <f t="shared" si="54"/>
        <v>1</v>
      </c>
      <c r="Y184" s="62">
        <f t="shared" si="54"/>
        <v>1</v>
      </c>
      <c r="Z184" s="62">
        <f t="shared" si="54"/>
        <v>1</v>
      </c>
      <c r="AA184" s="62">
        <f t="shared" si="54"/>
        <v>1</v>
      </c>
      <c r="AB184" s="62">
        <f t="shared" si="54"/>
        <v>1</v>
      </c>
      <c r="AC184" s="62">
        <f t="shared" si="54"/>
        <v>1</v>
      </c>
      <c r="AD184" s="62">
        <f t="shared" si="54"/>
        <v>1</v>
      </c>
      <c r="AE184" s="115"/>
      <c r="AF184" s="62"/>
      <c r="AG184" s="62"/>
      <c r="AH184" s="62"/>
      <c r="AI184" s="62"/>
      <c r="AJ184" s="62"/>
      <c r="AK184" s="62"/>
      <c r="AL184" s="62"/>
      <c r="AM184" s="62"/>
    </row>
    <row r="185" spans="1:39" s="60" customFormat="1">
      <c r="A185" s="2"/>
      <c r="B185" s="174" t="s">
        <v>85</v>
      </c>
      <c r="C185" s="49" t="s">
        <v>18</v>
      </c>
      <c r="D185" s="70">
        <v>40000</v>
      </c>
      <c r="E185" s="49" t="s">
        <v>247</v>
      </c>
      <c r="F185" s="70">
        <v>1</v>
      </c>
      <c r="G185" s="81">
        <f t="shared" ref="G185:I189" si="57">F185</f>
        <v>1</v>
      </c>
      <c r="H185" s="81">
        <f t="shared" si="57"/>
        <v>1</v>
      </c>
      <c r="I185" s="81">
        <f t="shared" si="57"/>
        <v>1</v>
      </c>
      <c r="J185" s="81">
        <v>2</v>
      </c>
      <c r="K185" s="81">
        <f t="shared" si="56"/>
        <v>2</v>
      </c>
      <c r="L185" s="62">
        <f t="shared" si="54"/>
        <v>2</v>
      </c>
      <c r="M185" s="62">
        <f t="shared" si="54"/>
        <v>2</v>
      </c>
      <c r="N185" s="62">
        <f t="shared" si="54"/>
        <v>2</v>
      </c>
      <c r="O185" s="62">
        <f t="shared" si="54"/>
        <v>2</v>
      </c>
      <c r="P185" s="62">
        <f t="shared" si="54"/>
        <v>2</v>
      </c>
      <c r="Q185" s="62">
        <f t="shared" si="54"/>
        <v>2</v>
      </c>
      <c r="R185" s="62">
        <f t="shared" si="54"/>
        <v>2</v>
      </c>
      <c r="S185" s="62">
        <f t="shared" si="54"/>
        <v>2</v>
      </c>
      <c r="T185" s="62">
        <f t="shared" si="54"/>
        <v>2</v>
      </c>
      <c r="U185" s="62">
        <f t="shared" si="54"/>
        <v>2</v>
      </c>
      <c r="V185" s="62">
        <f t="shared" si="54"/>
        <v>2</v>
      </c>
      <c r="W185" s="62">
        <f t="shared" si="54"/>
        <v>2</v>
      </c>
      <c r="X185" s="62">
        <f t="shared" si="54"/>
        <v>2</v>
      </c>
      <c r="Y185" s="62">
        <f t="shared" si="54"/>
        <v>2</v>
      </c>
      <c r="Z185" s="62">
        <f t="shared" si="54"/>
        <v>2</v>
      </c>
      <c r="AA185" s="62">
        <f t="shared" si="54"/>
        <v>2</v>
      </c>
      <c r="AB185" s="62">
        <f t="shared" si="54"/>
        <v>2</v>
      </c>
      <c r="AC185" s="62">
        <f t="shared" si="54"/>
        <v>2</v>
      </c>
      <c r="AD185" s="62">
        <f t="shared" si="54"/>
        <v>2</v>
      </c>
      <c r="AE185" s="115"/>
      <c r="AF185" s="62"/>
      <c r="AG185" s="62"/>
      <c r="AH185" s="62"/>
      <c r="AI185" s="62"/>
      <c r="AJ185" s="62"/>
      <c r="AK185" s="62"/>
      <c r="AL185" s="62"/>
      <c r="AM185" s="62"/>
    </row>
    <row r="186" spans="1:39" s="60" customFormat="1">
      <c r="A186" s="2"/>
      <c r="B186" s="174" t="s">
        <v>91</v>
      </c>
      <c r="C186" s="49" t="s">
        <v>18</v>
      </c>
      <c r="D186" s="70">
        <v>105000</v>
      </c>
      <c r="E186" s="49" t="s">
        <v>247</v>
      </c>
      <c r="F186" s="70"/>
      <c r="G186" s="81"/>
      <c r="H186" s="81"/>
      <c r="I186" s="81"/>
      <c r="J186" s="81">
        <v>1</v>
      </c>
      <c r="K186" s="81">
        <f t="shared" si="56"/>
        <v>1</v>
      </c>
      <c r="L186" s="62">
        <f t="shared" si="54"/>
        <v>1</v>
      </c>
      <c r="M186" s="62">
        <f t="shared" si="54"/>
        <v>1</v>
      </c>
      <c r="N186" s="62">
        <f t="shared" si="54"/>
        <v>1</v>
      </c>
      <c r="O186" s="62">
        <f t="shared" si="54"/>
        <v>1</v>
      </c>
      <c r="P186" s="62">
        <f t="shared" si="54"/>
        <v>1</v>
      </c>
      <c r="Q186" s="62">
        <f t="shared" si="54"/>
        <v>1</v>
      </c>
      <c r="R186" s="62">
        <f t="shared" si="54"/>
        <v>1</v>
      </c>
      <c r="S186" s="62">
        <f t="shared" si="54"/>
        <v>1</v>
      </c>
      <c r="T186" s="62">
        <f t="shared" si="54"/>
        <v>1</v>
      </c>
      <c r="U186" s="62">
        <f t="shared" si="54"/>
        <v>1</v>
      </c>
      <c r="V186" s="62">
        <f t="shared" si="54"/>
        <v>1</v>
      </c>
      <c r="W186" s="62">
        <f t="shared" si="54"/>
        <v>1</v>
      </c>
      <c r="X186" s="62">
        <f t="shared" si="54"/>
        <v>1</v>
      </c>
      <c r="Y186" s="62">
        <f t="shared" si="54"/>
        <v>1</v>
      </c>
      <c r="Z186" s="62">
        <f t="shared" si="54"/>
        <v>1</v>
      </c>
      <c r="AA186" s="62">
        <f t="shared" si="54"/>
        <v>1</v>
      </c>
      <c r="AB186" s="62">
        <f t="shared" si="54"/>
        <v>1</v>
      </c>
      <c r="AC186" s="62">
        <f t="shared" si="54"/>
        <v>1</v>
      </c>
      <c r="AD186" s="62">
        <f t="shared" si="54"/>
        <v>1</v>
      </c>
      <c r="AE186" s="115"/>
      <c r="AF186" s="62"/>
      <c r="AG186" s="62"/>
      <c r="AH186" s="62"/>
      <c r="AI186" s="62"/>
      <c r="AJ186" s="62"/>
      <c r="AK186" s="62"/>
      <c r="AL186" s="62"/>
      <c r="AM186" s="62"/>
    </row>
    <row r="187" spans="1:39" s="60" customFormat="1">
      <c r="A187" s="2"/>
      <c r="B187" s="174" t="s">
        <v>92</v>
      </c>
      <c r="C187" s="49" t="s">
        <v>18</v>
      </c>
      <c r="D187" s="70">
        <v>40000</v>
      </c>
      <c r="E187" s="49" t="s">
        <v>247</v>
      </c>
      <c r="F187" s="70"/>
      <c r="G187" s="81"/>
      <c r="H187" s="81"/>
      <c r="I187" s="81"/>
      <c r="J187" s="81">
        <v>1</v>
      </c>
      <c r="K187" s="81">
        <f t="shared" si="56"/>
        <v>1</v>
      </c>
      <c r="L187" s="62">
        <f t="shared" si="54"/>
        <v>1</v>
      </c>
      <c r="M187" s="62">
        <f t="shared" si="54"/>
        <v>1</v>
      </c>
      <c r="N187" s="62">
        <f t="shared" si="54"/>
        <v>1</v>
      </c>
      <c r="O187" s="62">
        <f t="shared" si="54"/>
        <v>1</v>
      </c>
      <c r="P187" s="62">
        <f t="shared" si="54"/>
        <v>1</v>
      </c>
      <c r="Q187" s="62">
        <f t="shared" si="54"/>
        <v>1</v>
      </c>
      <c r="R187" s="62">
        <f t="shared" si="54"/>
        <v>1</v>
      </c>
      <c r="S187" s="62">
        <f t="shared" si="54"/>
        <v>1</v>
      </c>
      <c r="T187" s="62">
        <f t="shared" si="54"/>
        <v>1</v>
      </c>
      <c r="U187" s="62">
        <f t="shared" si="54"/>
        <v>1</v>
      </c>
      <c r="V187" s="62">
        <f t="shared" si="54"/>
        <v>1</v>
      </c>
      <c r="W187" s="62">
        <f t="shared" si="54"/>
        <v>1</v>
      </c>
      <c r="X187" s="62">
        <f t="shared" si="54"/>
        <v>1</v>
      </c>
      <c r="Y187" s="62">
        <f t="shared" si="54"/>
        <v>1</v>
      </c>
      <c r="Z187" s="62">
        <f t="shared" si="54"/>
        <v>1</v>
      </c>
      <c r="AA187" s="62">
        <f t="shared" si="54"/>
        <v>1</v>
      </c>
      <c r="AB187" s="62">
        <f t="shared" si="54"/>
        <v>1</v>
      </c>
      <c r="AC187" s="62">
        <f t="shared" si="54"/>
        <v>1</v>
      </c>
      <c r="AD187" s="62">
        <f t="shared" si="54"/>
        <v>1</v>
      </c>
      <c r="AE187" s="115"/>
      <c r="AF187" s="62"/>
      <c r="AG187" s="62"/>
      <c r="AH187" s="62"/>
      <c r="AI187" s="62"/>
      <c r="AJ187" s="62"/>
      <c r="AK187" s="62"/>
      <c r="AL187" s="62"/>
      <c r="AM187" s="62"/>
    </row>
    <row r="188" spans="1:39" s="60" customFormat="1">
      <c r="A188" s="2"/>
      <c r="B188" s="174" t="s">
        <v>93</v>
      </c>
      <c r="C188" s="49" t="s">
        <v>18</v>
      </c>
      <c r="D188" s="70">
        <v>105000</v>
      </c>
      <c r="E188" s="49" t="s">
        <v>247</v>
      </c>
      <c r="F188" s="70"/>
      <c r="G188" s="81"/>
      <c r="H188" s="81"/>
      <c r="I188" s="81"/>
      <c r="J188" s="81">
        <v>1</v>
      </c>
      <c r="K188" s="81">
        <f t="shared" si="56"/>
        <v>1</v>
      </c>
      <c r="L188" s="62">
        <f t="shared" si="54"/>
        <v>1</v>
      </c>
      <c r="M188" s="62">
        <f t="shared" si="54"/>
        <v>1</v>
      </c>
      <c r="N188" s="62">
        <f t="shared" si="54"/>
        <v>1</v>
      </c>
      <c r="O188" s="62">
        <f t="shared" si="54"/>
        <v>1</v>
      </c>
      <c r="P188" s="62">
        <f t="shared" si="54"/>
        <v>1</v>
      </c>
      <c r="Q188" s="62">
        <f t="shared" si="54"/>
        <v>1</v>
      </c>
      <c r="R188" s="62">
        <f t="shared" si="54"/>
        <v>1</v>
      </c>
      <c r="S188" s="62">
        <f t="shared" si="54"/>
        <v>1</v>
      </c>
      <c r="T188" s="62">
        <f t="shared" si="54"/>
        <v>1</v>
      </c>
      <c r="U188" s="62">
        <f t="shared" si="54"/>
        <v>1</v>
      </c>
      <c r="V188" s="62">
        <f t="shared" si="54"/>
        <v>1</v>
      </c>
      <c r="W188" s="62">
        <f t="shared" si="54"/>
        <v>1</v>
      </c>
      <c r="X188" s="62">
        <f t="shared" si="54"/>
        <v>1</v>
      </c>
      <c r="Y188" s="62">
        <f t="shared" si="54"/>
        <v>1</v>
      </c>
      <c r="Z188" s="62">
        <f t="shared" si="54"/>
        <v>1</v>
      </c>
      <c r="AA188" s="62">
        <f t="shared" si="54"/>
        <v>1</v>
      </c>
      <c r="AB188" s="62">
        <f t="shared" si="54"/>
        <v>1</v>
      </c>
      <c r="AC188" s="62">
        <f t="shared" si="54"/>
        <v>1</v>
      </c>
      <c r="AD188" s="62">
        <f t="shared" si="54"/>
        <v>1</v>
      </c>
      <c r="AE188" s="115"/>
      <c r="AF188" s="62"/>
      <c r="AG188" s="62"/>
      <c r="AH188" s="62"/>
      <c r="AI188" s="62"/>
      <c r="AJ188" s="62"/>
      <c r="AK188" s="62"/>
      <c r="AL188" s="62"/>
      <c r="AM188" s="62"/>
    </row>
    <row r="189" spans="1:39" s="60" customFormat="1">
      <c r="A189" s="2"/>
      <c r="B189" s="174" t="s">
        <v>234</v>
      </c>
      <c r="C189" s="49" t="s">
        <v>18</v>
      </c>
      <c r="D189" s="70">
        <v>70000</v>
      </c>
      <c r="E189" s="49" t="s">
        <v>247</v>
      </c>
      <c r="F189" s="70">
        <v>1</v>
      </c>
      <c r="G189" s="81">
        <f t="shared" si="57"/>
        <v>1</v>
      </c>
      <c r="H189" s="81">
        <f t="shared" si="57"/>
        <v>1</v>
      </c>
      <c r="I189" s="81">
        <f t="shared" si="57"/>
        <v>1</v>
      </c>
      <c r="J189" s="81">
        <v>1</v>
      </c>
      <c r="K189" s="81">
        <f t="shared" si="56"/>
        <v>1</v>
      </c>
      <c r="L189" s="62">
        <f t="shared" si="54"/>
        <v>1</v>
      </c>
      <c r="M189" s="62">
        <f t="shared" si="54"/>
        <v>1</v>
      </c>
      <c r="N189" s="62">
        <f t="shared" si="54"/>
        <v>1</v>
      </c>
      <c r="O189" s="62">
        <f t="shared" si="54"/>
        <v>1</v>
      </c>
      <c r="P189" s="62">
        <f t="shared" si="54"/>
        <v>1</v>
      </c>
      <c r="Q189" s="62">
        <f t="shared" si="54"/>
        <v>1</v>
      </c>
      <c r="R189" s="62">
        <f t="shared" si="54"/>
        <v>1</v>
      </c>
      <c r="S189" s="62">
        <f t="shared" si="54"/>
        <v>1</v>
      </c>
      <c r="T189" s="62">
        <f t="shared" si="54"/>
        <v>1</v>
      </c>
      <c r="U189" s="62">
        <f t="shared" si="54"/>
        <v>1</v>
      </c>
      <c r="V189" s="62">
        <f t="shared" si="54"/>
        <v>1</v>
      </c>
      <c r="W189" s="62">
        <f t="shared" si="54"/>
        <v>1</v>
      </c>
      <c r="X189" s="62">
        <f t="shared" si="54"/>
        <v>1</v>
      </c>
      <c r="Y189" s="62">
        <f t="shared" si="54"/>
        <v>1</v>
      </c>
      <c r="Z189" s="62">
        <f t="shared" si="54"/>
        <v>1</v>
      </c>
      <c r="AA189" s="62">
        <f t="shared" si="54"/>
        <v>1</v>
      </c>
      <c r="AB189" s="62">
        <f t="shared" si="54"/>
        <v>1</v>
      </c>
      <c r="AC189" s="62">
        <f t="shared" si="54"/>
        <v>1</v>
      </c>
      <c r="AD189" s="62">
        <f t="shared" si="54"/>
        <v>1</v>
      </c>
      <c r="AE189" s="115"/>
      <c r="AF189" s="62"/>
      <c r="AG189" s="62"/>
      <c r="AH189" s="62"/>
      <c r="AI189" s="62"/>
      <c r="AJ189" s="62"/>
      <c r="AK189" s="62"/>
      <c r="AL189" s="62"/>
      <c r="AM189" s="62"/>
    </row>
    <row r="190" spans="1:39" s="60" customFormat="1">
      <c r="A190" s="2"/>
      <c r="B190" s="174" t="s">
        <v>97</v>
      </c>
      <c r="C190" s="49" t="s">
        <v>18</v>
      </c>
      <c r="D190" s="70">
        <v>50000</v>
      </c>
      <c r="E190" s="49" t="s">
        <v>247</v>
      </c>
      <c r="F190" s="70"/>
      <c r="G190" s="81"/>
      <c r="H190" s="81"/>
      <c r="I190" s="81"/>
      <c r="J190" s="81">
        <v>1</v>
      </c>
      <c r="K190" s="81">
        <f t="shared" si="56"/>
        <v>1</v>
      </c>
      <c r="L190" s="62">
        <f t="shared" si="54"/>
        <v>1</v>
      </c>
      <c r="M190" s="62">
        <f t="shared" si="54"/>
        <v>1</v>
      </c>
      <c r="N190" s="62">
        <f t="shared" si="54"/>
        <v>1</v>
      </c>
      <c r="O190" s="62">
        <f t="shared" si="54"/>
        <v>1</v>
      </c>
      <c r="P190" s="62">
        <f t="shared" si="54"/>
        <v>1</v>
      </c>
      <c r="Q190" s="62">
        <f t="shared" ref="L190:AD205" si="58">P190</f>
        <v>1</v>
      </c>
      <c r="R190" s="62">
        <f t="shared" si="58"/>
        <v>1</v>
      </c>
      <c r="S190" s="62">
        <f t="shared" si="58"/>
        <v>1</v>
      </c>
      <c r="T190" s="62">
        <f t="shared" si="58"/>
        <v>1</v>
      </c>
      <c r="U190" s="62">
        <f t="shared" si="58"/>
        <v>1</v>
      </c>
      <c r="V190" s="62">
        <f t="shared" si="58"/>
        <v>1</v>
      </c>
      <c r="W190" s="62">
        <f t="shared" si="58"/>
        <v>1</v>
      </c>
      <c r="X190" s="62">
        <f t="shared" si="58"/>
        <v>1</v>
      </c>
      <c r="Y190" s="62">
        <f t="shared" si="58"/>
        <v>1</v>
      </c>
      <c r="Z190" s="62">
        <f t="shared" si="58"/>
        <v>1</v>
      </c>
      <c r="AA190" s="62">
        <f t="shared" si="58"/>
        <v>1</v>
      </c>
      <c r="AB190" s="62">
        <f t="shared" si="58"/>
        <v>1</v>
      </c>
      <c r="AC190" s="62">
        <f t="shared" si="58"/>
        <v>1</v>
      </c>
      <c r="AD190" s="62">
        <f t="shared" si="58"/>
        <v>1</v>
      </c>
      <c r="AE190" s="115"/>
      <c r="AF190" s="62"/>
      <c r="AG190" s="62"/>
      <c r="AH190" s="62"/>
      <c r="AI190" s="62"/>
      <c r="AJ190" s="62"/>
      <c r="AK190" s="62"/>
      <c r="AL190" s="62"/>
      <c r="AM190" s="62"/>
    </row>
    <row r="191" spans="1:39" s="60" customFormat="1">
      <c r="A191" s="2"/>
      <c r="B191" s="174" t="s">
        <v>84</v>
      </c>
      <c r="C191" s="49" t="s">
        <v>18</v>
      </c>
      <c r="D191" s="70">
        <v>70000</v>
      </c>
      <c r="E191" s="49" t="s">
        <v>247</v>
      </c>
      <c r="F191" s="70"/>
      <c r="G191" s="81"/>
      <c r="H191" s="81"/>
      <c r="I191" s="81"/>
      <c r="J191" s="81">
        <v>1</v>
      </c>
      <c r="K191" s="81">
        <f t="shared" si="56"/>
        <v>1</v>
      </c>
      <c r="L191" s="62">
        <f t="shared" si="58"/>
        <v>1</v>
      </c>
      <c r="M191" s="62">
        <f t="shared" si="58"/>
        <v>1</v>
      </c>
      <c r="N191" s="62">
        <f t="shared" si="58"/>
        <v>1</v>
      </c>
      <c r="O191" s="62">
        <f t="shared" si="58"/>
        <v>1</v>
      </c>
      <c r="P191" s="62">
        <f t="shared" si="58"/>
        <v>1</v>
      </c>
      <c r="Q191" s="62">
        <f t="shared" si="58"/>
        <v>1</v>
      </c>
      <c r="R191" s="62">
        <f t="shared" si="58"/>
        <v>1</v>
      </c>
      <c r="S191" s="62">
        <f t="shared" si="58"/>
        <v>1</v>
      </c>
      <c r="T191" s="62">
        <f t="shared" si="58"/>
        <v>1</v>
      </c>
      <c r="U191" s="62">
        <f t="shared" si="58"/>
        <v>1</v>
      </c>
      <c r="V191" s="62">
        <f t="shared" si="58"/>
        <v>1</v>
      </c>
      <c r="W191" s="62">
        <f t="shared" si="58"/>
        <v>1</v>
      </c>
      <c r="X191" s="62">
        <f t="shared" si="58"/>
        <v>1</v>
      </c>
      <c r="Y191" s="62">
        <f t="shared" si="58"/>
        <v>1</v>
      </c>
      <c r="Z191" s="62">
        <f t="shared" si="58"/>
        <v>1</v>
      </c>
      <c r="AA191" s="62">
        <f t="shared" si="58"/>
        <v>1</v>
      </c>
      <c r="AB191" s="62">
        <f t="shared" si="58"/>
        <v>1</v>
      </c>
      <c r="AC191" s="62">
        <f t="shared" si="58"/>
        <v>1</v>
      </c>
      <c r="AD191" s="62">
        <f t="shared" si="58"/>
        <v>1</v>
      </c>
      <c r="AE191" s="115"/>
      <c r="AF191" s="62"/>
      <c r="AG191" s="62"/>
      <c r="AH191" s="62"/>
      <c r="AI191" s="62"/>
      <c r="AJ191" s="62"/>
      <c r="AK191" s="62"/>
      <c r="AL191" s="62"/>
      <c r="AM191" s="62"/>
    </row>
    <row r="192" spans="1:39" s="60" customFormat="1">
      <c r="A192" s="2"/>
      <c r="B192" s="174" t="s">
        <v>96</v>
      </c>
      <c r="C192" s="49" t="s">
        <v>18</v>
      </c>
      <c r="D192" s="70">
        <v>70000</v>
      </c>
      <c r="E192" s="49" t="s">
        <v>247</v>
      </c>
      <c r="F192" s="70"/>
      <c r="G192" s="81"/>
      <c r="H192" s="81"/>
      <c r="I192" s="81"/>
      <c r="J192" s="81">
        <v>1</v>
      </c>
      <c r="K192" s="81">
        <f t="shared" si="56"/>
        <v>1</v>
      </c>
      <c r="L192" s="62">
        <f t="shared" si="58"/>
        <v>1</v>
      </c>
      <c r="M192" s="62">
        <f t="shared" si="58"/>
        <v>1</v>
      </c>
      <c r="N192" s="62">
        <f t="shared" si="58"/>
        <v>1</v>
      </c>
      <c r="O192" s="62">
        <f t="shared" si="58"/>
        <v>1</v>
      </c>
      <c r="P192" s="62">
        <f t="shared" si="58"/>
        <v>1</v>
      </c>
      <c r="Q192" s="62">
        <f t="shared" si="58"/>
        <v>1</v>
      </c>
      <c r="R192" s="62">
        <f t="shared" si="58"/>
        <v>1</v>
      </c>
      <c r="S192" s="62">
        <f t="shared" si="58"/>
        <v>1</v>
      </c>
      <c r="T192" s="62">
        <f t="shared" si="58"/>
        <v>1</v>
      </c>
      <c r="U192" s="62">
        <f t="shared" si="58"/>
        <v>1</v>
      </c>
      <c r="V192" s="62">
        <f t="shared" si="58"/>
        <v>1</v>
      </c>
      <c r="W192" s="62">
        <f t="shared" si="58"/>
        <v>1</v>
      </c>
      <c r="X192" s="62">
        <f t="shared" si="58"/>
        <v>1</v>
      </c>
      <c r="Y192" s="62">
        <f t="shared" si="58"/>
        <v>1</v>
      </c>
      <c r="Z192" s="62">
        <f t="shared" si="58"/>
        <v>1</v>
      </c>
      <c r="AA192" s="62">
        <f t="shared" si="58"/>
        <v>1</v>
      </c>
      <c r="AB192" s="62">
        <f t="shared" si="58"/>
        <v>1</v>
      </c>
      <c r="AC192" s="62">
        <f t="shared" si="58"/>
        <v>1</v>
      </c>
      <c r="AD192" s="62">
        <f t="shared" si="58"/>
        <v>1</v>
      </c>
      <c r="AE192" s="115"/>
      <c r="AF192" s="62"/>
      <c r="AG192" s="62"/>
      <c r="AH192" s="62"/>
      <c r="AI192" s="62"/>
      <c r="AJ192" s="62"/>
      <c r="AK192" s="62"/>
      <c r="AL192" s="62"/>
      <c r="AM192" s="62"/>
    </row>
    <row r="193" spans="1:39" s="60" customFormat="1">
      <c r="A193" s="2"/>
      <c r="B193" s="121" t="s">
        <v>170</v>
      </c>
      <c r="C193" s="49"/>
      <c r="D193" s="70"/>
      <c r="E193" s="49"/>
      <c r="F193" s="81"/>
      <c r="G193" s="81"/>
      <c r="H193" s="81"/>
      <c r="I193" s="81"/>
      <c r="J193" s="81"/>
      <c r="K193" s="81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115"/>
      <c r="AF193" s="62"/>
      <c r="AG193" s="62"/>
      <c r="AH193" s="62"/>
      <c r="AI193" s="62"/>
      <c r="AJ193" s="62"/>
      <c r="AK193" s="62"/>
      <c r="AL193" s="62"/>
      <c r="AM193" s="62"/>
    </row>
    <row r="194" spans="1:39" s="60" customFormat="1">
      <c r="A194" s="2"/>
      <c r="B194" s="172" t="s">
        <v>102</v>
      </c>
      <c r="C194" s="49" t="s">
        <v>18</v>
      </c>
      <c r="D194" s="70">
        <v>50000</v>
      </c>
      <c r="E194" s="49" t="s">
        <v>247</v>
      </c>
      <c r="F194" s="70">
        <v>1</v>
      </c>
      <c r="G194" s="81">
        <f>F194</f>
        <v>1</v>
      </c>
      <c r="H194" s="81">
        <f>G194</f>
        <v>1</v>
      </c>
      <c r="I194" s="81">
        <f>H194</f>
        <v>1</v>
      </c>
      <c r="J194" s="81">
        <v>1</v>
      </c>
      <c r="K194" s="81">
        <f>J194</f>
        <v>1</v>
      </c>
      <c r="L194" s="62">
        <f t="shared" si="58"/>
        <v>1</v>
      </c>
      <c r="M194" s="62">
        <f t="shared" si="58"/>
        <v>1</v>
      </c>
      <c r="N194" s="62">
        <f t="shared" si="58"/>
        <v>1</v>
      </c>
      <c r="O194" s="62">
        <f t="shared" si="58"/>
        <v>1</v>
      </c>
      <c r="P194" s="62">
        <f t="shared" si="58"/>
        <v>1</v>
      </c>
      <c r="Q194" s="62">
        <f t="shared" si="58"/>
        <v>1</v>
      </c>
      <c r="R194" s="62">
        <f t="shared" si="58"/>
        <v>1</v>
      </c>
      <c r="S194" s="62">
        <f t="shared" si="58"/>
        <v>1</v>
      </c>
      <c r="T194" s="62">
        <f t="shared" si="58"/>
        <v>1</v>
      </c>
      <c r="U194" s="62">
        <f t="shared" si="58"/>
        <v>1</v>
      </c>
      <c r="V194" s="62">
        <f t="shared" si="58"/>
        <v>1</v>
      </c>
      <c r="W194" s="62">
        <f t="shared" si="58"/>
        <v>1</v>
      </c>
      <c r="X194" s="62">
        <f t="shared" si="58"/>
        <v>1</v>
      </c>
      <c r="Y194" s="62">
        <f t="shared" si="58"/>
        <v>1</v>
      </c>
      <c r="Z194" s="62">
        <f t="shared" si="58"/>
        <v>1</v>
      </c>
      <c r="AA194" s="62">
        <f t="shared" si="58"/>
        <v>1</v>
      </c>
      <c r="AB194" s="62">
        <f t="shared" si="58"/>
        <v>1</v>
      </c>
      <c r="AC194" s="62">
        <f t="shared" si="58"/>
        <v>1</v>
      </c>
      <c r="AD194" s="62">
        <f t="shared" si="58"/>
        <v>1</v>
      </c>
      <c r="AE194" s="115"/>
      <c r="AF194" s="62"/>
      <c r="AG194" s="62"/>
      <c r="AH194" s="62"/>
      <c r="AI194" s="62"/>
      <c r="AJ194" s="62"/>
      <c r="AK194" s="62"/>
      <c r="AL194" s="62"/>
      <c r="AM194" s="62"/>
    </row>
    <row r="195" spans="1:39" s="60" customFormat="1">
      <c r="A195" s="2"/>
      <c r="B195" s="172" t="s">
        <v>394</v>
      </c>
      <c r="C195" s="49"/>
      <c r="D195" s="70"/>
      <c r="E195" s="74"/>
      <c r="F195" s="70"/>
      <c r="G195" s="81"/>
      <c r="H195" s="81"/>
      <c r="I195" s="81"/>
      <c r="J195" s="81"/>
      <c r="K195" s="81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115"/>
      <c r="AF195" s="62"/>
      <c r="AG195" s="62"/>
      <c r="AH195" s="62"/>
      <c r="AI195" s="62"/>
      <c r="AJ195" s="62"/>
      <c r="AK195" s="62"/>
      <c r="AL195" s="62"/>
      <c r="AM195" s="62"/>
    </row>
    <row r="196" spans="1:39" s="60" customFormat="1">
      <c r="A196" s="2"/>
      <c r="B196" s="172" t="s">
        <v>395</v>
      </c>
      <c r="C196" s="49"/>
      <c r="D196" s="70"/>
      <c r="E196" s="74"/>
      <c r="F196" s="70"/>
      <c r="G196" s="81"/>
      <c r="H196" s="81"/>
      <c r="I196" s="81"/>
      <c r="J196" s="81"/>
      <c r="K196" s="81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115"/>
      <c r="AF196" s="62"/>
      <c r="AG196" s="62"/>
      <c r="AH196" s="62"/>
      <c r="AI196" s="62"/>
      <c r="AJ196" s="62"/>
      <c r="AK196" s="62"/>
      <c r="AL196" s="62"/>
      <c r="AM196" s="62"/>
    </row>
    <row r="197" spans="1:39" s="60" customFormat="1">
      <c r="A197" s="2"/>
      <c r="B197" s="162" t="s">
        <v>169</v>
      </c>
      <c r="C197" s="49" t="s">
        <v>18</v>
      </c>
      <c r="D197" s="70">
        <v>105000</v>
      </c>
      <c r="E197" s="49" t="s">
        <v>247</v>
      </c>
      <c r="F197" s="70">
        <v>0</v>
      </c>
      <c r="G197" s="70">
        <v>0</v>
      </c>
      <c r="H197" s="70">
        <v>0</v>
      </c>
      <c r="I197" s="70">
        <v>0</v>
      </c>
      <c r="J197" s="81">
        <v>1</v>
      </c>
      <c r="K197" s="81">
        <f>J197</f>
        <v>1</v>
      </c>
      <c r="L197" s="62">
        <f t="shared" si="58"/>
        <v>1</v>
      </c>
      <c r="M197" s="62">
        <f t="shared" si="58"/>
        <v>1</v>
      </c>
      <c r="N197" s="62">
        <f t="shared" si="58"/>
        <v>1</v>
      </c>
      <c r="O197" s="62">
        <f t="shared" si="58"/>
        <v>1</v>
      </c>
      <c r="P197" s="62">
        <f t="shared" si="58"/>
        <v>1</v>
      </c>
      <c r="Q197" s="62">
        <f t="shared" si="58"/>
        <v>1</v>
      </c>
      <c r="R197" s="62">
        <f t="shared" si="58"/>
        <v>1</v>
      </c>
      <c r="S197" s="62">
        <f t="shared" si="58"/>
        <v>1</v>
      </c>
      <c r="T197" s="62">
        <f t="shared" si="58"/>
        <v>1</v>
      </c>
      <c r="U197" s="62">
        <f t="shared" si="58"/>
        <v>1</v>
      </c>
      <c r="V197" s="62">
        <f t="shared" si="58"/>
        <v>1</v>
      </c>
      <c r="W197" s="62">
        <f t="shared" si="58"/>
        <v>1</v>
      </c>
      <c r="X197" s="62">
        <f t="shared" si="58"/>
        <v>1</v>
      </c>
      <c r="Y197" s="62">
        <f t="shared" si="58"/>
        <v>1</v>
      </c>
      <c r="Z197" s="62">
        <f t="shared" si="58"/>
        <v>1</v>
      </c>
      <c r="AA197" s="62">
        <f t="shared" si="58"/>
        <v>1</v>
      </c>
      <c r="AB197" s="62">
        <f t="shared" si="58"/>
        <v>1</v>
      </c>
      <c r="AC197" s="62">
        <f t="shared" si="58"/>
        <v>1</v>
      </c>
      <c r="AD197" s="62">
        <f t="shared" si="58"/>
        <v>1</v>
      </c>
      <c r="AE197" s="115"/>
      <c r="AF197" s="62"/>
      <c r="AG197" s="62"/>
      <c r="AH197" s="62"/>
      <c r="AI197" s="62"/>
      <c r="AJ197" s="62"/>
      <c r="AK197" s="62"/>
      <c r="AL197" s="62"/>
      <c r="AM197" s="62"/>
    </row>
    <row r="198" spans="1:39" s="60" customFormat="1">
      <c r="A198" s="2"/>
      <c r="B198" s="162" t="s">
        <v>79</v>
      </c>
      <c r="C198" s="49" t="s">
        <v>18</v>
      </c>
      <c r="D198" s="70">
        <v>280000</v>
      </c>
      <c r="E198" s="49" t="s">
        <v>247</v>
      </c>
      <c r="F198" s="70">
        <v>0</v>
      </c>
      <c r="G198" s="70">
        <v>0</v>
      </c>
      <c r="H198" s="70">
        <v>0</v>
      </c>
      <c r="I198" s="70">
        <v>0</v>
      </c>
      <c r="J198" s="70"/>
      <c r="K198" s="81">
        <v>1</v>
      </c>
      <c r="L198" s="62">
        <v>1</v>
      </c>
      <c r="M198" s="62">
        <v>1</v>
      </c>
      <c r="N198" s="62">
        <v>1</v>
      </c>
      <c r="O198" s="62">
        <v>1</v>
      </c>
      <c r="P198" s="62">
        <v>1</v>
      </c>
      <c r="Q198" s="62">
        <v>1</v>
      </c>
      <c r="R198" s="62">
        <v>1</v>
      </c>
      <c r="S198" s="62">
        <v>1</v>
      </c>
      <c r="T198" s="62">
        <v>1</v>
      </c>
      <c r="U198" s="62">
        <v>1</v>
      </c>
      <c r="V198" s="62">
        <v>1</v>
      </c>
      <c r="W198" s="62">
        <v>1</v>
      </c>
      <c r="X198" s="62">
        <v>1</v>
      </c>
      <c r="Y198" s="62">
        <v>1</v>
      </c>
      <c r="Z198" s="62">
        <v>1</v>
      </c>
      <c r="AA198" s="62">
        <v>1</v>
      </c>
      <c r="AB198" s="62">
        <v>1</v>
      </c>
      <c r="AC198" s="62">
        <v>1</v>
      </c>
      <c r="AD198" s="62">
        <v>1</v>
      </c>
      <c r="AE198" s="115"/>
      <c r="AF198" s="62"/>
      <c r="AG198" s="62"/>
      <c r="AH198" s="62"/>
      <c r="AI198" s="62"/>
      <c r="AJ198" s="62"/>
      <c r="AK198" s="62"/>
      <c r="AL198" s="62"/>
      <c r="AM198" s="62"/>
    </row>
    <row r="199" spans="1:39" s="60" customFormat="1">
      <c r="A199" s="2"/>
      <c r="B199" s="171" t="s">
        <v>104</v>
      </c>
      <c r="C199" s="49" t="s">
        <v>18</v>
      </c>
      <c r="D199" s="70">
        <v>60000</v>
      </c>
      <c r="E199" s="49" t="s">
        <v>247</v>
      </c>
      <c r="F199" s="70">
        <v>0</v>
      </c>
      <c r="G199" s="70">
        <v>0</v>
      </c>
      <c r="H199" s="70">
        <v>0</v>
      </c>
      <c r="I199" s="70">
        <v>0</v>
      </c>
      <c r="J199" s="81">
        <v>1</v>
      </c>
      <c r="K199" s="81">
        <f>J199</f>
        <v>1</v>
      </c>
      <c r="L199" s="62">
        <f t="shared" si="58"/>
        <v>1</v>
      </c>
      <c r="M199" s="62">
        <f t="shared" si="58"/>
        <v>1</v>
      </c>
      <c r="N199" s="62">
        <f t="shared" si="58"/>
        <v>1</v>
      </c>
      <c r="O199" s="62">
        <f t="shared" si="58"/>
        <v>1</v>
      </c>
      <c r="P199" s="62">
        <f t="shared" si="58"/>
        <v>1</v>
      </c>
      <c r="Q199" s="62">
        <f t="shared" si="58"/>
        <v>1</v>
      </c>
      <c r="R199" s="62">
        <f t="shared" si="58"/>
        <v>1</v>
      </c>
      <c r="S199" s="62">
        <f t="shared" si="58"/>
        <v>1</v>
      </c>
      <c r="T199" s="62">
        <f t="shared" si="58"/>
        <v>1</v>
      </c>
      <c r="U199" s="62">
        <f t="shared" si="58"/>
        <v>1</v>
      </c>
      <c r="V199" s="62">
        <f t="shared" si="58"/>
        <v>1</v>
      </c>
      <c r="W199" s="62">
        <f t="shared" si="58"/>
        <v>1</v>
      </c>
      <c r="X199" s="62">
        <f t="shared" si="58"/>
        <v>1</v>
      </c>
      <c r="Y199" s="62">
        <f t="shared" si="58"/>
        <v>1</v>
      </c>
      <c r="Z199" s="62">
        <f t="shared" si="58"/>
        <v>1</v>
      </c>
      <c r="AA199" s="62">
        <f t="shared" si="58"/>
        <v>1</v>
      </c>
      <c r="AB199" s="62">
        <f t="shared" si="58"/>
        <v>1</v>
      </c>
      <c r="AC199" s="62">
        <f t="shared" si="58"/>
        <v>1</v>
      </c>
      <c r="AD199" s="62">
        <f t="shared" si="58"/>
        <v>1</v>
      </c>
      <c r="AE199" s="115"/>
      <c r="AF199" s="62"/>
      <c r="AG199" s="62"/>
      <c r="AH199" s="62"/>
      <c r="AI199" s="62"/>
      <c r="AJ199" s="62"/>
      <c r="AK199" s="62"/>
      <c r="AL199" s="62"/>
      <c r="AM199" s="62"/>
    </row>
    <row r="200" spans="1:39" s="60" customFormat="1">
      <c r="A200" s="2"/>
      <c r="B200" s="171" t="s">
        <v>103</v>
      </c>
      <c r="C200" s="49" t="s">
        <v>18</v>
      </c>
      <c r="D200" s="70">
        <v>40000</v>
      </c>
      <c r="E200" s="49" t="s">
        <v>247</v>
      </c>
      <c r="F200" s="70">
        <v>0</v>
      </c>
      <c r="G200" s="70">
        <v>0</v>
      </c>
      <c r="H200" s="70">
        <v>0</v>
      </c>
      <c r="I200" s="70">
        <v>0</v>
      </c>
      <c r="J200" s="70"/>
      <c r="K200" s="81">
        <v>1</v>
      </c>
      <c r="L200" s="62">
        <v>1</v>
      </c>
      <c r="M200" s="62">
        <v>1</v>
      </c>
      <c r="N200" s="62">
        <v>1</v>
      </c>
      <c r="O200" s="62">
        <v>1</v>
      </c>
      <c r="P200" s="62">
        <v>1</v>
      </c>
      <c r="Q200" s="62">
        <v>1</v>
      </c>
      <c r="R200" s="62">
        <v>1</v>
      </c>
      <c r="S200" s="62">
        <v>1</v>
      </c>
      <c r="T200" s="62">
        <v>1</v>
      </c>
      <c r="U200" s="62">
        <v>1</v>
      </c>
      <c r="V200" s="62">
        <v>1</v>
      </c>
      <c r="W200" s="62">
        <v>1</v>
      </c>
      <c r="X200" s="62">
        <v>1</v>
      </c>
      <c r="Y200" s="62">
        <v>1</v>
      </c>
      <c r="Z200" s="62">
        <v>1</v>
      </c>
      <c r="AA200" s="62">
        <v>1</v>
      </c>
      <c r="AB200" s="62">
        <v>1</v>
      </c>
      <c r="AC200" s="62">
        <v>1</v>
      </c>
      <c r="AD200" s="62">
        <v>1</v>
      </c>
      <c r="AE200" s="115"/>
      <c r="AF200" s="62"/>
      <c r="AG200" s="62"/>
      <c r="AH200" s="62"/>
      <c r="AI200" s="62"/>
      <c r="AJ200" s="62"/>
      <c r="AK200" s="62"/>
      <c r="AL200" s="62"/>
      <c r="AM200" s="62"/>
    </row>
    <row r="201" spans="1:39" s="60" customFormat="1">
      <c r="A201" s="2"/>
      <c r="B201" s="162" t="s">
        <v>21</v>
      </c>
      <c r="C201" s="49" t="s">
        <v>18</v>
      </c>
      <c r="D201" s="70">
        <v>70000</v>
      </c>
      <c r="E201" s="49" t="s">
        <v>247</v>
      </c>
      <c r="F201" s="70">
        <v>0</v>
      </c>
      <c r="G201" s="70">
        <v>0</v>
      </c>
      <c r="H201" s="70">
        <v>0</v>
      </c>
      <c r="I201" s="81">
        <v>1</v>
      </c>
      <c r="J201" s="81">
        <v>1</v>
      </c>
      <c r="K201" s="81">
        <f t="shared" ref="K201:K206" si="59">J201</f>
        <v>1</v>
      </c>
      <c r="L201" s="62">
        <f t="shared" si="58"/>
        <v>1</v>
      </c>
      <c r="M201" s="62">
        <f t="shared" si="58"/>
        <v>1</v>
      </c>
      <c r="N201" s="62">
        <f t="shared" si="58"/>
        <v>1</v>
      </c>
      <c r="O201" s="62">
        <f t="shared" si="58"/>
        <v>1</v>
      </c>
      <c r="P201" s="62">
        <f t="shared" si="58"/>
        <v>1</v>
      </c>
      <c r="Q201" s="62">
        <f t="shared" si="58"/>
        <v>1</v>
      </c>
      <c r="R201" s="62">
        <f t="shared" si="58"/>
        <v>1</v>
      </c>
      <c r="S201" s="62">
        <f t="shared" si="58"/>
        <v>1</v>
      </c>
      <c r="T201" s="62">
        <f t="shared" si="58"/>
        <v>1</v>
      </c>
      <c r="U201" s="62">
        <f t="shared" si="58"/>
        <v>1</v>
      </c>
      <c r="V201" s="62">
        <f t="shared" si="58"/>
        <v>1</v>
      </c>
      <c r="W201" s="62">
        <f t="shared" si="58"/>
        <v>1</v>
      </c>
      <c r="X201" s="62">
        <f t="shared" si="58"/>
        <v>1</v>
      </c>
      <c r="Y201" s="62">
        <f t="shared" si="58"/>
        <v>1</v>
      </c>
      <c r="Z201" s="62">
        <f t="shared" si="58"/>
        <v>1</v>
      </c>
      <c r="AA201" s="62">
        <f t="shared" si="58"/>
        <v>1</v>
      </c>
      <c r="AB201" s="62">
        <f t="shared" si="58"/>
        <v>1</v>
      </c>
      <c r="AC201" s="62">
        <f t="shared" si="58"/>
        <v>1</v>
      </c>
      <c r="AD201" s="62">
        <f t="shared" si="58"/>
        <v>1</v>
      </c>
      <c r="AE201" s="115"/>
      <c r="AF201" s="62"/>
      <c r="AG201" s="62"/>
      <c r="AH201" s="62"/>
      <c r="AI201" s="62"/>
      <c r="AJ201" s="62"/>
      <c r="AK201" s="62"/>
      <c r="AL201" s="62"/>
      <c r="AM201" s="62"/>
    </row>
    <row r="202" spans="1:39" s="60" customFormat="1">
      <c r="A202" s="2"/>
      <c r="B202" s="171" t="s">
        <v>98</v>
      </c>
      <c r="C202" s="49" t="s">
        <v>18</v>
      </c>
      <c r="D202" s="70">
        <v>40000</v>
      </c>
      <c r="E202" s="49" t="s">
        <v>247</v>
      </c>
      <c r="F202" s="70">
        <v>0</v>
      </c>
      <c r="G202" s="70">
        <v>0</v>
      </c>
      <c r="H202" s="70">
        <v>0</v>
      </c>
      <c r="I202" s="81"/>
      <c r="J202" s="81">
        <v>1</v>
      </c>
      <c r="K202" s="81">
        <f t="shared" si="59"/>
        <v>1</v>
      </c>
      <c r="L202" s="62">
        <f t="shared" si="58"/>
        <v>1</v>
      </c>
      <c r="M202" s="62">
        <f t="shared" si="58"/>
        <v>1</v>
      </c>
      <c r="N202" s="62">
        <f t="shared" si="58"/>
        <v>1</v>
      </c>
      <c r="O202" s="62">
        <f t="shared" si="58"/>
        <v>1</v>
      </c>
      <c r="P202" s="62">
        <f t="shared" si="58"/>
        <v>1</v>
      </c>
      <c r="Q202" s="62">
        <f t="shared" si="58"/>
        <v>1</v>
      </c>
      <c r="R202" s="62">
        <f t="shared" si="58"/>
        <v>1</v>
      </c>
      <c r="S202" s="62">
        <f t="shared" si="58"/>
        <v>1</v>
      </c>
      <c r="T202" s="62">
        <f t="shared" si="58"/>
        <v>1</v>
      </c>
      <c r="U202" s="62">
        <f t="shared" si="58"/>
        <v>1</v>
      </c>
      <c r="V202" s="62">
        <f t="shared" si="58"/>
        <v>1</v>
      </c>
      <c r="W202" s="62">
        <f t="shared" si="58"/>
        <v>1</v>
      </c>
      <c r="X202" s="62">
        <f t="shared" si="58"/>
        <v>1</v>
      </c>
      <c r="Y202" s="62">
        <f t="shared" si="58"/>
        <v>1</v>
      </c>
      <c r="Z202" s="62">
        <f t="shared" si="58"/>
        <v>1</v>
      </c>
      <c r="AA202" s="62">
        <f t="shared" si="58"/>
        <v>1</v>
      </c>
      <c r="AB202" s="62">
        <f t="shared" si="58"/>
        <v>1</v>
      </c>
      <c r="AC202" s="62">
        <f t="shared" si="58"/>
        <v>1</v>
      </c>
      <c r="AD202" s="62">
        <f t="shared" si="58"/>
        <v>1</v>
      </c>
      <c r="AE202" s="115"/>
      <c r="AF202" s="62"/>
      <c r="AG202" s="62"/>
      <c r="AH202" s="62"/>
      <c r="AI202" s="62"/>
      <c r="AJ202" s="62"/>
      <c r="AK202" s="62"/>
      <c r="AL202" s="62"/>
      <c r="AM202" s="62"/>
    </row>
    <row r="203" spans="1:39" s="60" customFormat="1">
      <c r="A203" s="2"/>
      <c r="B203" s="171" t="s">
        <v>99</v>
      </c>
      <c r="C203" s="49" t="s">
        <v>18</v>
      </c>
      <c r="D203" s="70">
        <v>40000</v>
      </c>
      <c r="E203" s="49" t="s">
        <v>247</v>
      </c>
      <c r="F203" s="70">
        <v>1</v>
      </c>
      <c r="G203" s="81">
        <f>F203</f>
        <v>1</v>
      </c>
      <c r="H203" s="81">
        <f>G203</f>
        <v>1</v>
      </c>
      <c r="I203" s="81">
        <f>H203</f>
        <v>1</v>
      </c>
      <c r="J203" s="81">
        <f>I203</f>
        <v>1</v>
      </c>
      <c r="K203" s="81">
        <f t="shared" si="59"/>
        <v>1</v>
      </c>
      <c r="L203" s="62">
        <f t="shared" si="58"/>
        <v>1</v>
      </c>
      <c r="M203" s="62">
        <f t="shared" si="58"/>
        <v>1</v>
      </c>
      <c r="N203" s="62">
        <f t="shared" si="58"/>
        <v>1</v>
      </c>
      <c r="O203" s="62">
        <f t="shared" si="58"/>
        <v>1</v>
      </c>
      <c r="P203" s="62">
        <f t="shared" si="58"/>
        <v>1</v>
      </c>
      <c r="Q203" s="62">
        <f t="shared" si="58"/>
        <v>1</v>
      </c>
      <c r="R203" s="62">
        <f t="shared" si="58"/>
        <v>1</v>
      </c>
      <c r="S203" s="62">
        <f t="shared" si="58"/>
        <v>1</v>
      </c>
      <c r="T203" s="62">
        <f t="shared" si="58"/>
        <v>1</v>
      </c>
      <c r="U203" s="62">
        <f t="shared" si="58"/>
        <v>1</v>
      </c>
      <c r="V203" s="62">
        <f t="shared" si="58"/>
        <v>1</v>
      </c>
      <c r="W203" s="62">
        <f t="shared" si="58"/>
        <v>1</v>
      </c>
      <c r="X203" s="62">
        <f t="shared" si="58"/>
        <v>1</v>
      </c>
      <c r="Y203" s="62">
        <f t="shared" si="58"/>
        <v>1</v>
      </c>
      <c r="Z203" s="62">
        <f t="shared" si="58"/>
        <v>1</v>
      </c>
      <c r="AA203" s="62">
        <f t="shared" si="58"/>
        <v>1</v>
      </c>
      <c r="AB203" s="62">
        <f t="shared" si="58"/>
        <v>1</v>
      </c>
      <c r="AC203" s="62">
        <f t="shared" si="58"/>
        <v>1</v>
      </c>
      <c r="AD203" s="62">
        <f t="shared" si="58"/>
        <v>1</v>
      </c>
      <c r="AE203" s="115"/>
      <c r="AF203" s="62"/>
      <c r="AG203" s="62"/>
      <c r="AH203" s="62"/>
      <c r="AI203" s="62"/>
      <c r="AJ203" s="62"/>
      <c r="AK203" s="62"/>
      <c r="AL203" s="62"/>
      <c r="AM203" s="62"/>
    </row>
    <row r="204" spans="1:39" s="60" customFormat="1">
      <c r="A204" s="2"/>
      <c r="B204" s="171" t="s">
        <v>100</v>
      </c>
      <c r="C204" s="49" t="s">
        <v>18</v>
      </c>
      <c r="D204" s="70">
        <v>50000</v>
      </c>
      <c r="E204" s="49" t="s">
        <v>247</v>
      </c>
      <c r="F204" s="70">
        <v>0</v>
      </c>
      <c r="G204" s="70">
        <v>0</v>
      </c>
      <c r="H204" s="70">
        <v>0</v>
      </c>
      <c r="I204" s="70">
        <v>0</v>
      </c>
      <c r="J204" s="81">
        <v>1</v>
      </c>
      <c r="K204" s="81">
        <f t="shared" si="59"/>
        <v>1</v>
      </c>
      <c r="L204" s="62">
        <f t="shared" si="58"/>
        <v>1</v>
      </c>
      <c r="M204" s="62">
        <f t="shared" si="58"/>
        <v>1</v>
      </c>
      <c r="N204" s="62">
        <f t="shared" si="58"/>
        <v>1</v>
      </c>
      <c r="O204" s="62">
        <f t="shared" si="58"/>
        <v>1</v>
      </c>
      <c r="P204" s="62">
        <f t="shared" si="58"/>
        <v>1</v>
      </c>
      <c r="Q204" s="62">
        <f t="shared" si="58"/>
        <v>1</v>
      </c>
      <c r="R204" s="62">
        <f t="shared" si="58"/>
        <v>1</v>
      </c>
      <c r="S204" s="62">
        <f t="shared" si="58"/>
        <v>1</v>
      </c>
      <c r="T204" s="62">
        <f t="shared" si="58"/>
        <v>1</v>
      </c>
      <c r="U204" s="62">
        <f t="shared" si="58"/>
        <v>1</v>
      </c>
      <c r="V204" s="62">
        <f t="shared" si="58"/>
        <v>1</v>
      </c>
      <c r="W204" s="62">
        <f t="shared" si="58"/>
        <v>1</v>
      </c>
      <c r="X204" s="62">
        <f t="shared" si="58"/>
        <v>1</v>
      </c>
      <c r="Y204" s="62">
        <f t="shared" si="58"/>
        <v>1</v>
      </c>
      <c r="Z204" s="62">
        <f t="shared" si="58"/>
        <v>1</v>
      </c>
      <c r="AA204" s="62">
        <f t="shared" si="58"/>
        <v>1</v>
      </c>
      <c r="AB204" s="62">
        <f t="shared" si="58"/>
        <v>1</v>
      </c>
      <c r="AC204" s="62">
        <f t="shared" si="58"/>
        <v>1</v>
      </c>
      <c r="AD204" s="62">
        <f t="shared" si="58"/>
        <v>1</v>
      </c>
      <c r="AE204" s="115"/>
      <c r="AF204" s="62"/>
      <c r="AG204" s="62"/>
      <c r="AH204" s="62"/>
      <c r="AI204" s="62"/>
      <c r="AJ204" s="62"/>
      <c r="AK204" s="62"/>
      <c r="AL204" s="62"/>
      <c r="AM204" s="62"/>
    </row>
    <row r="205" spans="1:39" s="60" customFormat="1">
      <c r="A205" s="2"/>
      <c r="B205" s="171" t="s">
        <v>101</v>
      </c>
      <c r="C205" s="49" t="s">
        <v>18</v>
      </c>
      <c r="D205" s="70">
        <v>40000</v>
      </c>
      <c r="E205" s="49" t="s">
        <v>247</v>
      </c>
      <c r="F205" s="70">
        <v>0</v>
      </c>
      <c r="G205" s="70">
        <v>0</v>
      </c>
      <c r="H205" s="70">
        <v>0</v>
      </c>
      <c r="I205" s="70">
        <v>0</v>
      </c>
      <c r="J205" s="81">
        <v>1</v>
      </c>
      <c r="K205" s="81">
        <f t="shared" si="59"/>
        <v>1</v>
      </c>
      <c r="L205" s="62">
        <f t="shared" si="58"/>
        <v>1</v>
      </c>
      <c r="M205" s="62">
        <f t="shared" si="58"/>
        <v>1</v>
      </c>
      <c r="N205" s="62">
        <f t="shared" si="58"/>
        <v>1</v>
      </c>
      <c r="O205" s="62">
        <f t="shared" si="58"/>
        <v>1</v>
      </c>
      <c r="P205" s="62">
        <f t="shared" si="58"/>
        <v>1</v>
      </c>
      <c r="Q205" s="62">
        <f t="shared" si="58"/>
        <v>1</v>
      </c>
      <c r="R205" s="62">
        <f t="shared" si="58"/>
        <v>1</v>
      </c>
      <c r="S205" s="62">
        <f t="shared" si="58"/>
        <v>1</v>
      </c>
      <c r="T205" s="62">
        <f t="shared" si="58"/>
        <v>1</v>
      </c>
      <c r="U205" s="62">
        <f t="shared" si="58"/>
        <v>1</v>
      </c>
      <c r="V205" s="62">
        <f t="shared" si="58"/>
        <v>1</v>
      </c>
      <c r="W205" s="62">
        <f t="shared" si="58"/>
        <v>1</v>
      </c>
      <c r="X205" s="62">
        <f t="shared" si="58"/>
        <v>1</v>
      </c>
      <c r="Y205" s="62">
        <f t="shared" si="58"/>
        <v>1</v>
      </c>
      <c r="Z205" s="62">
        <f t="shared" si="58"/>
        <v>1</v>
      </c>
      <c r="AA205" s="62">
        <f t="shared" si="58"/>
        <v>1</v>
      </c>
      <c r="AB205" s="62">
        <f t="shared" si="58"/>
        <v>1</v>
      </c>
      <c r="AC205" s="62">
        <f t="shared" si="58"/>
        <v>1</v>
      </c>
      <c r="AD205" s="62">
        <f t="shared" si="58"/>
        <v>1</v>
      </c>
      <c r="AE205" s="115"/>
      <c r="AF205" s="62"/>
      <c r="AG205" s="62"/>
      <c r="AH205" s="62"/>
      <c r="AI205" s="62"/>
      <c r="AJ205" s="62"/>
      <c r="AK205" s="62"/>
      <c r="AL205" s="62"/>
      <c r="AM205" s="62"/>
    </row>
    <row r="206" spans="1:39" s="60" customFormat="1">
      <c r="A206" s="2"/>
      <c r="B206" s="171" t="s">
        <v>40</v>
      </c>
      <c r="C206" s="49" t="s">
        <v>18</v>
      </c>
      <c r="D206" s="70">
        <v>15000</v>
      </c>
      <c r="E206" s="49" t="s">
        <v>247</v>
      </c>
      <c r="F206" s="70">
        <v>2</v>
      </c>
      <c r="G206" s="81">
        <f>F206</f>
        <v>2</v>
      </c>
      <c r="H206" s="81">
        <f>G206</f>
        <v>2</v>
      </c>
      <c r="I206" s="81">
        <f>H206</f>
        <v>2</v>
      </c>
      <c r="J206" s="81">
        <v>4</v>
      </c>
      <c r="K206" s="81">
        <f t="shared" si="59"/>
        <v>4</v>
      </c>
      <c r="L206" s="62">
        <f t="shared" ref="L206:AD206" si="60">K206</f>
        <v>4</v>
      </c>
      <c r="M206" s="62">
        <f t="shared" si="60"/>
        <v>4</v>
      </c>
      <c r="N206" s="62">
        <f t="shared" si="60"/>
        <v>4</v>
      </c>
      <c r="O206" s="62">
        <f t="shared" si="60"/>
        <v>4</v>
      </c>
      <c r="P206" s="62">
        <f t="shared" si="60"/>
        <v>4</v>
      </c>
      <c r="Q206" s="62">
        <f t="shared" si="60"/>
        <v>4</v>
      </c>
      <c r="R206" s="62">
        <f t="shared" si="60"/>
        <v>4</v>
      </c>
      <c r="S206" s="62">
        <f t="shared" si="60"/>
        <v>4</v>
      </c>
      <c r="T206" s="62">
        <f t="shared" si="60"/>
        <v>4</v>
      </c>
      <c r="U206" s="62">
        <f t="shared" si="60"/>
        <v>4</v>
      </c>
      <c r="V206" s="62">
        <f t="shared" si="60"/>
        <v>4</v>
      </c>
      <c r="W206" s="62">
        <f t="shared" si="60"/>
        <v>4</v>
      </c>
      <c r="X206" s="62">
        <f t="shared" si="60"/>
        <v>4</v>
      </c>
      <c r="Y206" s="62">
        <f t="shared" si="60"/>
        <v>4</v>
      </c>
      <c r="Z206" s="62">
        <f t="shared" si="60"/>
        <v>4</v>
      </c>
      <c r="AA206" s="62">
        <f t="shared" si="60"/>
        <v>4</v>
      </c>
      <c r="AB206" s="62">
        <f t="shared" si="60"/>
        <v>4</v>
      </c>
      <c r="AC206" s="62">
        <f t="shared" si="60"/>
        <v>4</v>
      </c>
      <c r="AD206" s="62">
        <f t="shared" si="60"/>
        <v>4</v>
      </c>
      <c r="AE206" s="115"/>
      <c r="AF206" s="62"/>
      <c r="AG206" s="62"/>
      <c r="AH206" s="62"/>
      <c r="AI206" s="62"/>
      <c r="AJ206" s="62"/>
      <c r="AK206" s="62"/>
      <c r="AL206" s="62"/>
      <c r="AM206" s="62"/>
    </row>
    <row r="207" spans="1:39" s="60" customFormat="1">
      <c r="A207" s="2"/>
      <c r="B207" s="162" t="s">
        <v>394</v>
      </c>
      <c r="C207" s="49"/>
      <c r="D207" s="70"/>
      <c r="E207" s="49"/>
      <c r="F207" s="81"/>
      <c r="G207" s="81"/>
      <c r="H207" s="81"/>
      <c r="I207" s="81"/>
      <c r="J207" s="81"/>
      <c r="K207" s="81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115"/>
      <c r="AF207" s="62"/>
      <c r="AG207" s="62"/>
      <c r="AH207" s="62"/>
      <c r="AI207" s="62"/>
      <c r="AJ207" s="62"/>
      <c r="AK207" s="62"/>
      <c r="AL207" s="62"/>
      <c r="AM207" s="62"/>
    </row>
    <row r="208" spans="1:39" s="60" customFormat="1">
      <c r="A208" s="2"/>
      <c r="B208" s="162" t="s">
        <v>395</v>
      </c>
      <c r="C208" s="49"/>
      <c r="D208" s="70"/>
      <c r="E208" s="49"/>
      <c r="F208" s="81"/>
      <c r="G208" s="81"/>
      <c r="H208" s="81"/>
      <c r="I208" s="81"/>
      <c r="J208" s="81"/>
      <c r="K208" s="81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115"/>
      <c r="AF208" s="62"/>
      <c r="AG208" s="62"/>
      <c r="AH208" s="62"/>
      <c r="AI208" s="62"/>
      <c r="AJ208" s="62"/>
      <c r="AK208" s="62"/>
      <c r="AL208" s="62"/>
      <c r="AM208" s="62"/>
    </row>
    <row r="209" spans="1:39" s="60" customFormat="1">
      <c r="A209" s="2"/>
      <c r="B209" s="162" t="s">
        <v>396</v>
      </c>
      <c r="C209" s="49"/>
      <c r="D209" s="70"/>
      <c r="E209" s="49"/>
      <c r="F209" s="81"/>
      <c r="G209" s="81"/>
      <c r="H209" s="81"/>
      <c r="I209" s="81"/>
      <c r="J209" s="81"/>
      <c r="K209" s="81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115"/>
      <c r="AF209" s="62"/>
      <c r="AG209" s="62"/>
      <c r="AH209" s="62"/>
      <c r="AI209" s="62"/>
      <c r="AJ209" s="62"/>
      <c r="AK209" s="62"/>
      <c r="AL209" s="62"/>
      <c r="AM209" s="62"/>
    </row>
    <row r="210" spans="1:39" s="60" customFormat="1">
      <c r="A210" s="2"/>
      <c r="B210" s="170" t="s">
        <v>14</v>
      </c>
      <c r="C210" s="49"/>
      <c r="D210" s="70"/>
      <c r="E210" s="49"/>
      <c r="F210" s="81"/>
      <c r="G210" s="81"/>
      <c r="H210" s="81"/>
      <c r="I210" s="81"/>
      <c r="J210" s="81"/>
      <c r="K210" s="81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115"/>
      <c r="AF210" s="62"/>
      <c r="AG210" s="62"/>
      <c r="AH210" s="62"/>
      <c r="AI210" s="62"/>
      <c r="AJ210" s="62"/>
      <c r="AK210" s="62"/>
      <c r="AL210" s="62"/>
      <c r="AM210" s="62"/>
    </row>
    <row r="211" spans="1:39" s="60" customFormat="1">
      <c r="A211" s="2"/>
      <c r="B211" s="162" t="s">
        <v>237</v>
      </c>
      <c r="C211" s="49" t="s">
        <v>140</v>
      </c>
      <c r="D211" s="87">
        <v>0.05</v>
      </c>
      <c r="E211" s="49"/>
      <c r="F211" s="81"/>
      <c r="G211" s="81"/>
      <c r="H211" s="81"/>
      <c r="I211" s="81"/>
      <c r="J211" s="81"/>
      <c r="K211" s="81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115"/>
      <c r="AF211" s="62"/>
      <c r="AG211" s="62"/>
      <c r="AH211" s="62"/>
      <c r="AI211" s="62"/>
      <c r="AJ211" s="62"/>
      <c r="AK211" s="62"/>
      <c r="AL211" s="62"/>
      <c r="AM211" s="62"/>
    </row>
    <row r="212" spans="1:39" s="6" customFormat="1">
      <c r="B212" s="162" t="s">
        <v>246</v>
      </c>
      <c r="C212" s="49" t="s">
        <v>60</v>
      </c>
      <c r="D212" s="87"/>
      <c r="E212" s="49"/>
      <c r="F212" s="83">
        <f t="shared" ref="F212:AD212" si="61">IF(MONTH(F$4)=Ending_month,(1+$D211)^(YEAR(F$4)-Base_financial_year),E212)</f>
        <v>1</v>
      </c>
      <c r="G212" s="83">
        <f t="shared" ca="1" si="61"/>
        <v>1</v>
      </c>
      <c r="H212" s="83">
        <f t="shared" ca="1" si="61"/>
        <v>1</v>
      </c>
      <c r="I212" s="83">
        <f t="shared" ca="1" si="61"/>
        <v>1</v>
      </c>
      <c r="J212" s="83">
        <f t="shared" ca="1" si="61"/>
        <v>1.05</v>
      </c>
      <c r="K212" s="83">
        <f t="shared" ca="1" si="61"/>
        <v>1.05</v>
      </c>
      <c r="L212" s="83">
        <f t="shared" ca="1" si="61"/>
        <v>1.05</v>
      </c>
      <c r="M212" s="83">
        <f t="shared" ca="1" si="61"/>
        <v>1.05</v>
      </c>
      <c r="N212" s="83">
        <f t="shared" ca="1" si="61"/>
        <v>1.1025</v>
      </c>
      <c r="O212" s="83">
        <f t="shared" ca="1" si="61"/>
        <v>1.1025</v>
      </c>
      <c r="P212" s="83">
        <f t="shared" ca="1" si="61"/>
        <v>1.1025</v>
      </c>
      <c r="Q212" s="83">
        <f t="shared" ca="1" si="61"/>
        <v>1.1025</v>
      </c>
      <c r="R212" s="83">
        <f t="shared" ca="1" si="61"/>
        <v>1.1576250000000001</v>
      </c>
      <c r="S212" s="83">
        <f t="shared" ca="1" si="61"/>
        <v>1.1576250000000001</v>
      </c>
      <c r="T212" s="83">
        <f t="shared" ca="1" si="61"/>
        <v>1.1576250000000001</v>
      </c>
      <c r="U212" s="83">
        <f t="shared" ca="1" si="61"/>
        <v>1.1576250000000001</v>
      </c>
      <c r="V212" s="83">
        <f t="shared" ca="1" si="61"/>
        <v>1.21550625</v>
      </c>
      <c r="W212" s="83">
        <f t="shared" ca="1" si="61"/>
        <v>1.21550625</v>
      </c>
      <c r="X212" s="83">
        <f t="shared" ca="1" si="61"/>
        <v>1.21550625</v>
      </c>
      <c r="Y212" s="83">
        <f t="shared" ca="1" si="61"/>
        <v>1.21550625</v>
      </c>
      <c r="Z212" s="83">
        <f t="shared" ca="1" si="61"/>
        <v>1.2762815625000001</v>
      </c>
      <c r="AA212" s="83">
        <f t="shared" ca="1" si="61"/>
        <v>1.2762815625000001</v>
      </c>
      <c r="AB212" s="83">
        <f t="shared" ca="1" si="61"/>
        <v>1.2762815625000001</v>
      </c>
      <c r="AC212" s="83">
        <f t="shared" ca="1" si="61"/>
        <v>1.2762815625000001</v>
      </c>
      <c r="AD212" s="83">
        <f t="shared" ca="1" si="61"/>
        <v>1.340095640625</v>
      </c>
      <c r="AE212" s="117"/>
      <c r="AF212" s="83"/>
      <c r="AG212" s="83"/>
      <c r="AH212" s="83"/>
      <c r="AI212" s="83"/>
      <c r="AJ212" s="83"/>
      <c r="AK212" s="83"/>
      <c r="AL212" s="83"/>
      <c r="AM212" s="83"/>
    </row>
    <row r="213" spans="1:39" s="60" customFormat="1">
      <c r="A213" s="2"/>
      <c r="B213" s="165" t="s">
        <v>122</v>
      </c>
      <c r="C213" s="49" t="s">
        <v>124</v>
      </c>
      <c r="D213" s="190" t="s">
        <v>171</v>
      </c>
      <c r="F213" s="81"/>
      <c r="G213" s="81"/>
      <c r="H213" s="81"/>
      <c r="I213" s="81"/>
      <c r="J213" s="81"/>
      <c r="K213" s="81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115"/>
      <c r="AF213" s="62"/>
      <c r="AG213" s="62"/>
      <c r="AH213" s="62"/>
      <c r="AI213" s="62"/>
      <c r="AJ213" s="62"/>
      <c r="AK213" s="62"/>
      <c r="AL213" s="62"/>
      <c r="AM213" s="62"/>
    </row>
    <row r="214" spans="1:39" s="60" customFormat="1">
      <c r="A214" s="2"/>
      <c r="B214" s="171" t="s">
        <v>17</v>
      </c>
      <c r="C214" s="50">
        <v>300000</v>
      </c>
      <c r="D214" s="81">
        <v>3</v>
      </c>
      <c r="E214" s="49" t="s">
        <v>247</v>
      </c>
      <c r="F214" s="95">
        <f t="shared" ref="F214:H215" si="62">F130</f>
        <v>1</v>
      </c>
      <c r="G214" s="95">
        <f t="shared" si="62"/>
        <v>1</v>
      </c>
      <c r="H214" s="95">
        <f t="shared" si="62"/>
        <v>1</v>
      </c>
      <c r="I214" s="95">
        <f t="shared" ref="I214:AD214" si="63">I130</f>
        <v>1</v>
      </c>
      <c r="J214" s="95">
        <f t="shared" si="63"/>
        <v>1</v>
      </c>
      <c r="K214" s="95">
        <f t="shared" si="63"/>
        <v>1</v>
      </c>
      <c r="L214" s="95">
        <f t="shared" si="63"/>
        <v>1</v>
      </c>
      <c r="M214" s="95">
        <f t="shared" si="63"/>
        <v>1</v>
      </c>
      <c r="N214" s="95">
        <f t="shared" si="63"/>
        <v>1</v>
      </c>
      <c r="O214" s="95">
        <f t="shared" si="63"/>
        <v>1</v>
      </c>
      <c r="P214" s="95">
        <f t="shared" si="63"/>
        <v>1</v>
      </c>
      <c r="Q214" s="95">
        <f t="shared" si="63"/>
        <v>1</v>
      </c>
      <c r="R214" s="95">
        <f t="shared" si="63"/>
        <v>1</v>
      </c>
      <c r="S214" s="95">
        <f t="shared" si="63"/>
        <v>1</v>
      </c>
      <c r="T214" s="95">
        <f t="shared" si="63"/>
        <v>1</v>
      </c>
      <c r="U214" s="95">
        <f t="shared" si="63"/>
        <v>1</v>
      </c>
      <c r="V214" s="95">
        <f t="shared" si="63"/>
        <v>1</v>
      </c>
      <c r="W214" s="95">
        <f t="shared" si="63"/>
        <v>1</v>
      </c>
      <c r="X214" s="95">
        <f t="shared" si="63"/>
        <v>1</v>
      </c>
      <c r="Y214" s="95">
        <f t="shared" si="63"/>
        <v>1</v>
      </c>
      <c r="Z214" s="95">
        <f t="shared" si="63"/>
        <v>1</v>
      </c>
      <c r="AA214" s="95">
        <f t="shared" si="63"/>
        <v>1</v>
      </c>
      <c r="AB214" s="95">
        <f t="shared" si="63"/>
        <v>1</v>
      </c>
      <c r="AC214" s="95">
        <f t="shared" si="63"/>
        <v>1</v>
      </c>
      <c r="AD214" s="95">
        <f t="shared" si="63"/>
        <v>1</v>
      </c>
      <c r="AE214" s="118"/>
      <c r="AF214" s="95"/>
      <c r="AG214" s="95"/>
      <c r="AH214" s="95"/>
      <c r="AI214" s="95"/>
      <c r="AJ214" s="95"/>
      <c r="AK214" s="95"/>
      <c r="AL214" s="95"/>
      <c r="AM214" s="95"/>
    </row>
    <row r="215" spans="1:39" s="60" customFormat="1">
      <c r="A215" s="2"/>
      <c r="B215" s="171" t="s">
        <v>78</v>
      </c>
      <c r="C215" s="50">
        <v>300000</v>
      </c>
      <c r="D215" s="81">
        <v>3</v>
      </c>
      <c r="E215" s="49" t="s">
        <v>247</v>
      </c>
      <c r="F215" s="95">
        <f t="shared" si="62"/>
        <v>0</v>
      </c>
      <c r="G215" s="95">
        <f t="shared" si="62"/>
        <v>0</v>
      </c>
      <c r="H215" s="95">
        <f t="shared" si="62"/>
        <v>0</v>
      </c>
      <c r="I215" s="95">
        <f t="shared" ref="I215:AD215" si="64">I131</f>
        <v>0</v>
      </c>
      <c r="J215" s="95">
        <f t="shared" si="64"/>
        <v>1</v>
      </c>
      <c r="K215" s="95">
        <f t="shared" si="64"/>
        <v>1</v>
      </c>
      <c r="L215" s="95">
        <f t="shared" si="64"/>
        <v>1</v>
      </c>
      <c r="M215" s="95">
        <f t="shared" si="64"/>
        <v>1</v>
      </c>
      <c r="N215" s="95">
        <f t="shared" si="64"/>
        <v>1</v>
      </c>
      <c r="O215" s="95">
        <f t="shared" si="64"/>
        <v>1</v>
      </c>
      <c r="P215" s="95">
        <f t="shared" si="64"/>
        <v>1</v>
      </c>
      <c r="Q215" s="95">
        <f t="shared" si="64"/>
        <v>1</v>
      </c>
      <c r="R215" s="95">
        <f t="shared" si="64"/>
        <v>1</v>
      </c>
      <c r="S215" s="95">
        <f t="shared" si="64"/>
        <v>1</v>
      </c>
      <c r="T215" s="95">
        <f t="shared" si="64"/>
        <v>1</v>
      </c>
      <c r="U215" s="95">
        <f t="shared" si="64"/>
        <v>1</v>
      </c>
      <c r="V215" s="95">
        <f t="shared" si="64"/>
        <v>1</v>
      </c>
      <c r="W215" s="95">
        <f t="shared" si="64"/>
        <v>1</v>
      </c>
      <c r="X215" s="95">
        <f t="shared" si="64"/>
        <v>1</v>
      </c>
      <c r="Y215" s="95">
        <f t="shared" si="64"/>
        <v>1</v>
      </c>
      <c r="Z215" s="95">
        <f t="shared" si="64"/>
        <v>1</v>
      </c>
      <c r="AA215" s="95">
        <f t="shared" si="64"/>
        <v>1</v>
      </c>
      <c r="AB215" s="95">
        <f t="shared" si="64"/>
        <v>1</v>
      </c>
      <c r="AC215" s="95">
        <f t="shared" si="64"/>
        <v>1</v>
      </c>
      <c r="AD215" s="95">
        <f t="shared" si="64"/>
        <v>1</v>
      </c>
      <c r="AE215" s="118"/>
      <c r="AF215" s="95"/>
      <c r="AG215" s="95"/>
      <c r="AH215" s="95"/>
      <c r="AI215" s="95"/>
      <c r="AJ215" s="95"/>
      <c r="AK215" s="95"/>
      <c r="AL215" s="95"/>
      <c r="AM215" s="95"/>
    </row>
    <row r="216" spans="1:39" s="60" customFormat="1">
      <c r="A216" s="2"/>
      <c r="B216" s="172" t="s">
        <v>172</v>
      </c>
      <c r="C216" s="50">
        <v>170000</v>
      </c>
      <c r="D216" s="81">
        <v>3</v>
      </c>
      <c r="E216" s="49" t="s">
        <v>247</v>
      </c>
      <c r="F216" s="95">
        <f>SUM(F137:F139)</f>
        <v>1</v>
      </c>
      <c r="G216" s="95">
        <f>SUM(G137:G139)</f>
        <v>1</v>
      </c>
      <c r="H216" s="95">
        <f>SUM(H137:H139)</f>
        <v>1</v>
      </c>
      <c r="I216" s="95">
        <f t="shared" ref="I216:AD216" si="65">SUM(I137:I139)</f>
        <v>1</v>
      </c>
      <c r="J216" s="95">
        <f t="shared" si="65"/>
        <v>3</v>
      </c>
      <c r="K216" s="95">
        <f t="shared" si="65"/>
        <v>3</v>
      </c>
      <c r="L216" s="95">
        <f t="shared" si="65"/>
        <v>3</v>
      </c>
      <c r="M216" s="95">
        <f t="shared" si="65"/>
        <v>3</v>
      </c>
      <c r="N216" s="95">
        <f t="shared" si="65"/>
        <v>3</v>
      </c>
      <c r="O216" s="95">
        <f t="shared" si="65"/>
        <v>3</v>
      </c>
      <c r="P216" s="95">
        <f t="shared" si="65"/>
        <v>3</v>
      </c>
      <c r="Q216" s="95">
        <f t="shared" si="65"/>
        <v>3</v>
      </c>
      <c r="R216" s="95">
        <f t="shared" si="65"/>
        <v>3</v>
      </c>
      <c r="S216" s="95">
        <f t="shared" si="65"/>
        <v>3</v>
      </c>
      <c r="T216" s="95">
        <f t="shared" si="65"/>
        <v>3</v>
      </c>
      <c r="U216" s="95">
        <f t="shared" si="65"/>
        <v>3</v>
      </c>
      <c r="V216" s="95">
        <f t="shared" si="65"/>
        <v>3</v>
      </c>
      <c r="W216" s="95">
        <f t="shared" si="65"/>
        <v>3</v>
      </c>
      <c r="X216" s="95">
        <f t="shared" si="65"/>
        <v>3</v>
      </c>
      <c r="Y216" s="95">
        <f t="shared" si="65"/>
        <v>3</v>
      </c>
      <c r="Z216" s="95">
        <f t="shared" si="65"/>
        <v>3</v>
      </c>
      <c r="AA216" s="95">
        <f t="shared" si="65"/>
        <v>3</v>
      </c>
      <c r="AB216" s="95">
        <f t="shared" si="65"/>
        <v>3</v>
      </c>
      <c r="AC216" s="95">
        <f t="shared" si="65"/>
        <v>3</v>
      </c>
      <c r="AD216" s="95">
        <f t="shared" si="65"/>
        <v>3</v>
      </c>
      <c r="AE216" s="118"/>
      <c r="AF216" s="95"/>
      <c r="AG216" s="95"/>
      <c r="AH216" s="95"/>
      <c r="AI216" s="95"/>
      <c r="AJ216" s="95"/>
      <c r="AK216" s="95"/>
      <c r="AL216" s="95"/>
      <c r="AM216" s="95"/>
    </row>
    <row r="217" spans="1:39" s="60" customFormat="1">
      <c r="A217" s="2"/>
      <c r="B217" s="171" t="s">
        <v>121</v>
      </c>
      <c r="C217" s="50">
        <v>300000</v>
      </c>
      <c r="D217" s="81">
        <v>2</v>
      </c>
      <c r="E217" s="49" t="s">
        <v>247</v>
      </c>
      <c r="F217" s="95">
        <f>F143</f>
        <v>0</v>
      </c>
      <c r="G217" s="95">
        <f>G143</f>
        <v>0</v>
      </c>
      <c r="H217" s="95">
        <f>H143</f>
        <v>1</v>
      </c>
      <c r="I217" s="95">
        <f t="shared" ref="I217:AD217" si="66">I143</f>
        <v>1</v>
      </c>
      <c r="J217" s="95">
        <f t="shared" si="66"/>
        <v>1</v>
      </c>
      <c r="K217" s="95">
        <f t="shared" si="66"/>
        <v>1</v>
      </c>
      <c r="L217" s="95">
        <f t="shared" si="66"/>
        <v>1</v>
      </c>
      <c r="M217" s="95">
        <f t="shared" si="66"/>
        <v>1</v>
      </c>
      <c r="N217" s="95">
        <f t="shared" si="66"/>
        <v>1</v>
      </c>
      <c r="O217" s="95">
        <f t="shared" si="66"/>
        <v>1</v>
      </c>
      <c r="P217" s="95">
        <f t="shared" si="66"/>
        <v>1</v>
      </c>
      <c r="Q217" s="95">
        <f t="shared" si="66"/>
        <v>1</v>
      </c>
      <c r="R217" s="95">
        <f t="shared" si="66"/>
        <v>1</v>
      </c>
      <c r="S217" s="95">
        <f t="shared" si="66"/>
        <v>1</v>
      </c>
      <c r="T217" s="95">
        <f t="shared" si="66"/>
        <v>1</v>
      </c>
      <c r="U217" s="95">
        <f t="shared" si="66"/>
        <v>1</v>
      </c>
      <c r="V217" s="95">
        <f t="shared" si="66"/>
        <v>1</v>
      </c>
      <c r="W217" s="95">
        <f t="shared" si="66"/>
        <v>1</v>
      </c>
      <c r="X217" s="95">
        <f t="shared" si="66"/>
        <v>1</v>
      </c>
      <c r="Y217" s="95">
        <f t="shared" si="66"/>
        <v>1</v>
      </c>
      <c r="Z217" s="95">
        <f t="shared" si="66"/>
        <v>1</v>
      </c>
      <c r="AA217" s="95">
        <f t="shared" si="66"/>
        <v>1</v>
      </c>
      <c r="AB217" s="95">
        <f t="shared" si="66"/>
        <v>1</v>
      </c>
      <c r="AC217" s="95">
        <f t="shared" si="66"/>
        <v>1</v>
      </c>
      <c r="AD217" s="95">
        <f t="shared" si="66"/>
        <v>1</v>
      </c>
      <c r="AE217" s="118"/>
      <c r="AF217" s="95"/>
      <c r="AG217" s="95"/>
      <c r="AH217" s="95"/>
      <c r="AI217" s="95"/>
      <c r="AJ217" s="95"/>
      <c r="AK217" s="95"/>
      <c r="AL217" s="95"/>
      <c r="AM217" s="95"/>
    </row>
    <row r="218" spans="1:39" s="60" customFormat="1">
      <c r="A218" s="2"/>
      <c r="B218" s="171" t="s">
        <v>394</v>
      </c>
      <c r="C218" s="50"/>
      <c r="D218" s="81"/>
      <c r="E218" s="49"/>
      <c r="F218" s="81"/>
      <c r="G218" s="81"/>
      <c r="H218" s="81"/>
      <c r="I218" s="81"/>
      <c r="J218" s="81"/>
      <c r="K218" s="81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115"/>
      <c r="AF218" s="62"/>
      <c r="AG218" s="62"/>
      <c r="AH218" s="62"/>
      <c r="AI218" s="62"/>
      <c r="AJ218" s="62"/>
      <c r="AK218" s="62"/>
      <c r="AL218" s="62"/>
      <c r="AM218" s="62"/>
    </row>
    <row r="219" spans="1:39" s="60" customFormat="1">
      <c r="A219" s="2"/>
      <c r="B219" s="171" t="s">
        <v>395</v>
      </c>
      <c r="C219" s="50"/>
      <c r="D219" s="81"/>
      <c r="E219" s="49"/>
      <c r="F219" s="81"/>
      <c r="G219" s="81"/>
      <c r="H219" s="81"/>
      <c r="I219" s="81"/>
      <c r="J219" s="81"/>
      <c r="K219" s="81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115"/>
      <c r="AF219" s="62"/>
      <c r="AG219" s="62"/>
      <c r="AH219" s="62"/>
      <c r="AI219" s="62"/>
      <c r="AJ219" s="62"/>
      <c r="AK219" s="62"/>
      <c r="AL219" s="62"/>
      <c r="AM219" s="62"/>
    </row>
    <row r="220" spans="1:39" s="60" customFormat="1">
      <c r="A220" s="2"/>
      <c r="B220" s="171" t="s">
        <v>396</v>
      </c>
      <c r="C220" s="50"/>
      <c r="D220" s="81"/>
      <c r="E220" s="49"/>
      <c r="F220" s="81"/>
      <c r="G220" s="81"/>
      <c r="H220" s="81"/>
      <c r="I220" s="81"/>
      <c r="J220" s="81"/>
      <c r="K220" s="81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115"/>
      <c r="AF220" s="62"/>
      <c r="AG220" s="62"/>
      <c r="AH220" s="62"/>
      <c r="AI220" s="62"/>
      <c r="AJ220" s="62"/>
      <c r="AK220" s="62"/>
      <c r="AL220" s="62"/>
      <c r="AM220" s="62"/>
    </row>
    <row r="221" spans="1:39" s="60" customFormat="1">
      <c r="A221" s="2"/>
      <c r="B221" s="165" t="s">
        <v>123</v>
      </c>
      <c r="C221" s="50"/>
      <c r="D221" s="81"/>
      <c r="E221" s="49"/>
      <c r="F221" s="81"/>
      <c r="G221" s="81"/>
      <c r="H221" s="81"/>
      <c r="I221" s="81"/>
      <c r="J221" s="81"/>
      <c r="K221" s="81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115"/>
      <c r="AF221" s="62"/>
      <c r="AG221" s="62"/>
      <c r="AH221" s="62"/>
      <c r="AI221" s="62"/>
      <c r="AJ221" s="62"/>
      <c r="AK221" s="62"/>
      <c r="AL221" s="62"/>
      <c r="AM221" s="62"/>
    </row>
    <row r="222" spans="1:39" s="60" customFormat="1">
      <c r="A222" s="2"/>
      <c r="B222" s="171" t="s">
        <v>17</v>
      </c>
      <c r="C222" s="50">
        <v>50000</v>
      </c>
      <c r="D222" s="81">
        <v>6</v>
      </c>
      <c r="E222" s="49" t="s">
        <v>247</v>
      </c>
      <c r="F222" s="95">
        <f t="shared" ref="F222:H223" si="67">F130</f>
        <v>1</v>
      </c>
      <c r="G222" s="95">
        <f t="shared" si="67"/>
        <v>1</v>
      </c>
      <c r="H222" s="95">
        <f t="shared" si="67"/>
        <v>1</v>
      </c>
      <c r="I222" s="95">
        <f t="shared" ref="I222:AD222" si="68">I130</f>
        <v>1</v>
      </c>
      <c r="J222" s="95">
        <f t="shared" si="68"/>
        <v>1</v>
      </c>
      <c r="K222" s="95">
        <f t="shared" si="68"/>
        <v>1</v>
      </c>
      <c r="L222" s="95">
        <f t="shared" si="68"/>
        <v>1</v>
      </c>
      <c r="M222" s="95">
        <f t="shared" si="68"/>
        <v>1</v>
      </c>
      <c r="N222" s="95">
        <f t="shared" si="68"/>
        <v>1</v>
      </c>
      <c r="O222" s="95">
        <f t="shared" si="68"/>
        <v>1</v>
      </c>
      <c r="P222" s="95">
        <f t="shared" si="68"/>
        <v>1</v>
      </c>
      <c r="Q222" s="95">
        <f t="shared" si="68"/>
        <v>1</v>
      </c>
      <c r="R222" s="95">
        <f t="shared" si="68"/>
        <v>1</v>
      </c>
      <c r="S222" s="95">
        <f t="shared" si="68"/>
        <v>1</v>
      </c>
      <c r="T222" s="95">
        <f t="shared" si="68"/>
        <v>1</v>
      </c>
      <c r="U222" s="95">
        <f t="shared" si="68"/>
        <v>1</v>
      </c>
      <c r="V222" s="95">
        <f t="shared" si="68"/>
        <v>1</v>
      </c>
      <c r="W222" s="95">
        <f t="shared" si="68"/>
        <v>1</v>
      </c>
      <c r="X222" s="95">
        <f t="shared" si="68"/>
        <v>1</v>
      </c>
      <c r="Y222" s="95">
        <f t="shared" si="68"/>
        <v>1</v>
      </c>
      <c r="Z222" s="95">
        <f t="shared" si="68"/>
        <v>1</v>
      </c>
      <c r="AA222" s="95">
        <f t="shared" si="68"/>
        <v>1</v>
      </c>
      <c r="AB222" s="95">
        <f t="shared" si="68"/>
        <v>1</v>
      </c>
      <c r="AC222" s="95">
        <f t="shared" si="68"/>
        <v>1</v>
      </c>
      <c r="AD222" s="95">
        <f t="shared" si="68"/>
        <v>1</v>
      </c>
      <c r="AE222" s="118"/>
      <c r="AF222" s="95"/>
      <c r="AG222" s="95"/>
      <c r="AH222" s="95"/>
      <c r="AI222" s="95"/>
      <c r="AJ222" s="95"/>
      <c r="AK222" s="95"/>
      <c r="AL222" s="95"/>
      <c r="AM222" s="95"/>
    </row>
    <row r="223" spans="1:39" s="60" customFormat="1">
      <c r="A223" s="2"/>
      <c r="B223" s="171" t="s">
        <v>78</v>
      </c>
      <c r="C223" s="50">
        <v>50000</v>
      </c>
      <c r="D223" s="81">
        <v>6</v>
      </c>
      <c r="E223" s="49" t="s">
        <v>247</v>
      </c>
      <c r="F223" s="95">
        <f t="shared" si="67"/>
        <v>0</v>
      </c>
      <c r="G223" s="95">
        <f t="shared" si="67"/>
        <v>0</v>
      </c>
      <c r="H223" s="95">
        <f t="shared" si="67"/>
        <v>0</v>
      </c>
      <c r="I223" s="95">
        <f t="shared" ref="I223:AD223" si="69">I131</f>
        <v>0</v>
      </c>
      <c r="J223" s="95">
        <f t="shared" si="69"/>
        <v>1</v>
      </c>
      <c r="K223" s="95">
        <f t="shared" si="69"/>
        <v>1</v>
      </c>
      <c r="L223" s="95">
        <f t="shared" si="69"/>
        <v>1</v>
      </c>
      <c r="M223" s="95">
        <f t="shared" si="69"/>
        <v>1</v>
      </c>
      <c r="N223" s="95">
        <f t="shared" si="69"/>
        <v>1</v>
      </c>
      <c r="O223" s="95">
        <f t="shared" si="69"/>
        <v>1</v>
      </c>
      <c r="P223" s="95">
        <f t="shared" si="69"/>
        <v>1</v>
      </c>
      <c r="Q223" s="95">
        <f t="shared" si="69"/>
        <v>1</v>
      </c>
      <c r="R223" s="95">
        <f t="shared" si="69"/>
        <v>1</v>
      </c>
      <c r="S223" s="95">
        <f t="shared" si="69"/>
        <v>1</v>
      </c>
      <c r="T223" s="95">
        <f t="shared" si="69"/>
        <v>1</v>
      </c>
      <c r="U223" s="95">
        <f t="shared" si="69"/>
        <v>1</v>
      </c>
      <c r="V223" s="95">
        <f t="shared" si="69"/>
        <v>1</v>
      </c>
      <c r="W223" s="95">
        <f t="shared" si="69"/>
        <v>1</v>
      </c>
      <c r="X223" s="95">
        <f t="shared" si="69"/>
        <v>1</v>
      </c>
      <c r="Y223" s="95">
        <f t="shared" si="69"/>
        <v>1</v>
      </c>
      <c r="Z223" s="95">
        <f t="shared" si="69"/>
        <v>1</v>
      </c>
      <c r="AA223" s="95">
        <f t="shared" si="69"/>
        <v>1</v>
      </c>
      <c r="AB223" s="95">
        <f t="shared" si="69"/>
        <v>1</v>
      </c>
      <c r="AC223" s="95">
        <f t="shared" si="69"/>
        <v>1</v>
      </c>
      <c r="AD223" s="95">
        <f t="shared" si="69"/>
        <v>1</v>
      </c>
      <c r="AE223" s="118"/>
      <c r="AF223" s="95"/>
      <c r="AG223" s="95"/>
      <c r="AH223" s="95"/>
      <c r="AI223" s="95"/>
      <c r="AJ223" s="95"/>
      <c r="AK223" s="95"/>
      <c r="AL223" s="95"/>
      <c r="AM223" s="95"/>
    </row>
    <row r="224" spans="1:39" s="60" customFormat="1">
      <c r="A224" s="2"/>
      <c r="B224" s="172" t="s">
        <v>172</v>
      </c>
      <c r="C224" s="50">
        <v>40000</v>
      </c>
      <c r="D224" s="81">
        <v>6</v>
      </c>
      <c r="E224" s="49" t="s">
        <v>247</v>
      </c>
      <c r="F224" s="95">
        <f>SUM(F137:F139)</f>
        <v>1</v>
      </c>
      <c r="G224" s="95">
        <f>SUM(G137:G139)</f>
        <v>1</v>
      </c>
      <c r="H224" s="95">
        <f>SUM(H137:H139)</f>
        <v>1</v>
      </c>
      <c r="I224" s="95">
        <f t="shared" ref="I224:AD224" si="70">SUM(I137:I139)</f>
        <v>1</v>
      </c>
      <c r="J224" s="95">
        <f t="shared" si="70"/>
        <v>3</v>
      </c>
      <c r="K224" s="95">
        <f t="shared" si="70"/>
        <v>3</v>
      </c>
      <c r="L224" s="95">
        <f t="shared" si="70"/>
        <v>3</v>
      </c>
      <c r="M224" s="95">
        <f t="shared" si="70"/>
        <v>3</v>
      </c>
      <c r="N224" s="95">
        <f t="shared" si="70"/>
        <v>3</v>
      </c>
      <c r="O224" s="95">
        <f t="shared" si="70"/>
        <v>3</v>
      </c>
      <c r="P224" s="95">
        <f t="shared" si="70"/>
        <v>3</v>
      </c>
      <c r="Q224" s="95">
        <f t="shared" si="70"/>
        <v>3</v>
      </c>
      <c r="R224" s="95">
        <f t="shared" si="70"/>
        <v>3</v>
      </c>
      <c r="S224" s="95">
        <f t="shared" si="70"/>
        <v>3</v>
      </c>
      <c r="T224" s="95">
        <f t="shared" si="70"/>
        <v>3</v>
      </c>
      <c r="U224" s="95">
        <f t="shared" si="70"/>
        <v>3</v>
      </c>
      <c r="V224" s="95">
        <f t="shared" si="70"/>
        <v>3</v>
      </c>
      <c r="W224" s="95">
        <f t="shared" si="70"/>
        <v>3</v>
      </c>
      <c r="X224" s="95">
        <f t="shared" si="70"/>
        <v>3</v>
      </c>
      <c r="Y224" s="95">
        <f t="shared" si="70"/>
        <v>3</v>
      </c>
      <c r="Z224" s="95">
        <f t="shared" si="70"/>
        <v>3</v>
      </c>
      <c r="AA224" s="95">
        <f t="shared" si="70"/>
        <v>3</v>
      </c>
      <c r="AB224" s="95">
        <f t="shared" si="70"/>
        <v>3</v>
      </c>
      <c r="AC224" s="95">
        <f t="shared" si="70"/>
        <v>3</v>
      </c>
      <c r="AD224" s="95">
        <f t="shared" si="70"/>
        <v>3</v>
      </c>
      <c r="AE224" s="118"/>
      <c r="AF224" s="95"/>
      <c r="AG224" s="95"/>
      <c r="AH224" s="95"/>
      <c r="AI224" s="95"/>
      <c r="AJ224" s="95"/>
      <c r="AK224" s="95"/>
      <c r="AL224" s="95"/>
      <c r="AM224" s="95"/>
    </row>
    <row r="225" spans="1:39" s="60" customFormat="1">
      <c r="A225" s="2"/>
      <c r="B225" s="171" t="s">
        <v>121</v>
      </c>
      <c r="C225" s="50">
        <v>50000</v>
      </c>
      <c r="D225" s="81">
        <v>3</v>
      </c>
      <c r="E225" s="49" t="s">
        <v>247</v>
      </c>
      <c r="F225" s="95">
        <f>F143</f>
        <v>0</v>
      </c>
      <c r="G225" s="95">
        <f>G143</f>
        <v>0</v>
      </c>
      <c r="H225" s="95">
        <f>H143</f>
        <v>1</v>
      </c>
      <c r="I225" s="95">
        <f t="shared" ref="I225:AD225" si="71">I143</f>
        <v>1</v>
      </c>
      <c r="J225" s="95">
        <f t="shared" si="71"/>
        <v>1</v>
      </c>
      <c r="K225" s="95">
        <f t="shared" si="71"/>
        <v>1</v>
      </c>
      <c r="L225" s="95">
        <f t="shared" si="71"/>
        <v>1</v>
      </c>
      <c r="M225" s="95">
        <f t="shared" si="71"/>
        <v>1</v>
      </c>
      <c r="N225" s="95">
        <f t="shared" si="71"/>
        <v>1</v>
      </c>
      <c r="O225" s="95">
        <f t="shared" si="71"/>
        <v>1</v>
      </c>
      <c r="P225" s="95">
        <f t="shared" si="71"/>
        <v>1</v>
      </c>
      <c r="Q225" s="95">
        <f t="shared" si="71"/>
        <v>1</v>
      </c>
      <c r="R225" s="95">
        <f t="shared" si="71"/>
        <v>1</v>
      </c>
      <c r="S225" s="95">
        <f t="shared" si="71"/>
        <v>1</v>
      </c>
      <c r="T225" s="95">
        <f t="shared" si="71"/>
        <v>1</v>
      </c>
      <c r="U225" s="95">
        <f t="shared" si="71"/>
        <v>1</v>
      </c>
      <c r="V225" s="95">
        <f t="shared" si="71"/>
        <v>1</v>
      </c>
      <c r="W225" s="95">
        <f t="shared" si="71"/>
        <v>1</v>
      </c>
      <c r="X225" s="95">
        <f t="shared" si="71"/>
        <v>1</v>
      </c>
      <c r="Y225" s="95">
        <f t="shared" si="71"/>
        <v>1</v>
      </c>
      <c r="Z225" s="95">
        <f t="shared" si="71"/>
        <v>1</v>
      </c>
      <c r="AA225" s="95">
        <f t="shared" si="71"/>
        <v>1</v>
      </c>
      <c r="AB225" s="95">
        <f t="shared" si="71"/>
        <v>1</v>
      </c>
      <c r="AC225" s="95">
        <f t="shared" si="71"/>
        <v>1</v>
      </c>
      <c r="AD225" s="95">
        <f t="shared" si="71"/>
        <v>1</v>
      </c>
      <c r="AE225" s="118"/>
      <c r="AF225" s="95"/>
      <c r="AG225" s="95"/>
      <c r="AH225" s="95"/>
      <c r="AI225" s="95"/>
      <c r="AJ225" s="95"/>
      <c r="AK225" s="95"/>
      <c r="AL225" s="95"/>
      <c r="AM225" s="95"/>
    </row>
    <row r="226" spans="1:39" s="60" customFormat="1">
      <c r="A226" s="2"/>
      <c r="B226" s="171" t="s">
        <v>173</v>
      </c>
      <c r="C226" s="50"/>
      <c r="D226" s="81"/>
      <c r="F226" s="81"/>
      <c r="G226" s="81"/>
      <c r="H226" s="81"/>
      <c r="I226" s="81"/>
      <c r="J226" s="81"/>
      <c r="K226" s="81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115"/>
      <c r="AF226" s="62"/>
      <c r="AG226" s="62"/>
      <c r="AH226" s="62"/>
      <c r="AI226" s="62"/>
      <c r="AJ226" s="62"/>
      <c r="AK226" s="62"/>
      <c r="AL226" s="62"/>
      <c r="AM226" s="62"/>
    </row>
    <row r="227" spans="1:39" s="60" customFormat="1">
      <c r="A227" s="2"/>
      <c r="B227" s="171" t="s">
        <v>394</v>
      </c>
      <c r="C227" s="50"/>
      <c r="D227" s="81"/>
      <c r="F227" s="81"/>
      <c r="G227" s="81"/>
      <c r="H227" s="81"/>
      <c r="I227" s="81"/>
      <c r="J227" s="81"/>
      <c r="K227" s="81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115"/>
      <c r="AF227" s="62"/>
      <c r="AG227" s="62"/>
      <c r="AH227" s="62"/>
      <c r="AI227" s="62"/>
      <c r="AJ227" s="62"/>
      <c r="AK227" s="62"/>
      <c r="AL227" s="62"/>
      <c r="AM227" s="62"/>
    </row>
    <row r="228" spans="1:39" s="60" customFormat="1">
      <c r="A228" s="2"/>
      <c r="B228" s="171" t="s">
        <v>395</v>
      </c>
      <c r="C228" s="50"/>
      <c r="D228" s="81"/>
      <c r="F228" s="81"/>
      <c r="G228" s="81"/>
      <c r="H228" s="81"/>
      <c r="I228" s="81"/>
      <c r="J228" s="81"/>
      <c r="K228" s="81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115"/>
      <c r="AF228" s="62"/>
      <c r="AG228" s="62"/>
      <c r="AH228" s="62"/>
      <c r="AI228" s="62"/>
      <c r="AJ228" s="62"/>
      <c r="AK228" s="62"/>
      <c r="AL228" s="62"/>
      <c r="AM228" s="62"/>
    </row>
    <row r="229" spans="1:39" s="60" customFormat="1">
      <c r="A229" s="2"/>
      <c r="B229" s="171" t="s">
        <v>396</v>
      </c>
      <c r="C229" s="49"/>
      <c r="D229" s="70"/>
      <c r="E229" s="81"/>
      <c r="F229" s="81"/>
      <c r="G229" s="81"/>
      <c r="H229" s="81"/>
      <c r="I229" s="81"/>
      <c r="J229" s="81"/>
      <c r="K229" s="81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115"/>
      <c r="AF229" s="62"/>
      <c r="AG229" s="62"/>
      <c r="AH229" s="62"/>
      <c r="AI229" s="62"/>
      <c r="AJ229" s="62"/>
      <c r="AK229" s="62"/>
      <c r="AL229" s="62"/>
      <c r="AM229" s="62"/>
    </row>
    <row r="230" spans="1:39" s="60" customFormat="1">
      <c r="A230" s="2"/>
      <c r="B230" s="163" t="s">
        <v>16</v>
      </c>
      <c r="C230" s="49"/>
      <c r="D230" s="190"/>
      <c r="E230" s="49" t="s">
        <v>401</v>
      </c>
      <c r="F230" s="81"/>
      <c r="G230" s="81"/>
      <c r="H230" s="81"/>
      <c r="I230" s="81"/>
      <c r="J230" s="81"/>
      <c r="K230" s="81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115"/>
      <c r="AF230" s="62"/>
      <c r="AG230" s="62"/>
      <c r="AH230" s="62"/>
      <c r="AI230" s="62"/>
      <c r="AJ230" s="62"/>
      <c r="AK230" s="62"/>
      <c r="AL230" s="62"/>
      <c r="AM230" s="62"/>
    </row>
    <row r="231" spans="1:39" s="60" customFormat="1">
      <c r="A231" s="2"/>
      <c r="B231" s="171" t="s">
        <v>125</v>
      </c>
      <c r="C231" s="190" t="s">
        <v>154</v>
      </c>
      <c r="D231" s="70">
        <f>2000*70</f>
        <v>140000</v>
      </c>
      <c r="E231" s="81">
        <v>1</v>
      </c>
      <c r="F231" s="81"/>
      <c r="G231" s="81"/>
      <c r="H231" s="81"/>
      <c r="I231" s="81"/>
      <c r="J231" s="81"/>
      <c r="K231" s="81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115"/>
      <c r="AF231" s="62"/>
      <c r="AG231" s="62"/>
      <c r="AH231" s="62"/>
      <c r="AI231" s="62"/>
      <c r="AJ231" s="62"/>
      <c r="AK231" s="62"/>
      <c r="AL231" s="62"/>
      <c r="AM231" s="62"/>
    </row>
    <row r="232" spans="1:39" s="60" customFormat="1">
      <c r="A232" s="2"/>
      <c r="B232" s="171" t="s">
        <v>174</v>
      </c>
      <c r="C232" s="190" t="s">
        <v>154</v>
      </c>
      <c r="D232" s="70">
        <f>30000*70</f>
        <v>2100000</v>
      </c>
      <c r="E232" s="81">
        <v>1</v>
      </c>
      <c r="F232" s="81"/>
      <c r="G232" s="81"/>
      <c r="H232" s="81"/>
      <c r="I232" s="81"/>
      <c r="J232" s="81"/>
      <c r="K232" s="81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115"/>
      <c r="AF232" s="62"/>
      <c r="AG232" s="62"/>
      <c r="AH232" s="62"/>
      <c r="AI232" s="62"/>
      <c r="AJ232" s="62"/>
      <c r="AK232" s="62"/>
      <c r="AL232" s="62"/>
      <c r="AM232" s="62"/>
    </row>
    <row r="233" spans="1:39" s="60" customFormat="1">
      <c r="A233" s="2"/>
      <c r="B233" s="171" t="s">
        <v>175</v>
      </c>
      <c r="C233" s="49" t="s">
        <v>402</v>
      </c>
      <c r="D233" s="70">
        <f>1000*70*3</f>
        <v>210000</v>
      </c>
      <c r="E233" s="81"/>
      <c r="F233" s="81"/>
      <c r="G233" s="81"/>
      <c r="H233" s="81"/>
      <c r="I233" s="81"/>
      <c r="J233" s="81"/>
      <c r="K233" s="81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115"/>
      <c r="AF233" s="62"/>
      <c r="AG233" s="62"/>
      <c r="AH233" s="62"/>
      <c r="AI233" s="62"/>
      <c r="AJ233" s="62"/>
      <c r="AK233" s="62"/>
      <c r="AL233" s="62"/>
      <c r="AM233" s="62"/>
    </row>
    <row r="234" spans="1:39" s="60" customFormat="1">
      <c r="A234" s="2"/>
      <c r="B234" s="171" t="s">
        <v>126</v>
      </c>
      <c r="C234" s="49" t="s">
        <v>402</v>
      </c>
      <c r="D234" s="70">
        <f>10000*70/4</f>
        <v>175000</v>
      </c>
      <c r="E234" s="81"/>
      <c r="F234" s="81"/>
      <c r="G234" s="81"/>
      <c r="H234" s="81"/>
      <c r="I234" s="81"/>
      <c r="J234" s="81"/>
      <c r="K234" s="81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115"/>
      <c r="AF234" s="62"/>
      <c r="AG234" s="62"/>
      <c r="AH234" s="62"/>
      <c r="AI234" s="62"/>
      <c r="AJ234" s="62"/>
      <c r="AK234" s="62"/>
      <c r="AL234" s="62"/>
      <c r="AM234" s="62"/>
    </row>
    <row r="235" spans="1:39" s="60" customFormat="1">
      <c r="A235" s="2"/>
      <c r="B235" s="171" t="s">
        <v>394</v>
      </c>
      <c r="C235" s="49"/>
      <c r="D235" s="70"/>
      <c r="E235" s="49"/>
      <c r="F235" s="81"/>
      <c r="G235" s="81"/>
      <c r="H235" s="81"/>
      <c r="I235" s="81"/>
      <c r="J235" s="81"/>
      <c r="K235" s="81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115"/>
      <c r="AF235" s="62"/>
      <c r="AG235" s="62"/>
      <c r="AH235" s="62"/>
      <c r="AI235" s="62"/>
      <c r="AJ235" s="62"/>
      <c r="AK235" s="62"/>
      <c r="AL235" s="62"/>
      <c r="AM235" s="62"/>
    </row>
    <row r="236" spans="1:39" s="60" customFormat="1">
      <c r="A236" s="2"/>
      <c r="B236" s="171" t="s">
        <v>395</v>
      </c>
      <c r="C236" s="49"/>
      <c r="D236" s="70"/>
      <c r="E236" s="49"/>
      <c r="F236" s="81"/>
      <c r="G236" s="81"/>
      <c r="H236" s="81"/>
      <c r="I236" s="81"/>
      <c r="J236" s="81"/>
      <c r="K236" s="81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115"/>
      <c r="AF236" s="62"/>
      <c r="AG236" s="62"/>
      <c r="AH236" s="62"/>
      <c r="AI236" s="62"/>
      <c r="AJ236" s="62"/>
      <c r="AK236" s="62"/>
      <c r="AL236" s="62"/>
      <c r="AM236" s="62"/>
    </row>
    <row r="237" spans="1:39" s="60" customFormat="1">
      <c r="A237" s="2"/>
      <c r="B237" s="163" t="s">
        <v>127</v>
      </c>
      <c r="C237" s="49"/>
      <c r="D237" s="70"/>
      <c r="E237" s="49"/>
      <c r="F237" s="81"/>
      <c r="G237" s="81"/>
      <c r="H237" s="81"/>
      <c r="I237" s="81"/>
      <c r="J237" s="81"/>
      <c r="K237" s="81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115"/>
      <c r="AF237" s="62"/>
      <c r="AG237" s="62"/>
      <c r="AH237" s="62"/>
      <c r="AI237" s="62"/>
      <c r="AJ237" s="62"/>
      <c r="AK237" s="62"/>
      <c r="AL237" s="62"/>
      <c r="AM237" s="62"/>
    </row>
    <row r="238" spans="1:39" s="60" customFormat="1">
      <c r="A238" s="2"/>
      <c r="B238" s="171" t="s">
        <v>128</v>
      </c>
      <c r="C238" s="49" t="s">
        <v>248</v>
      </c>
      <c r="D238" s="70">
        <f>10000</f>
        <v>10000</v>
      </c>
      <c r="E238" s="49"/>
      <c r="F238" s="81"/>
      <c r="G238" s="81"/>
      <c r="H238" s="81"/>
      <c r="I238" s="81"/>
      <c r="J238" s="81"/>
      <c r="K238" s="81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115"/>
      <c r="AF238" s="62"/>
      <c r="AG238" s="62"/>
      <c r="AH238" s="62"/>
      <c r="AI238" s="62"/>
      <c r="AJ238" s="62"/>
      <c r="AK238" s="62"/>
      <c r="AL238" s="62"/>
      <c r="AM238" s="62"/>
    </row>
    <row r="239" spans="1:39" s="60" customFormat="1">
      <c r="A239" s="2"/>
      <c r="B239" s="171" t="s">
        <v>35</v>
      </c>
      <c r="C239" s="49" t="s">
        <v>129</v>
      </c>
      <c r="D239" s="70"/>
      <c r="E239" s="49"/>
      <c r="F239" s="81"/>
      <c r="G239" s="81"/>
      <c r="H239" s="81"/>
      <c r="I239" s="81"/>
      <c r="J239" s="81"/>
      <c r="K239" s="81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115"/>
      <c r="AF239" s="62"/>
      <c r="AG239" s="62"/>
      <c r="AH239" s="62"/>
      <c r="AI239" s="62"/>
      <c r="AJ239" s="62"/>
      <c r="AK239" s="62"/>
      <c r="AL239" s="62"/>
      <c r="AM239" s="62"/>
    </row>
    <row r="240" spans="1:39" s="60" customFormat="1">
      <c r="A240" s="2"/>
      <c r="B240" s="171" t="s">
        <v>36</v>
      </c>
      <c r="C240" s="49" t="s">
        <v>129</v>
      </c>
      <c r="D240" s="70"/>
      <c r="E240" s="49"/>
      <c r="F240" s="81"/>
      <c r="G240" s="81"/>
      <c r="H240" s="81"/>
      <c r="I240" s="81"/>
      <c r="J240" s="81"/>
      <c r="K240" s="81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115"/>
      <c r="AF240" s="62"/>
      <c r="AG240" s="62"/>
      <c r="AH240" s="62"/>
      <c r="AI240" s="62"/>
      <c r="AJ240" s="62"/>
      <c r="AK240" s="62"/>
      <c r="AL240" s="62"/>
      <c r="AM240" s="62"/>
    </row>
    <row r="241" spans="1:39" s="60" customFormat="1">
      <c r="A241" s="2"/>
      <c r="B241" s="163" t="s">
        <v>250</v>
      </c>
      <c r="C241" s="49"/>
      <c r="D241" s="70"/>
      <c r="E241" s="49"/>
      <c r="F241" s="81"/>
      <c r="G241" s="81"/>
      <c r="H241" s="81"/>
      <c r="I241" s="81"/>
      <c r="J241" s="81"/>
      <c r="K241" s="81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115"/>
      <c r="AF241" s="62"/>
      <c r="AG241" s="62"/>
      <c r="AH241" s="62"/>
      <c r="AI241" s="62"/>
      <c r="AJ241" s="62"/>
      <c r="AK241" s="62"/>
      <c r="AL241" s="62"/>
      <c r="AM241" s="62"/>
    </row>
    <row r="242" spans="1:39" s="60" customFormat="1">
      <c r="A242" s="2"/>
      <c r="B242" s="171" t="s">
        <v>237</v>
      </c>
      <c r="C242" s="49" t="s">
        <v>140</v>
      </c>
      <c r="D242" s="87">
        <v>7.0000000000000007E-2</v>
      </c>
      <c r="E242" s="49"/>
      <c r="F242" s="81"/>
      <c r="G242" s="81"/>
      <c r="H242" s="81"/>
      <c r="I242" s="81"/>
      <c r="J242" s="81"/>
      <c r="K242" s="81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115"/>
      <c r="AF242" s="62"/>
      <c r="AG242" s="62"/>
      <c r="AH242" s="62"/>
      <c r="AI242" s="62"/>
      <c r="AJ242" s="62"/>
      <c r="AK242" s="62"/>
      <c r="AL242" s="62"/>
      <c r="AM242" s="62"/>
    </row>
    <row r="243" spans="1:39" s="6" customFormat="1">
      <c r="B243" s="171" t="s">
        <v>246</v>
      </c>
      <c r="C243" s="49" t="s">
        <v>60</v>
      </c>
      <c r="D243" s="87"/>
      <c r="E243" s="49"/>
      <c r="F243" s="83">
        <f t="shared" ref="F243:AD243" si="72">IF(MONTH(F$4)=Ending_month,(1+$D242)^(YEAR(F$4)-Base_financial_year),E243)</f>
        <v>1</v>
      </c>
      <c r="G243" s="83">
        <f t="shared" ca="1" si="72"/>
        <v>1</v>
      </c>
      <c r="H243" s="83">
        <f t="shared" ca="1" si="72"/>
        <v>1</v>
      </c>
      <c r="I243" s="83">
        <f t="shared" ca="1" si="72"/>
        <v>1</v>
      </c>
      <c r="J243" s="83">
        <f t="shared" ca="1" si="72"/>
        <v>1.07</v>
      </c>
      <c r="K243" s="83">
        <f t="shared" ca="1" si="72"/>
        <v>1.07</v>
      </c>
      <c r="L243" s="83">
        <f t="shared" ca="1" si="72"/>
        <v>1.07</v>
      </c>
      <c r="M243" s="83">
        <f t="shared" ca="1" si="72"/>
        <v>1.07</v>
      </c>
      <c r="N243" s="83">
        <f t="shared" ca="1" si="72"/>
        <v>1.1449</v>
      </c>
      <c r="O243" s="83">
        <f t="shared" ca="1" si="72"/>
        <v>1.1449</v>
      </c>
      <c r="P243" s="83">
        <f t="shared" ca="1" si="72"/>
        <v>1.1449</v>
      </c>
      <c r="Q243" s="83">
        <f t="shared" ca="1" si="72"/>
        <v>1.1449</v>
      </c>
      <c r="R243" s="83">
        <f t="shared" ca="1" si="72"/>
        <v>1.2250430000000001</v>
      </c>
      <c r="S243" s="83">
        <f t="shared" ca="1" si="72"/>
        <v>1.2250430000000001</v>
      </c>
      <c r="T243" s="83">
        <f t="shared" ca="1" si="72"/>
        <v>1.2250430000000001</v>
      </c>
      <c r="U243" s="83">
        <f t="shared" ca="1" si="72"/>
        <v>1.2250430000000001</v>
      </c>
      <c r="V243" s="83">
        <f t="shared" ca="1" si="72"/>
        <v>1.31079601</v>
      </c>
      <c r="W243" s="83">
        <f t="shared" ca="1" si="72"/>
        <v>1.31079601</v>
      </c>
      <c r="X243" s="83">
        <f t="shared" ca="1" si="72"/>
        <v>1.31079601</v>
      </c>
      <c r="Y243" s="83">
        <f t="shared" ca="1" si="72"/>
        <v>1.31079601</v>
      </c>
      <c r="Z243" s="83">
        <f t="shared" ca="1" si="72"/>
        <v>1.4025517307000002</v>
      </c>
      <c r="AA243" s="83">
        <f t="shared" ca="1" si="72"/>
        <v>1.4025517307000002</v>
      </c>
      <c r="AB243" s="83">
        <f t="shared" ca="1" si="72"/>
        <v>1.4025517307000002</v>
      </c>
      <c r="AC243" s="83">
        <f t="shared" ca="1" si="72"/>
        <v>1.4025517307000002</v>
      </c>
      <c r="AD243" s="83">
        <f t="shared" ca="1" si="72"/>
        <v>1.5007303518490001</v>
      </c>
      <c r="AE243" s="117"/>
      <c r="AF243" s="83"/>
      <c r="AG243" s="83"/>
      <c r="AH243" s="83"/>
      <c r="AI243" s="83"/>
      <c r="AJ243" s="83"/>
      <c r="AK243" s="83"/>
      <c r="AL243" s="83"/>
      <c r="AM243" s="83"/>
    </row>
    <row r="244" spans="1:39" s="60" customFormat="1">
      <c r="A244" s="2"/>
      <c r="B244" s="121" t="s">
        <v>20</v>
      </c>
      <c r="C244" s="49"/>
      <c r="D244" s="70"/>
      <c r="E244" s="49"/>
      <c r="F244" s="81"/>
      <c r="G244" s="81"/>
      <c r="H244" s="81"/>
      <c r="I244" s="81"/>
      <c r="J244" s="81"/>
      <c r="K244" s="81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115"/>
      <c r="AF244" s="62"/>
      <c r="AG244" s="62"/>
      <c r="AH244" s="62"/>
      <c r="AI244" s="62"/>
      <c r="AJ244" s="62"/>
      <c r="AK244" s="62"/>
      <c r="AL244" s="62"/>
      <c r="AM244" s="62"/>
    </row>
    <row r="245" spans="1:39" s="60" customFormat="1">
      <c r="A245" s="2"/>
      <c r="B245" s="172" t="s">
        <v>39</v>
      </c>
      <c r="C245" s="49" t="s">
        <v>18</v>
      </c>
      <c r="D245" s="70">
        <v>300000</v>
      </c>
      <c r="E245" s="49"/>
      <c r="F245" s="81"/>
      <c r="G245" s="81"/>
      <c r="H245" s="81"/>
      <c r="I245" s="81"/>
      <c r="J245" s="81"/>
      <c r="K245" s="81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115"/>
      <c r="AF245" s="62"/>
      <c r="AG245" s="62"/>
      <c r="AH245" s="62"/>
      <c r="AI245" s="62"/>
      <c r="AJ245" s="62"/>
      <c r="AK245" s="62"/>
      <c r="AL245" s="62"/>
      <c r="AM245" s="62"/>
    </row>
    <row r="246" spans="1:39" s="60" customFormat="1">
      <c r="A246" s="2"/>
      <c r="B246" s="172" t="s">
        <v>105</v>
      </c>
      <c r="C246" s="49" t="s">
        <v>18</v>
      </c>
      <c r="D246" s="70">
        <v>150000</v>
      </c>
      <c r="E246" s="49"/>
      <c r="F246" s="81"/>
      <c r="G246" s="81"/>
      <c r="H246" s="81"/>
      <c r="I246" s="81"/>
      <c r="J246" s="81"/>
      <c r="K246" s="81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115"/>
      <c r="AF246" s="62"/>
      <c r="AG246" s="62"/>
      <c r="AH246" s="62"/>
      <c r="AI246" s="62"/>
      <c r="AJ246" s="62"/>
      <c r="AK246" s="62"/>
      <c r="AL246" s="62"/>
      <c r="AM246" s="62"/>
    </row>
    <row r="247" spans="1:39" s="60" customFormat="1">
      <c r="A247" s="2"/>
      <c r="B247" s="172" t="s">
        <v>249</v>
      </c>
      <c r="C247" s="49" t="s">
        <v>60</v>
      </c>
      <c r="D247" s="88">
        <f>COUNT(D245:D246)</f>
        <v>2</v>
      </c>
      <c r="E247" s="49"/>
      <c r="F247" s="81"/>
      <c r="G247" s="81"/>
      <c r="H247" s="81"/>
      <c r="I247" s="81"/>
      <c r="J247" s="81"/>
      <c r="K247" s="81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115"/>
      <c r="AF247" s="62"/>
      <c r="AG247" s="62"/>
      <c r="AH247" s="62"/>
      <c r="AI247" s="62"/>
      <c r="AJ247" s="62"/>
      <c r="AK247" s="62"/>
      <c r="AL247" s="62"/>
      <c r="AM247" s="62"/>
    </row>
    <row r="248" spans="1:39" s="60" customFormat="1">
      <c r="A248" s="2"/>
      <c r="B248" s="171" t="s">
        <v>130</v>
      </c>
      <c r="C248" s="49" t="s">
        <v>176</v>
      </c>
      <c r="D248" s="70">
        <f>60000</f>
        <v>60000</v>
      </c>
      <c r="E248" s="49"/>
      <c r="F248" s="81"/>
      <c r="G248" s="81"/>
      <c r="H248" s="81"/>
      <c r="I248" s="81"/>
      <c r="J248" s="81"/>
      <c r="K248" s="81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115"/>
      <c r="AF248" s="62"/>
      <c r="AG248" s="62"/>
      <c r="AH248" s="62"/>
      <c r="AI248" s="62"/>
      <c r="AJ248" s="62"/>
      <c r="AK248" s="62"/>
      <c r="AL248" s="62"/>
      <c r="AM248" s="62"/>
    </row>
    <row r="249" spans="1:39" s="60" customFormat="1">
      <c r="A249" s="2"/>
      <c r="B249" s="171" t="s">
        <v>252</v>
      </c>
      <c r="C249" s="49" t="s">
        <v>177</v>
      </c>
      <c r="D249" s="70">
        <f>1500</f>
        <v>1500</v>
      </c>
      <c r="E249" s="49"/>
      <c r="F249" s="81"/>
      <c r="G249" s="81"/>
      <c r="H249" s="81"/>
      <c r="I249" s="81"/>
      <c r="J249" s="81"/>
      <c r="K249" s="81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115"/>
      <c r="AF249" s="62"/>
      <c r="AG249" s="62"/>
      <c r="AH249" s="62"/>
      <c r="AI249" s="62"/>
      <c r="AJ249" s="62"/>
      <c r="AK249" s="62"/>
      <c r="AL249" s="62"/>
      <c r="AM249" s="62"/>
    </row>
    <row r="250" spans="1:39" s="60" customFormat="1">
      <c r="A250" s="2"/>
      <c r="B250" s="171" t="s">
        <v>131</v>
      </c>
      <c r="C250" s="49" t="s">
        <v>176</v>
      </c>
      <c r="D250" s="70">
        <v>30000</v>
      </c>
      <c r="E250" s="49"/>
      <c r="F250" s="81"/>
      <c r="G250" s="81"/>
      <c r="H250" s="81"/>
      <c r="I250" s="81"/>
      <c r="J250" s="81"/>
      <c r="K250" s="81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115"/>
      <c r="AF250" s="62"/>
      <c r="AG250" s="62"/>
      <c r="AH250" s="62"/>
      <c r="AI250" s="62"/>
      <c r="AJ250" s="62"/>
      <c r="AK250" s="62"/>
      <c r="AL250" s="62"/>
      <c r="AM250" s="62"/>
    </row>
    <row r="251" spans="1:39" s="60" customFormat="1">
      <c r="A251" s="2"/>
      <c r="B251" s="171" t="s">
        <v>132</v>
      </c>
      <c r="C251" s="49" t="s">
        <v>133</v>
      </c>
      <c r="D251" s="87">
        <v>0.02</v>
      </c>
      <c r="E251" s="49"/>
      <c r="F251" s="81"/>
      <c r="G251" s="81"/>
      <c r="H251" s="81"/>
      <c r="I251" s="81"/>
      <c r="J251" s="81"/>
      <c r="K251" s="81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115"/>
      <c r="AF251" s="62"/>
      <c r="AG251" s="62"/>
      <c r="AH251" s="62"/>
      <c r="AI251" s="62"/>
      <c r="AJ251" s="62"/>
      <c r="AK251" s="62"/>
      <c r="AL251" s="62"/>
      <c r="AM251" s="62"/>
    </row>
    <row r="252" spans="1:39" s="60" customFormat="1">
      <c r="A252" s="2"/>
      <c r="B252" s="171" t="s">
        <v>403</v>
      </c>
      <c r="C252" s="49" t="s">
        <v>133</v>
      </c>
      <c r="D252" s="87">
        <v>0.02</v>
      </c>
      <c r="E252" s="49"/>
      <c r="F252" s="81"/>
      <c r="G252" s="81"/>
      <c r="H252" s="81"/>
      <c r="I252" s="81"/>
      <c r="J252" s="81"/>
      <c r="K252" s="81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115"/>
      <c r="AF252" s="62"/>
      <c r="AG252" s="62"/>
      <c r="AH252" s="62"/>
      <c r="AI252" s="62"/>
      <c r="AJ252" s="62"/>
      <c r="AK252" s="62"/>
      <c r="AL252" s="62"/>
      <c r="AM252" s="62"/>
    </row>
    <row r="253" spans="1:39" s="60" customFormat="1">
      <c r="A253" s="2"/>
      <c r="B253" s="171" t="s">
        <v>394</v>
      </c>
      <c r="C253" s="49"/>
      <c r="D253" s="70"/>
      <c r="E253" s="49"/>
      <c r="F253" s="81"/>
      <c r="G253" s="81"/>
      <c r="H253" s="81"/>
      <c r="I253" s="81"/>
      <c r="J253" s="81"/>
      <c r="K253" s="81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115"/>
      <c r="AF253" s="62"/>
      <c r="AG253" s="62"/>
      <c r="AH253" s="62"/>
      <c r="AI253" s="62"/>
      <c r="AJ253" s="62"/>
      <c r="AK253" s="62"/>
      <c r="AL253" s="62"/>
      <c r="AM253" s="62"/>
    </row>
    <row r="254" spans="1:39" s="60" customFormat="1">
      <c r="A254" s="2"/>
      <c r="B254" s="171" t="s">
        <v>395</v>
      </c>
      <c r="C254" s="49"/>
      <c r="D254" s="70"/>
      <c r="E254" s="49"/>
      <c r="F254" s="81"/>
      <c r="G254" s="81"/>
      <c r="H254" s="81"/>
      <c r="I254" s="81"/>
      <c r="J254" s="81"/>
      <c r="K254" s="81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115"/>
      <c r="AF254" s="62"/>
      <c r="AG254" s="62"/>
      <c r="AH254" s="62"/>
      <c r="AI254" s="62"/>
      <c r="AJ254" s="62"/>
      <c r="AK254" s="62"/>
      <c r="AL254" s="62"/>
      <c r="AM254" s="62"/>
    </row>
    <row r="255" spans="1:39" s="60" customFormat="1">
      <c r="A255" s="2"/>
      <c r="B255" s="163" t="s">
        <v>134</v>
      </c>
      <c r="C255" s="49"/>
      <c r="D255" s="70"/>
      <c r="E255" s="49"/>
      <c r="F255" s="81"/>
      <c r="G255" s="81"/>
      <c r="H255" s="81"/>
      <c r="I255" s="81"/>
      <c r="J255" s="81"/>
      <c r="K255" s="81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115"/>
      <c r="AF255" s="62"/>
      <c r="AG255" s="62"/>
      <c r="AH255" s="62"/>
      <c r="AI255" s="62"/>
      <c r="AJ255" s="62"/>
      <c r="AK255" s="62"/>
      <c r="AL255" s="62"/>
      <c r="AM255" s="62"/>
    </row>
    <row r="256" spans="1:39" s="60" customFormat="1">
      <c r="A256" s="2"/>
      <c r="B256" s="171" t="s">
        <v>135</v>
      </c>
      <c r="C256" s="49" t="s">
        <v>18</v>
      </c>
      <c r="D256" s="70">
        <v>50000</v>
      </c>
      <c r="E256" s="49"/>
      <c r="F256" s="81"/>
      <c r="G256" s="81"/>
      <c r="H256" s="81"/>
      <c r="I256" s="81"/>
      <c r="J256" s="81"/>
      <c r="K256" s="81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115"/>
      <c r="AF256" s="62"/>
      <c r="AG256" s="62"/>
      <c r="AH256" s="62"/>
      <c r="AI256" s="62"/>
      <c r="AJ256" s="62"/>
      <c r="AK256" s="62"/>
      <c r="AL256" s="62"/>
      <c r="AM256" s="62"/>
    </row>
    <row r="257" spans="1:39" s="60" customFormat="1">
      <c r="A257" s="2"/>
      <c r="B257" s="171" t="s">
        <v>178</v>
      </c>
      <c r="C257" s="49" t="s">
        <v>404</v>
      </c>
      <c r="D257" s="87">
        <v>0.12</v>
      </c>
      <c r="E257" s="64"/>
      <c r="F257" s="81"/>
      <c r="G257" s="81"/>
      <c r="H257" s="81"/>
      <c r="I257" s="81"/>
      <c r="J257" s="81"/>
      <c r="K257" s="81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115"/>
      <c r="AF257" s="62"/>
      <c r="AG257" s="62"/>
      <c r="AH257" s="62"/>
      <c r="AI257" s="62"/>
      <c r="AJ257" s="62"/>
      <c r="AK257" s="62"/>
      <c r="AL257" s="62"/>
      <c r="AM257" s="62"/>
    </row>
    <row r="258" spans="1:39" s="60" customFormat="1">
      <c r="A258" s="2"/>
      <c r="B258" s="171" t="s">
        <v>136</v>
      </c>
      <c r="C258" s="49" t="s">
        <v>18</v>
      </c>
      <c r="D258" s="70">
        <v>50000</v>
      </c>
      <c r="E258" s="49"/>
      <c r="F258" s="81"/>
      <c r="G258" s="81"/>
      <c r="H258" s="81"/>
      <c r="I258" s="81"/>
      <c r="J258" s="81"/>
      <c r="K258" s="81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115"/>
      <c r="AF258" s="62"/>
      <c r="AG258" s="62"/>
      <c r="AH258" s="62"/>
      <c r="AI258" s="62"/>
      <c r="AJ258" s="62"/>
      <c r="AK258" s="62"/>
      <c r="AL258" s="62"/>
      <c r="AM258" s="62"/>
    </row>
    <row r="259" spans="1:39" s="60" customFormat="1">
      <c r="A259" s="2"/>
      <c r="B259" s="171" t="s">
        <v>394</v>
      </c>
      <c r="C259" s="49"/>
      <c r="D259" s="70"/>
      <c r="E259" s="49"/>
      <c r="F259" s="81"/>
      <c r="G259" s="81"/>
      <c r="H259" s="81"/>
      <c r="I259" s="81"/>
      <c r="J259" s="81"/>
      <c r="K259" s="81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115"/>
      <c r="AF259" s="62"/>
      <c r="AG259" s="62"/>
      <c r="AH259" s="62"/>
      <c r="AI259" s="62"/>
      <c r="AJ259" s="62"/>
      <c r="AK259" s="62"/>
      <c r="AL259" s="62"/>
      <c r="AM259" s="62"/>
    </row>
    <row r="260" spans="1:39" s="60" customFormat="1">
      <c r="A260" s="2"/>
      <c r="B260" s="171" t="s">
        <v>395</v>
      </c>
      <c r="C260" s="49"/>
      <c r="D260" s="70"/>
      <c r="E260" s="49"/>
      <c r="F260" s="81"/>
      <c r="G260" s="81"/>
      <c r="H260" s="81"/>
      <c r="I260" s="81"/>
      <c r="J260" s="81"/>
      <c r="K260" s="81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115"/>
      <c r="AF260" s="62"/>
      <c r="AG260" s="62"/>
      <c r="AH260" s="62"/>
      <c r="AI260" s="62"/>
      <c r="AJ260" s="62"/>
      <c r="AK260" s="62"/>
      <c r="AL260" s="62"/>
      <c r="AM260" s="62"/>
    </row>
    <row r="261" spans="1:39" s="60" customFormat="1">
      <c r="A261" s="2"/>
      <c r="B261" s="163" t="s">
        <v>77</v>
      </c>
      <c r="C261" s="49" t="s">
        <v>179</v>
      </c>
      <c r="D261" s="70">
        <f>40000*70</f>
        <v>2800000</v>
      </c>
      <c r="E261" s="49" t="s">
        <v>137</v>
      </c>
      <c r="F261" s="81"/>
      <c r="G261" s="81"/>
      <c r="H261" s="81"/>
      <c r="I261" s="81"/>
      <c r="J261" s="81"/>
      <c r="K261" s="81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115"/>
      <c r="AF261" s="62"/>
      <c r="AG261" s="62"/>
      <c r="AH261" s="62"/>
      <c r="AI261" s="62"/>
      <c r="AJ261" s="62"/>
      <c r="AK261" s="62"/>
      <c r="AL261" s="62"/>
      <c r="AM261" s="62"/>
    </row>
    <row r="262" spans="1:39" s="60" customFormat="1">
      <c r="A262" s="2"/>
      <c r="B262" s="171"/>
      <c r="C262" s="49"/>
      <c r="D262" s="70"/>
      <c r="E262" s="49"/>
      <c r="F262" s="81"/>
      <c r="G262" s="81"/>
      <c r="H262" s="81"/>
      <c r="I262" s="81"/>
      <c r="J262" s="81"/>
      <c r="K262" s="81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115"/>
      <c r="AF262" s="62"/>
      <c r="AG262" s="62"/>
      <c r="AH262" s="62"/>
      <c r="AI262" s="62"/>
      <c r="AJ262" s="62"/>
      <c r="AK262" s="62"/>
      <c r="AL262" s="62"/>
      <c r="AM262" s="62"/>
    </row>
    <row r="263" spans="1:39" s="60" customFormat="1">
      <c r="A263" s="2"/>
      <c r="B263" s="170" t="s">
        <v>106</v>
      </c>
      <c r="C263" s="49"/>
      <c r="D263" s="70"/>
      <c r="E263" s="49"/>
      <c r="F263" s="81"/>
      <c r="G263" s="81"/>
      <c r="H263" s="81"/>
      <c r="I263" s="81"/>
      <c r="J263" s="81"/>
      <c r="K263" s="81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115"/>
      <c r="AF263" s="62"/>
      <c r="AG263" s="62"/>
      <c r="AH263" s="62"/>
      <c r="AI263" s="62"/>
      <c r="AJ263" s="62"/>
      <c r="AK263" s="62"/>
      <c r="AL263" s="62"/>
      <c r="AM263" s="62"/>
    </row>
    <row r="264" spans="1:39" s="60" customFormat="1">
      <c r="A264" s="2"/>
      <c r="B264" s="171" t="s">
        <v>109</v>
      </c>
      <c r="C264" s="49" t="s">
        <v>61</v>
      </c>
      <c r="D264" s="71">
        <f>SUM('Annex-Capex'!E3:E13)*70/10^6</f>
        <v>12.11</v>
      </c>
      <c r="E264" s="49"/>
      <c r="F264" s="81"/>
      <c r="G264" s="81"/>
      <c r="H264" s="81"/>
      <c r="I264" s="81"/>
      <c r="J264" s="87">
        <v>0.6</v>
      </c>
      <c r="K264" s="87">
        <v>0.4</v>
      </c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115"/>
      <c r="AF264" s="62"/>
      <c r="AG264" s="62"/>
      <c r="AH264" s="62"/>
      <c r="AI264" s="62"/>
      <c r="AJ264" s="62"/>
      <c r="AK264" s="62"/>
      <c r="AL264" s="62"/>
      <c r="AM264" s="62"/>
    </row>
    <row r="265" spans="1:39" s="60" customFormat="1">
      <c r="A265" s="2"/>
      <c r="B265" s="171" t="s">
        <v>186</v>
      </c>
      <c r="C265" s="49" t="s">
        <v>181</v>
      </c>
      <c r="D265" s="71">
        <f>'Annex-Capex'!B15*70</f>
        <v>70000</v>
      </c>
      <c r="E265" s="49"/>
      <c r="F265" s="81"/>
      <c r="G265" s="81"/>
      <c r="H265" s="81"/>
      <c r="I265" s="81"/>
      <c r="J265" s="81"/>
      <c r="K265" s="81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115"/>
      <c r="AF265" s="62"/>
      <c r="AG265" s="62"/>
      <c r="AH265" s="62"/>
      <c r="AI265" s="62"/>
      <c r="AJ265" s="62"/>
      <c r="AK265" s="62"/>
      <c r="AL265" s="62"/>
      <c r="AM265" s="62"/>
    </row>
    <row r="266" spans="1:39" s="60" customFormat="1">
      <c r="A266" s="2"/>
      <c r="B266" s="171" t="s">
        <v>138</v>
      </c>
      <c r="C266" s="49" t="s">
        <v>61</v>
      </c>
      <c r="D266" s="72">
        <f>'Annex-Capex'!E14*70/10^6</f>
        <v>1.4</v>
      </c>
      <c r="E266" s="49"/>
      <c r="F266" s="81"/>
      <c r="G266" s="81"/>
      <c r="H266" s="81"/>
      <c r="I266" s="81"/>
      <c r="J266" s="87">
        <v>0.5</v>
      </c>
      <c r="K266" s="87">
        <v>0.5</v>
      </c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115"/>
      <c r="AF266" s="62"/>
      <c r="AG266" s="62"/>
      <c r="AH266" s="62"/>
      <c r="AI266" s="62"/>
      <c r="AJ266" s="62"/>
      <c r="AK266" s="62"/>
      <c r="AL266" s="62"/>
      <c r="AM266" s="62"/>
    </row>
    <row r="267" spans="1:39" s="60" customFormat="1">
      <c r="A267" s="2"/>
      <c r="B267" s="171" t="s">
        <v>107</v>
      </c>
      <c r="C267" s="49" t="s">
        <v>182</v>
      </c>
      <c r="D267" s="71">
        <v>50000</v>
      </c>
      <c r="E267" s="49"/>
      <c r="F267" s="81"/>
      <c r="G267" s="81"/>
      <c r="H267" s="81"/>
      <c r="I267" s="81"/>
      <c r="J267" s="87">
        <v>1</v>
      </c>
      <c r="K267" s="81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115"/>
      <c r="AF267" s="62"/>
      <c r="AG267" s="62"/>
      <c r="AH267" s="62"/>
      <c r="AI267" s="62"/>
      <c r="AJ267" s="62"/>
      <c r="AK267" s="62"/>
      <c r="AL267" s="62"/>
      <c r="AM267" s="62"/>
    </row>
    <row r="268" spans="1:39" s="60" customFormat="1">
      <c r="A268" s="2"/>
      <c r="B268" s="171" t="s">
        <v>139</v>
      </c>
      <c r="C268" s="49"/>
      <c r="D268" s="70"/>
      <c r="E268" s="49"/>
      <c r="F268" s="81"/>
      <c r="G268" s="81"/>
      <c r="H268" s="81"/>
      <c r="I268" s="81"/>
      <c r="J268" s="81"/>
      <c r="K268" s="81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115"/>
      <c r="AF268" s="62"/>
      <c r="AG268" s="62"/>
      <c r="AH268" s="62"/>
      <c r="AI268" s="62"/>
      <c r="AJ268" s="62"/>
      <c r="AK268" s="62"/>
      <c r="AL268" s="62"/>
      <c r="AM268" s="62"/>
    </row>
    <row r="269" spans="1:39" s="60" customFormat="1">
      <c r="A269" s="2"/>
      <c r="B269" s="172" t="s">
        <v>183</v>
      </c>
      <c r="C269" s="49" t="s">
        <v>154</v>
      </c>
      <c r="D269" s="71">
        <f>'Annex-Capex'!E16*70</f>
        <v>2800000</v>
      </c>
      <c r="E269" s="49"/>
      <c r="F269" s="81"/>
      <c r="G269" s="81"/>
      <c r="H269" s="81"/>
      <c r="I269" s="81"/>
      <c r="J269" s="87">
        <v>0.5</v>
      </c>
      <c r="K269" s="87">
        <v>0.5</v>
      </c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115"/>
      <c r="AF269" s="62"/>
      <c r="AG269" s="62"/>
      <c r="AH269" s="62"/>
      <c r="AI269" s="62"/>
      <c r="AJ269" s="62"/>
      <c r="AK269" s="62"/>
      <c r="AL269" s="62"/>
      <c r="AM269" s="62"/>
    </row>
    <row r="270" spans="1:39" s="60" customFormat="1">
      <c r="A270" s="2"/>
      <c r="B270" s="172" t="s">
        <v>184</v>
      </c>
      <c r="C270" s="49" t="s">
        <v>154</v>
      </c>
      <c r="D270" s="71">
        <f>'Annex-Capex'!E17*70</f>
        <v>3500000</v>
      </c>
      <c r="E270" s="49"/>
      <c r="F270" s="81"/>
      <c r="G270" s="81"/>
      <c r="H270" s="81"/>
      <c r="I270" s="81"/>
      <c r="J270" s="87">
        <v>1</v>
      </c>
      <c r="K270" s="81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115"/>
      <c r="AF270" s="62"/>
      <c r="AG270" s="62"/>
      <c r="AH270" s="62"/>
      <c r="AI270" s="62"/>
      <c r="AJ270" s="62"/>
      <c r="AK270" s="62"/>
      <c r="AL270" s="62"/>
      <c r="AM270" s="62"/>
    </row>
    <row r="271" spans="1:39" s="60" customFormat="1">
      <c r="A271" s="2"/>
      <c r="B271" s="172" t="s">
        <v>185</v>
      </c>
      <c r="C271" s="49" t="s">
        <v>154</v>
      </c>
      <c r="D271" s="71">
        <f>'Annex-Capex'!E18*70</f>
        <v>1400000</v>
      </c>
      <c r="E271" s="49"/>
      <c r="F271" s="81"/>
      <c r="G271" s="81"/>
      <c r="H271" s="81"/>
      <c r="I271" s="81"/>
      <c r="J271" s="87">
        <v>1</v>
      </c>
      <c r="K271" s="81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115"/>
      <c r="AF271" s="62"/>
      <c r="AG271" s="62"/>
      <c r="AH271" s="62"/>
      <c r="AI271" s="62"/>
      <c r="AJ271" s="62"/>
      <c r="AK271" s="62"/>
      <c r="AL271" s="62"/>
      <c r="AM271" s="62"/>
    </row>
    <row r="272" spans="1:39" s="60" customFormat="1">
      <c r="A272" s="2"/>
      <c r="B272" s="171" t="s">
        <v>394</v>
      </c>
      <c r="C272" s="49"/>
      <c r="D272" s="70"/>
      <c r="E272" s="49"/>
      <c r="F272" s="81"/>
      <c r="G272" s="81"/>
      <c r="H272" s="81"/>
      <c r="I272" s="81"/>
      <c r="J272" s="81"/>
      <c r="K272" s="81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115"/>
      <c r="AF272" s="62"/>
      <c r="AG272" s="62"/>
      <c r="AH272" s="62"/>
      <c r="AI272" s="62"/>
      <c r="AJ272" s="62"/>
      <c r="AK272" s="62"/>
      <c r="AL272" s="62"/>
      <c r="AM272" s="62"/>
    </row>
    <row r="273" spans="1:39" s="60" customFormat="1">
      <c r="A273" s="2"/>
      <c r="B273" s="171" t="s">
        <v>395</v>
      </c>
      <c r="C273" s="49"/>
      <c r="D273" s="70"/>
      <c r="E273" s="49"/>
      <c r="F273" s="81"/>
      <c r="G273" s="81"/>
      <c r="H273" s="81"/>
      <c r="I273" s="81"/>
      <c r="J273" s="81"/>
      <c r="K273" s="81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115"/>
      <c r="AF273" s="62"/>
      <c r="AG273" s="62"/>
      <c r="AH273" s="62"/>
      <c r="AI273" s="62"/>
      <c r="AJ273" s="62"/>
      <c r="AK273" s="62"/>
      <c r="AL273" s="62"/>
      <c r="AM273" s="62"/>
    </row>
    <row r="274" spans="1:39" s="60" customFormat="1">
      <c r="A274" s="2"/>
      <c r="B274" s="171" t="s">
        <v>396</v>
      </c>
      <c r="C274" s="49"/>
      <c r="D274" s="70"/>
      <c r="E274" s="49"/>
      <c r="F274" s="81"/>
      <c r="G274" s="81"/>
      <c r="H274" s="81"/>
      <c r="I274" s="81"/>
      <c r="J274" s="81"/>
      <c r="K274" s="81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115"/>
      <c r="AF274" s="62"/>
      <c r="AG274" s="62"/>
      <c r="AH274" s="62"/>
      <c r="AI274" s="62"/>
      <c r="AJ274" s="62"/>
      <c r="AK274" s="62"/>
      <c r="AL274" s="62"/>
      <c r="AM274" s="62"/>
    </row>
    <row r="275" spans="1:39" s="60" customFormat="1">
      <c r="A275" s="2"/>
      <c r="B275" s="163" t="s">
        <v>257</v>
      </c>
      <c r="C275" s="49"/>
      <c r="D275" s="88" t="s">
        <v>258</v>
      </c>
      <c r="E275" s="51" t="s">
        <v>259</v>
      </c>
      <c r="F275" s="81"/>
      <c r="G275" s="81"/>
      <c r="H275" s="81"/>
      <c r="I275" s="81"/>
      <c r="J275" s="81"/>
      <c r="K275" s="81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115"/>
      <c r="AF275" s="62"/>
      <c r="AG275" s="62"/>
      <c r="AH275" s="62"/>
      <c r="AI275" s="62"/>
      <c r="AJ275" s="62"/>
      <c r="AK275" s="62"/>
      <c r="AL275" s="62"/>
      <c r="AM275" s="62"/>
    </row>
    <row r="276" spans="1:39" s="60" customFormat="1">
      <c r="A276" s="2"/>
      <c r="B276" s="171" t="s">
        <v>109</v>
      </c>
      <c r="C276" s="49"/>
      <c r="D276" s="87">
        <v>0.25</v>
      </c>
      <c r="E276" s="55">
        <v>0.6</v>
      </c>
      <c r="F276" s="81"/>
      <c r="G276" s="81"/>
      <c r="H276" s="81"/>
      <c r="I276" s="81"/>
      <c r="J276" s="81"/>
      <c r="K276" s="81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115"/>
      <c r="AF276" s="62"/>
      <c r="AG276" s="62"/>
      <c r="AH276" s="62"/>
      <c r="AI276" s="62"/>
      <c r="AJ276" s="62"/>
      <c r="AK276" s="62"/>
      <c r="AL276" s="62"/>
      <c r="AM276" s="62"/>
    </row>
    <row r="277" spans="1:39" s="60" customFormat="1">
      <c r="A277" s="2"/>
      <c r="B277" s="171" t="s">
        <v>186</v>
      </c>
      <c r="C277" s="49"/>
      <c r="D277" s="87">
        <v>0.25</v>
      </c>
      <c r="E277" s="55">
        <v>0.6</v>
      </c>
      <c r="F277" s="81"/>
      <c r="G277" s="81"/>
      <c r="H277" s="81"/>
      <c r="I277" s="81"/>
      <c r="J277" s="81"/>
      <c r="K277" s="81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115"/>
      <c r="AF277" s="62"/>
      <c r="AG277" s="62"/>
      <c r="AH277" s="62"/>
      <c r="AI277" s="62"/>
      <c r="AJ277" s="62"/>
      <c r="AK277" s="62"/>
      <c r="AL277" s="62"/>
      <c r="AM277" s="62"/>
    </row>
    <row r="278" spans="1:39" s="60" customFormat="1">
      <c r="A278" s="2"/>
      <c r="B278" s="171" t="s">
        <v>138</v>
      </c>
      <c r="C278" s="49"/>
      <c r="D278" s="87">
        <v>0.25</v>
      </c>
      <c r="E278" s="55">
        <v>0.6</v>
      </c>
      <c r="F278" s="81"/>
      <c r="G278" s="81"/>
      <c r="H278" s="81"/>
      <c r="I278" s="81"/>
      <c r="J278" s="81"/>
      <c r="K278" s="81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115"/>
      <c r="AF278" s="62"/>
      <c r="AG278" s="62"/>
      <c r="AH278" s="62"/>
      <c r="AI278" s="62"/>
      <c r="AJ278" s="62"/>
      <c r="AK278" s="62"/>
      <c r="AL278" s="62"/>
      <c r="AM278" s="62"/>
    </row>
    <row r="279" spans="1:39" s="60" customFormat="1">
      <c r="A279" s="2"/>
      <c r="B279" s="171" t="s">
        <v>107</v>
      </c>
      <c r="C279" s="49"/>
      <c r="D279" s="87">
        <v>0.25</v>
      </c>
      <c r="E279" s="55">
        <v>0.1</v>
      </c>
      <c r="F279" s="81"/>
      <c r="G279" s="81"/>
      <c r="H279" s="81"/>
      <c r="I279" s="81"/>
      <c r="J279" s="81"/>
      <c r="K279" s="81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115"/>
      <c r="AF279" s="62"/>
      <c r="AG279" s="62"/>
      <c r="AH279" s="62"/>
      <c r="AI279" s="62"/>
      <c r="AJ279" s="62"/>
      <c r="AK279" s="62"/>
      <c r="AL279" s="62"/>
      <c r="AM279" s="62"/>
    </row>
    <row r="280" spans="1:39" s="60" customFormat="1">
      <c r="A280" s="2"/>
      <c r="B280" s="171" t="s">
        <v>139</v>
      </c>
      <c r="C280" s="49"/>
      <c r="D280" s="87">
        <v>0.25</v>
      </c>
      <c r="E280" s="55">
        <v>0.6</v>
      </c>
      <c r="F280" s="81"/>
      <c r="G280" s="81"/>
      <c r="H280" s="81"/>
      <c r="I280" s="81"/>
      <c r="J280" s="81"/>
      <c r="K280" s="81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115"/>
      <c r="AF280" s="62"/>
      <c r="AG280" s="62"/>
      <c r="AH280" s="62"/>
      <c r="AI280" s="62"/>
      <c r="AJ280" s="62"/>
      <c r="AK280" s="62"/>
      <c r="AL280" s="62"/>
      <c r="AM280" s="62"/>
    </row>
    <row r="281" spans="1:39" s="60" customFormat="1">
      <c r="A281" s="2"/>
      <c r="B281" s="171" t="s">
        <v>261</v>
      </c>
      <c r="C281" s="49"/>
      <c r="D281" s="87">
        <v>0.25</v>
      </c>
      <c r="E281" s="55">
        <v>0.6</v>
      </c>
      <c r="F281" s="81"/>
      <c r="G281" s="81"/>
      <c r="H281" s="81"/>
      <c r="I281" s="81"/>
      <c r="J281" s="81"/>
      <c r="K281" s="81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115"/>
      <c r="AF281" s="62"/>
      <c r="AG281" s="62"/>
      <c r="AH281" s="62"/>
      <c r="AI281" s="62"/>
      <c r="AJ281" s="62"/>
      <c r="AK281" s="62"/>
      <c r="AL281" s="62"/>
      <c r="AM281" s="62"/>
    </row>
    <row r="282" spans="1:39" s="60" customFormat="1">
      <c r="A282" s="2"/>
      <c r="B282" s="171"/>
      <c r="C282" s="49"/>
      <c r="D282" s="87"/>
      <c r="E282" s="55"/>
      <c r="F282" s="81"/>
      <c r="G282" s="81"/>
      <c r="H282" s="81"/>
      <c r="I282" s="81"/>
      <c r="J282" s="81"/>
      <c r="K282" s="81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115"/>
      <c r="AF282" s="62"/>
      <c r="AG282" s="62"/>
      <c r="AH282" s="62"/>
      <c r="AI282" s="62"/>
      <c r="AJ282" s="62"/>
      <c r="AK282" s="62"/>
      <c r="AL282" s="62"/>
      <c r="AM282" s="62"/>
    </row>
    <row r="283" spans="1:39" s="60" customFormat="1">
      <c r="A283" s="2"/>
      <c r="B283" s="170" t="s">
        <v>433</v>
      </c>
      <c r="C283" s="49"/>
      <c r="D283" s="87"/>
      <c r="E283" s="55"/>
      <c r="F283" s="81"/>
      <c r="G283" s="81"/>
      <c r="H283" s="81"/>
      <c r="I283" s="81"/>
      <c r="J283" s="81"/>
      <c r="K283" s="81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115"/>
      <c r="AF283" s="62"/>
      <c r="AG283" s="62"/>
      <c r="AH283" s="62"/>
      <c r="AI283" s="62"/>
      <c r="AJ283" s="62"/>
      <c r="AK283" s="62"/>
      <c r="AL283" s="62"/>
      <c r="AM283" s="62"/>
    </row>
    <row r="284" spans="1:39" s="60" customFormat="1">
      <c r="A284" s="2"/>
      <c r="B284" s="162" t="s">
        <v>377</v>
      </c>
      <c r="C284" s="49" t="s">
        <v>379</v>
      </c>
      <c r="D284" s="70">
        <v>45</v>
      </c>
      <c r="E284" s="55"/>
      <c r="F284" s="81"/>
      <c r="G284" s="81"/>
      <c r="H284" s="81"/>
      <c r="I284" s="81"/>
      <c r="J284" s="81"/>
      <c r="K284" s="81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115"/>
      <c r="AF284" s="62"/>
      <c r="AG284" s="62"/>
      <c r="AH284" s="62"/>
      <c r="AI284" s="62"/>
      <c r="AJ284" s="62"/>
      <c r="AK284" s="62"/>
      <c r="AL284" s="62"/>
      <c r="AM284" s="62"/>
    </row>
    <row r="285" spans="1:39" s="60" customFormat="1">
      <c r="A285" s="2"/>
      <c r="B285" s="162" t="s">
        <v>378</v>
      </c>
      <c r="C285" s="49" t="s">
        <v>379</v>
      </c>
      <c r="D285" s="70">
        <v>15</v>
      </c>
      <c r="E285" s="55"/>
      <c r="F285" s="81"/>
      <c r="G285" s="81"/>
      <c r="H285" s="81"/>
      <c r="I285" s="81"/>
      <c r="J285" s="81"/>
      <c r="K285" s="81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115"/>
      <c r="AF285" s="62"/>
      <c r="AG285" s="62"/>
      <c r="AH285" s="62"/>
      <c r="AI285" s="62"/>
      <c r="AJ285" s="62"/>
      <c r="AK285" s="62"/>
      <c r="AL285" s="62"/>
      <c r="AM285" s="62"/>
    </row>
    <row r="286" spans="1:39" s="60" customFormat="1">
      <c r="A286" s="2"/>
      <c r="B286" s="162" t="s">
        <v>24</v>
      </c>
      <c r="C286" s="49" t="s">
        <v>432</v>
      </c>
      <c r="D286" s="70"/>
      <c r="E286" s="49"/>
      <c r="F286" s="81"/>
      <c r="G286" s="55">
        <v>0.3</v>
      </c>
      <c r="H286" s="55">
        <v>0.3</v>
      </c>
      <c r="I286" s="55">
        <v>0.2</v>
      </c>
      <c r="J286" s="55">
        <v>0.2</v>
      </c>
      <c r="K286" s="55">
        <v>0.45</v>
      </c>
      <c r="L286" s="55">
        <v>0.15</v>
      </c>
      <c r="M286" s="55">
        <v>0.25</v>
      </c>
      <c r="N286" s="55">
        <v>0.15</v>
      </c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81"/>
      <c r="AE286" s="115"/>
      <c r="AF286" s="81"/>
      <c r="AG286" s="81"/>
      <c r="AH286" s="81"/>
      <c r="AI286" s="81"/>
      <c r="AJ286" s="81"/>
      <c r="AK286" s="81"/>
      <c r="AL286" s="81"/>
      <c r="AM286" s="81"/>
    </row>
    <row r="287" spans="1:39" s="60" customFormat="1">
      <c r="A287" s="2"/>
      <c r="B287" s="161"/>
      <c r="C287" s="49"/>
      <c r="D287" s="70"/>
      <c r="E287" s="49"/>
      <c r="F287" s="81"/>
      <c r="G287" s="81"/>
      <c r="H287" s="81"/>
      <c r="I287" s="81"/>
      <c r="J287" s="81"/>
      <c r="K287" s="81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115"/>
      <c r="AF287" s="62"/>
      <c r="AG287" s="62"/>
      <c r="AH287" s="62"/>
      <c r="AI287" s="62"/>
      <c r="AJ287" s="62"/>
      <c r="AK287" s="62"/>
      <c r="AL287" s="62"/>
      <c r="AM287" s="62"/>
    </row>
    <row r="288" spans="1:39" s="60" customFormat="1">
      <c r="A288" s="2"/>
      <c r="B288" s="170" t="s">
        <v>141</v>
      </c>
      <c r="C288" s="49"/>
      <c r="D288" s="190" t="s">
        <v>276</v>
      </c>
      <c r="E288" s="49" t="s">
        <v>277</v>
      </c>
      <c r="F288" s="81"/>
      <c r="G288" s="81"/>
      <c r="H288" s="81"/>
      <c r="I288" s="81"/>
      <c r="J288" s="81"/>
      <c r="K288" s="81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115"/>
      <c r="AF288" s="62"/>
      <c r="AG288" s="62"/>
      <c r="AH288" s="62"/>
      <c r="AI288" s="62"/>
      <c r="AJ288" s="62"/>
      <c r="AK288" s="62"/>
      <c r="AL288" s="62"/>
      <c r="AM288" s="62"/>
    </row>
    <row r="289" spans="1:39" s="60" customFormat="1">
      <c r="A289" s="2"/>
      <c r="B289" s="162" t="s">
        <v>434</v>
      </c>
      <c r="C289" s="49" t="s">
        <v>140</v>
      </c>
      <c r="D289" s="87">
        <v>0.33</v>
      </c>
      <c r="E289" s="65"/>
      <c r="F289" s="81"/>
      <c r="G289" s="81"/>
      <c r="H289" s="81"/>
      <c r="I289" s="81"/>
      <c r="J289" s="81"/>
      <c r="K289" s="81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115"/>
      <c r="AF289" s="62"/>
      <c r="AG289" s="62"/>
      <c r="AH289" s="62"/>
      <c r="AI289" s="62"/>
      <c r="AJ289" s="62"/>
      <c r="AK289" s="62"/>
      <c r="AL289" s="62"/>
      <c r="AM289" s="62"/>
    </row>
    <row r="290" spans="1:39" s="60" customFormat="1">
      <c r="A290" s="2"/>
      <c r="B290" s="162" t="s">
        <v>32</v>
      </c>
      <c r="C290" s="49" t="s">
        <v>140</v>
      </c>
      <c r="D290" s="87">
        <v>0.03</v>
      </c>
      <c r="E290" s="64">
        <f>(1+D290)^(1/4)-1</f>
        <v>7.4170717777328754E-3</v>
      </c>
      <c r="F290" s="81"/>
      <c r="G290" s="81"/>
      <c r="H290" s="81"/>
      <c r="I290" s="81"/>
      <c r="J290" s="81"/>
      <c r="K290" s="81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115"/>
      <c r="AF290" s="62"/>
      <c r="AG290" s="62"/>
      <c r="AH290" s="62"/>
      <c r="AI290" s="62"/>
      <c r="AJ290" s="62"/>
      <c r="AK290" s="62"/>
      <c r="AL290" s="62"/>
      <c r="AM290" s="62"/>
    </row>
    <row r="291" spans="1:39" s="60" customFormat="1">
      <c r="A291" s="2"/>
      <c r="B291" s="162" t="s">
        <v>54</v>
      </c>
      <c r="C291" s="49" t="s">
        <v>140</v>
      </c>
      <c r="D291" s="87">
        <v>0.3</v>
      </c>
      <c r="E291" s="64">
        <f>(1+D291)^(1/4)-1</f>
        <v>6.7789972372440888E-2</v>
      </c>
      <c r="F291" s="81"/>
      <c r="G291" s="81"/>
      <c r="H291" s="81"/>
      <c r="I291" s="81"/>
      <c r="J291" s="81"/>
      <c r="K291" s="81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115"/>
      <c r="AF291" s="62"/>
      <c r="AG291" s="62"/>
      <c r="AH291" s="62"/>
      <c r="AI291" s="62"/>
      <c r="AJ291" s="62"/>
      <c r="AK291" s="62"/>
      <c r="AL291" s="62"/>
      <c r="AM291" s="62"/>
    </row>
    <row r="292" spans="1:39" s="60" customFormat="1">
      <c r="A292" s="2"/>
      <c r="B292" s="162" t="s">
        <v>275</v>
      </c>
      <c r="C292" s="49" t="s">
        <v>140</v>
      </c>
      <c r="D292" s="87">
        <v>0.2</v>
      </c>
      <c r="E292" s="64">
        <f>(1+D292)^(1/4)-1</f>
        <v>4.6635139392105618E-2</v>
      </c>
      <c r="F292" s="81"/>
      <c r="G292" s="81"/>
      <c r="H292" s="81"/>
      <c r="I292" s="81"/>
      <c r="J292" s="81"/>
      <c r="K292" s="81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115"/>
      <c r="AF292" s="62"/>
      <c r="AG292" s="62"/>
      <c r="AH292" s="62"/>
      <c r="AI292" s="62"/>
      <c r="AJ292" s="62"/>
      <c r="AK292" s="62"/>
      <c r="AL292" s="62"/>
      <c r="AM292" s="62"/>
    </row>
    <row r="293" spans="1:39" s="60" customFormat="1">
      <c r="A293" s="2"/>
      <c r="B293" s="162"/>
      <c r="C293" s="49"/>
      <c r="D293" s="87"/>
      <c r="E293" s="49"/>
      <c r="F293" s="81"/>
      <c r="G293" s="81"/>
      <c r="H293" s="81"/>
      <c r="I293" s="81"/>
      <c r="J293" s="81"/>
      <c r="K293" s="81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115"/>
      <c r="AF293" s="62"/>
      <c r="AG293" s="62"/>
      <c r="AH293" s="62"/>
      <c r="AI293" s="62"/>
      <c r="AJ293" s="62"/>
      <c r="AK293" s="62"/>
      <c r="AL293" s="62"/>
      <c r="AM293" s="62"/>
    </row>
    <row r="294" spans="1:39" s="60" customFormat="1">
      <c r="A294" s="2"/>
      <c r="B294" s="170" t="s">
        <v>227</v>
      </c>
      <c r="C294" s="49"/>
      <c r="D294" s="70"/>
      <c r="E294" s="49"/>
      <c r="F294" s="81"/>
      <c r="G294" s="81"/>
      <c r="H294" s="81"/>
      <c r="I294" s="81"/>
      <c r="J294" s="81"/>
      <c r="K294" s="81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115"/>
      <c r="AF294" s="62"/>
      <c r="AG294" s="62"/>
      <c r="AH294" s="62"/>
      <c r="AI294" s="62"/>
      <c r="AJ294" s="62"/>
      <c r="AK294" s="62"/>
      <c r="AL294" s="62"/>
      <c r="AM294" s="62"/>
    </row>
    <row r="295" spans="1:39" s="60" customFormat="1">
      <c r="A295" s="2"/>
      <c r="B295" s="162" t="s">
        <v>228</v>
      </c>
      <c r="C295" s="49" t="s">
        <v>60</v>
      </c>
      <c r="D295" s="70">
        <f>10^6</f>
        <v>1000000</v>
      </c>
      <c r="E295" s="65"/>
      <c r="F295" s="81"/>
      <c r="G295" s="81"/>
      <c r="H295" s="81"/>
      <c r="I295" s="81"/>
      <c r="J295" s="81"/>
      <c r="K295" s="81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115"/>
      <c r="AF295" s="62"/>
      <c r="AG295" s="62"/>
      <c r="AH295" s="62"/>
      <c r="AI295" s="62"/>
      <c r="AJ295" s="62"/>
      <c r="AK295" s="62"/>
      <c r="AL295" s="62"/>
      <c r="AM295" s="62"/>
    </row>
    <row r="296" spans="1:39" s="60" customFormat="1">
      <c r="A296" s="2"/>
      <c r="B296" s="162" t="s">
        <v>229</v>
      </c>
      <c r="C296" s="49" t="s">
        <v>60</v>
      </c>
      <c r="D296" s="70">
        <v>70</v>
      </c>
      <c r="E296" s="65"/>
      <c r="F296" s="81"/>
      <c r="G296" s="81"/>
      <c r="H296" s="81"/>
      <c r="I296" s="81"/>
      <c r="J296" s="81"/>
      <c r="K296" s="81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115"/>
      <c r="AF296" s="62"/>
      <c r="AG296" s="62"/>
      <c r="AH296" s="62"/>
      <c r="AI296" s="62"/>
      <c r="AJ296" s="62"/>
      <c r="AK296" s="62"/>
      <c r="AL296" s="62"/>
      <c r="AM296" s="62"/>
    </row>
    <row r="297" spans="1:39" s="60" customFormat="1">
      <c r="A297" s="2"/>
      <c r="B297" s="162" t="s">
        <v>236</v>
      </c>
      <c r="C297" s="49" t="s">
        <v>60</v>
      </c>
      <c r="D297" s="70">
        <v>4</v>
      </c>
      <c r="E297" s="61"/>
      <c r="F297" s="81"/>
      <c r="G297" s="81"/>
      <c r="H297" s="81"/>
      <c r="I297" s="81"/>
      <c r="J297" s="81"/>
      <c r="K297" s="81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115"/>
      <c r="AF297" s="62"/>
      <c r="AG297" s="62"/>
      <c r="AH297" s="62"/>
      <c r="AI297" s="62"/>
      <c r="AJ297" s="62"/>
      <c r="AK297" s="62"/>
      <c r="AL297" s="62"/>
      <c r="AM297" s="62"/>
    </row>
    <row r="298" spans="1:39" s="60" customFormat="1">
      <c r="A298" s="2"/>
      <c r="B298" s="162" t="s">
        <v>235</v>
      </c>
      <c r="C298" s="49" t="s">
        <v>60</v>
      </c>
      <c r="D298" s="70">
        <v>3</v>
      </c>
      <c r="E298" s="61"/>
      <c r="F298" s="81"/>
      <c r="G298" s="81"/>
      <c r="H298" s="81"/>
      <c r="I298" s="81"/>
      <c r="J298" s="81"/>
      <c r="K298" s="81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115"/>
      <c r="AF298" s="62"/>
      <c r="AG298" s="62"/>
      <c r="AH298" s="62"/>
      <c r="AI298" s="62"/>
      <c r="AJ298" s="62"/>
      <c r="AK298" s="62"/>
      <c r="AL298" s="62"/>
      <c r="AM298" s="62"/>
    </row>
    <row r="299" spans="1:39" s="60" customFormat="1">
      <c r="A299" s="2"/>
      <c r="B299" s="162" t="s">
        <v>235</v>
      </c>
      <c r="C299" s="49" t="s">
        <v>60</v>
      </c>
      <c r="D299" s="70">
        <v>12</v>
      </c>
      <c r="E299" s="61"/>
      <c r="F299" s="81"/>
      <c r="G299" s="81"/>
      <c r="H299" s="81"/>
      <c r="I299" s="81"/>
      <c r="J299" s="81"/>
      <c r="K299" s="81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115"/>
      <c r="AF299" s="62"/>
      <c r="AG299" s="62"/>
      <c r="AH299" s="62"/>
      <c r="AI299" s="62"/>
      <c r="AJ299" s="62"/>
      <c r="AK299" s="62"/>
      <c r="AL299" s="62"/>
      <c r="AM299" s="62"/>
    </row>
    <row r="300" spans="1:39" s="60" customFormat="1">
      <c r="A300" s="2"/>
      <c r="B300" s="162" t="s">
        <v>405</v>
      </c>
      <c r="C300" s="49" t="s">
        <v>60</v>
      </c>
      <c r="D300" s="70">
        <v>90</v>
      </c>
      <c r="E300" s="61"/>
      <c r="F300" s="81"/>
      <c r="G300" s="81"/>
      <c r="H300" s="81"/>
      <c r="I300" s="81"/>
      <c r="J300" s="81"/>
      <c r="K300" s="81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115"/>
      <c r="AF300" s="62"/>
      <c r="AG300" s="62"/>
      <c r="AH300" s="62"/>
      <c r="AI300" s="62"/>
      <c r="AJ300" s="62"/>
      <c r="AK300" s="62"/>
      <c r="AL300" s="62"/>
      <c r="AM300" s="62"/>
    </row>
    <row r="301" spans="1:39" s="60" customFormat="1">
      <c r="A301" s="2"/>
      <c r="B301" s="162"/>
      <c r="C301" s="49"/>
      <c r="D301" s="87"/>
      <c r="E301" s="49"/>
      <c r="F301" s="81"/>
      <c r="G301" s="81"/>
      <c r="H301" s="81"/>
      <c r="I301" s="81"/>
      <c r="J301" s="81"/>
      <c r="K301" s="81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115"/>
      <c r="AF301" s="62"/>
      <c r="AG301" s="62"/>
      <c r="AH301" s="62"/>
      <c r="AI301" s="62"/>
      <c r="AJ301" s="62"/>
      <c r="AK301" s="62"/>
      <c r="AL301" s="62"/>
      <c r="AM301" s="62"/>
    </row>
    <row r="302" spans="1:39" s="60" customFormat="1" hidden="1">
      <c r="A302" s="2"/>
      <c r="B302" s="174"/>
      <c r="C302" s="49"/>
      <c r="D302" s="70"/>
      <c r="E302" s="49"/>
      <c r="F302" s="81"/>
      <c r="G302" s="81"/>
      <c r="H302" s="81"/>
      <c r="I302" s="81"/>
      <c r="J302" s="81"/>
      <c r="K302" s="81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115"/>
      <c r="AF302" s="62"/>
      <c r="AG302" s="62"/>
      <c r="AH302" s="62"/>
      <c r="AI302" s="62"/>
      <c r="AJ302" s="62"/>
      <c r="AK302" s="62"/>
      <c r="AL302" s="62"/>
      <c r="AM302" s="62"/>
    </row>
    <row r="303" spans="1:39" s="60" customFormat="1" hidden="1">
      <c r="A303" s="2"/>
      <c r="B303" s="172"/>
      <c r="C303" s="49"/>
      <c r="D303" s="70"/>
      <c r="E303" s="49"/>
      <c r="F303" s="81"/>
      <c r="G303" s="81"/>
      <c r="H303" s="81"/>
      <c r="I303" s="81"/>
      <c r="J303" s="81"/>
      <c r="K303" s="81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115"/>
      <c r="AF303" s="62"/>
      <c r="AG303" s="62"/>
      <c r="AH303" s="62"/>
      <c r="AI303" s="62"/>
      <c r="AJ303" s="62"/>
      <c r="AK303" s="62"/>
      <c r="AL303" s="62"/>
      <c r="AM303" s="62"/>
    </row>
    <row r="304" spans="1:39" s="60" customFormat="1" hidden="1">
      <c r="A304" s="2"/>
      <c r="B304" s="171"/>
      <c r="C304" s="49"/>
      <c r="D304" s="70"/>
      <c r="E304" s="49"/>
      <c r="F304" s="81"/>
      <c r="G304" s="81"/>
      <c r="H304" s="81"/>
      <c r="I304" s="81"/>
      <c r="J304" s="81"/>
      <c r="K304" s="81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115"/>
      <c r="AF304" s="62"/>
      <c r="AG304" s="62"/>
      <c r="AH304" s="62"/>
      <c r="AI304" s="62"/>
      <c r="AJ304" s="62"/>
      <c r="AK304" s="62"/>
      <c r="AL304" s="62"/>
      <c r="AM304" s="62"/>
    </row>
    <row r="305" spans="1:39" s="60" customFormat="1" hidden="1">
      <c r="A305" s="2"/>
      <c r="B305" s="173"/>
      <c r="C305" s="49"/>
      <c r="D305" s="70"/>
      <c r="E305" s="49"/>
      <c r="F305" s="81"/>
      <c r="G305" s="81"/>
      <c r="H305" s="81"/>
      <c r="I305" s="81"/>
      <c r="J305" s="81"/>
      <c r="K305" s="81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115"/>
      <c r="AF305" s="62"/>
      <c r="AG305" s="62"/>
      <c r="AH305" s="62"/>
      <c r="AI305" s="62"/>
      <c r="AJ305" s="62"/>
      <c r="AK305" s="62"/>
      <c r="AL305" s="62"/>
      <c r="AM305" s="62"/>
    </row>
    <row r="306" spans="1:39" s="60" customFormat="1" hidden="1">
      <c r="A306" s="2"/>
      <c r="B306" s="172"/>
      <c r="C306" s="49"/>
      <c r="D306" s="70"/>
      <c r="E306" s="49"/>
      <c r="F306" s="81"/>
      <c r="G306" s="81"/>
      <c r="H306" s="81"/>
      <c r="I306" s="81"/>
      <c r="J306" s="81"/>
      <c r="K306" s="81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115"/>
      <c r="AF306" s="62"/>
      <c r="AG306" s="62"/>
      <c r="AH306" s="62"/>
      <c r="AI306" s="62"/>
      <c r="AJ306" s="62"/>
      <c r="AK306" s="62"/>
      <c r="AL306" s="62"/>
      <c r="AM306" s="62"/>
    </row>
    <row r="307" spans="1:39" s="60" customFormat="1" hidden="1">
      <c r="A307" s="2"/>
      <c r="B307" s="174"/>
      <c r="C307" s="49"/>
      <c r="D307" s="70"/>
      <c r="E307" s="49"/>
      <c r="F307" s="81"/>
      <c r="G307" s="81"/>
      <c r="H307" s="81"/>
      <c r="I307" s="81"/>
      <c r="J307" s="81"/>
      <c r="K307" s="81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115"/>
      <c r="AF307" s="62"/>
      <c r="AG307" s="62"/>
      <c r="AH307" s="62"/>
      <c r="AI307" s="62"/>
      <c r="AJ307" s="62"/>
      <c r="AK307" s="62"/>
      <c r="AL307" s="62"/>
      <c r="AM307" s="62"/>
    </row>
    <row r="308" spans="1:39" s="60" customFormat="1" hidden="1">
      <c r="A308" s="2"/>
      <c r="B308" s="177"/>
      <c r="C308" s="49"/>
      <c r="D308" s="70"/>
      <c r="E308" s="49"/>
      <c r="F308" s="81"/>
      <c r="G308" s="81"/>
      <c r="H308" s="81"/>
      <c r="I308" s="81"/>
      <c r="J308" s="81"/>
      <c r="K308" s="81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115"/>
      <c r="AF308" s="62"/>
      <c r="AG308" s="62"/>
      <c r="AH308" s="62"/>
      <c r="AI308" s="62"/>
      <c r="AJ308" s="62"/>
      <c r="AK308" s="62"/>
      <c r="AL308" s="62"/>
      <c r="AM308" s="62"/>
    </row>
    <row r="309" spans="1:39" s="60" customFormat="1" hidden="1">
      <c r="A309" s="2"/>
      <c r="B309" s="172"/>
      <c r="C309" s="49"/>
      <c r="D309" s="70"/>
      <c r="E309" s="49"/>
      <c r="F309" s="81"/>
      <c r="G309" s="81"/>
      <c r="H309" s="81"/>
      <c r="I309" s="81"/>
      <c r="J309" s="81"/>
      <c r="K309" s="81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115"/>
      <c r="AF309" s="62"/>
      <c r="AG309" s="62"/>
      <c r="AH309" s="62"/>
      <c r="AI309" s="62"/>
      <c r="AJ309" s="62"/>
      <c r="AK309" s="62"/>
      <c r="AL309" s="62"/>
      <c r="AM309" s="62"/>
    </row>
    <row r="310" spans="1:39" s="60" customFormat="1" hidden="1">
      <c r="A310" s="2"/>
      <c r="B310" s="174"/>
      <c r="C310" s="49"/>
      <c r="D310" s="70"/>
      <c r="E310" s="49"/>
      <c r="F310" s="81"/>
      <c r="G310" s="81"/>
      <c r="H310" s="81"/>
      <c r="I310" s="81"/>
      <c r="J310" s="81"/>
      <c r="K310" s="81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115"/>
      <c r="AF310" s="62"/>
      <c r="AG310" s="62"/>
      <c r="AH310" s="62"/>
      <c r="AI310" s="62"/>
      <c r="AJ310" s="62"/>
      <c r="AK310" s="62"/>
      <c r="AL310" s="62"/>
      <c r="AM310" s="62"/>
    </row>
    <row r="311" spans="1:39" s="60" customFormat="1" hidden="1">
      <c r="A311" s="2"/>
      <c r="B311" s="172"/>
      <c r="C311" s="49"/>
      <c r="D311" s="70"/>
      <c r="E311" s="49"/>
      <c r="F311" s="81"/>
      <c r="G311" s="81"/>
      <c r="H311" s="81"/>
      <c r="I311" s="81"/>
      <c r="J311" s="81"/>
      <c r="K311" s="81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115"/>
      <c r="AF311" s="62"/>
      <c r="AG311" s="62"/>
      <c r="AH311" s="62"/>
      <c r="AI311" s="62"/>
      <c r="AJ311" s="62"/>
      <c r="AK311" s="62"/>
      <c r="AL311" s="62"/>
      <c r="AM311" s="62"/>
    </row>
    <row r="312" spans="1:39" s="60" customFormat="1" hidden="1">
      <c r="A312" s="2"/>
      <c r="B312" s="174"/>
      <c r="C312" s="49"/>
      <c r="D312" s="70"/>
      <c r="E312" s="49"/>
      <c r="F312" s="81"/>
      <c r="G312" s="81"/>
      <c r="H312" s="81"/>
      <c r="I312" s="81"/>
      <c r="J312" s="81"/>
      <c r="K312" s="81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115"/>
      <c r="AF312" s="62"/>
      <c r="AG312" s="62"/>
      <c r="AH312" s="62"/>
      <c r="AI312" s="62"/>
      <c r="AJ312" s="62"/>
      <c r="AK312" s="62"/>
      <c r="AL312" s="62"/>
      <c r="AM312" s="62"/>
    </row>
    <row r="313" spans="1:39" s="60" customFormat="1" hidden="1">
      <c r="A313" s="2"/>
      <c r="B313" s="174"/>
      <c r="C313" s="49"/>
      <c r="D313" s="70"/>
      <c r="E313" s="49"/>
      <c r="F313" s="81"/>
      <c r="G313" s="81"/>
      <c r="H313" s="81"/>
      <c r="I313" s="81"/>
      <c r="J313" s="81"/>
      <c r="K313" s="81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115"/>
      <c r="AF313" s="62"/>
      <c r="AG313" s="62"/>
      <c r="AH313" s="62"/>
      <c r="AI313" s="62"/>
      <c r="AJ313" s="62"/>
      <c r="AK313" s="62"/>
      <c r="AL313" s="62"/>
      <c r="AM313" s="62"/>
    </row>
    <row r="314" spans="1:39" s="60" customFormat="1" hidden="1">
      <c r="A314" s="2"/>
      <c r="B314" s="171"/>
      <c r="C314" s="49"/>
      <c r="D314" s="70"/>
      <c r="E314" s="49"/>
      <c r="F314" s="81"/>
      <c r="G314" s="81"/>
      <c r="H314" s="81"/>
      <c r="I314" s="81"/>
      <c r="J314" s="81"/>
      <c r="K314" s="81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115"/>
      <c r="AF314" s="62"/>
      <c r="AG314" s="62"/>
      <c r="AH314" s="62"/>
      <c r="AI314" s="62"/>
      <c r="AJ314" s="62"/>
      <c r="AK314" s="62"/>
      <c r="AL314" s="62"/>
      <c r="AM314" s="62"/>
    </row>
    <row r="315" spans="1:39" s="60" customFormat="1" hidden="1">
      <c r="A315" s="2"/>
      <c r="B315" s="171"/>
      <c r="C315" s="49"/>
      <c r="D315" s="70"/>
      <c r="E315" s="49"/>
      <c r="F315" s="81"/>
      <c r="G315" s="81"/>
      <c r="H315" s="81"/>
      <c r="I315" s="81"/>
      <c r="J315" s="81"/>
      <c r="K315" s="81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115"/>
      <c r="AF315" s="62"/>
      <c r="AG315" s="62"/>
      <c r="AH315" s="62"/>
      <c r="AI315" s="62"/>
      <c r="AJ315" s="62"/>
      <c r="AK315" s="62"/>
      <c r="AL315" s="62"/>
      <c r="AM315" s="62"/>
    </row>
    <row r="316" spans="1:39" s="60" customFormat="1" hidden="1">
      <c r="A316" s="2"/>
      <c r="B316" s="172"/>
      <c r="C316" s="49"/>
      <c r="D316" s="70"/>
      <c r="E316" s="49"/>
      <c r="F316" s="81"/>
      <c r="G316" s="81"/>
      <c r="H316" s="81"/>
      <c r="I316" s="81"/>
      <c r="J316" s="81"/>
      <c r="K316" s="81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115"/>
      <c r="AF316" s="62"/>
      <c r="AG316" s="62"/>
      <c r="AH316" s="62"/>
      <c r="AI316" s="62"/>
      <c r="AJ316" s="62"/>
      <c r="AK316" s="62"/>
      <c r="AL316" s="62"/>
      <c r="AM316" s="62"/>
    </row>
    <row r="317" spans="1:39" s="60" customFormat="1" hidden="1">
      <c r="A317" s="2"/>
      <c r="B317" s="172"/>
      <c r="C317" s="49"/>
      <c r="D317" s="70"/>
      <c r="E317" s="49"/>
      <c r="F317" s="81"/>
      <c r="G317" s="81"/>
      <c r="H317" s="81"/>
      <c r="I317" s="81"/>
      <c r="J317" s="81"/>
      <c r="K317" s="81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115"/>
      <c r="AF317" s="62"/>
      <c r="AG317" s="62"/>
      <c r="AH317" s="62"/>
      <c r="AI317" s="62"/>
      <c r="AJ317" s="62"/>
      <c r="AK317" s="62"/>
      <c r="AL317" s="62"/>
      <c r="AM317" s="62"/>
    </row>
    <row r="318" spans="1:39" s="60" customFormat="1" hidden="1">
      <c r="A318" s="2"/>
      <c r="B318" s="172"/>
      <c r="C318" s="49"/>
      <c r="D318" s="70"/>
      <c r="E318" s="49"/>
      <c r="F318" s="81"/>
      <c r="G318" s="81"/>
      <c r="H318" s="81"/>
      <c r="I318" s="81"/>
      <c r="J318" s="81"/>
      <c r="K318" s="81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115"/>
      <c r="AF318" s="62"/>
      <c r="AG318" s="62"/>
      <c r="AH318" s="62"/>
      <c r="AI318" s="62"/>
      <c r="AJ318" s="62"/>
      <c r="AK318" s="62"/>
      <c r="AL318" s="62"/>
      <c r="AM318" s="62"/>
    </row>
    <row r="319" spans="1:39" s="60" customFormat="1" hidden="1">
      <c r="A319" s="2"/>
      <c r="B319" s="176"/>
      <c r="C319" s="49"/>
      <c r="D319" s="70"/>
      <c r="E319" s="49"/>
      <c r="F319" s="81"/>
      <c r="G319" s="81"/>
      <c r="H319" s="81"/>
      <c r="I319" s="81"/>
      <c r="J319" s="81"/>
      <c r="K319" s="81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115"/>
      <c r="AF319" s="62"/>
      <c r="AG319" s="62"/>
      <c r="AH319" s="62"/>
      <c r="AI319" s="62"/>
      <c r="AJ319" s="62"/>
      <c r="AK319" s="62"/>
      <c r="AL319" s="62"/>
      <c r="AM319" s="62"/>
    </row>
    <row r="320" spans="1:39" s="60" customFormat="1" hidden="1">
      <c r="A320" s="2"/>
      <c r="B320" s="176"/>
      <c r="C320" s="49"/>
      <c r="D320" s="70"/>
      <c r="E320" s="49"/>
      <c r="F320" s="81"/>
      <c r="G320" s="81"/>
      <c r="H320" s="81"/>
      <c r="I320" s="81"/>
      <c r="J320" s="81"/>
      <c r="K320" s="81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115"/>
      <c r="AF320" s="62"/>
      <c r="AG320" s="62"/>
      <c r="AH320" s="62"/>
      <c r="AI320" s="62"/>
      <c r="AJ320" s="62"/>
      <c r="AK320" s="62"/>
      <c r="AL320" s="62"/>
      <c r="AM320" s="62"/>
    </row>
    <row r="321" spans="1:39" s="60" customFormat="1" hidden="1">
      <c r="A321" s="2"/>
      <c r="B321" s="172"/>
      <c r="C321" s="49"/>
      <c r="D321" s="70"/>
      <c r="E321" s="49"/>
      <c r="F321" s="81"/>
      <c r="G321" s="81"/>
      <c r="H321" s="81"/>
      <c r="I321" s="81"/>
      <c r="J321" s="81"/>
      <c r="K321" s="81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115"/>
      <c r="AF321" s="62"/>
      <c r="AG321" s="62"/>
      <c r="AH321" s="62"/>
      <c r="AI321" s="62"/>
      <c r="AJ321" s="62"/>
      <c r="AK321" s="62"/>
      <c r="AL321" s="62"/>
      <c r="AM321" s="62"/>
    </row>
    <row r="322" spans="1:39" s="60" customFormat="1" hidden="1">
      <c r="A322" s="2"/>
      <c r="B322" s="176"/>
      <c r="C322" s="49"/>
      <c r="D322" s="70"/>
      <c r="E322" s="49"/>
      <c r="F322" s="81"/>
      <c r="G322" s="81"/>
      <c r="H322" s="81"/>
      <c r="I322" s="81"/>
      <c r="J322" s="81"/>
      <c r="K322" s="81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115"/>
      <c r="AF322" s="62"/>
      <c r="AG322" s="62"/>
      <c r="AH322" s="62"/>
      <c r="AI322" s="62"/>
      <c r="AJ322" s="62"/>
      <c r="AK322" s="62"/>
      <c r="AL322" s="62"/>
      <c r="AM322" s="62"/>
    </row>
    <row r="323" spans="1:39" s="60" customFormat="1" hidden="1">
      <c r="A323" s="2"/>
      <c r="B323" s="167"/>
      <c r="C323" s="49"/>
      <c r="D323" s="70"/>
      <c r="E323" s="49"/>
      <c r="F323" s="81"/>
      <c r="G323" s="81"/>
      <c r="H323" s="81"/>
      <c r="I323" s="81"/>
      <c r="J323" s="81"/>
      <c r="K323" s="81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115"/>
      <c r="AF323" s="62"/>
      <c r="AG323" s="62"/>
      <c r="AH323" s="62"/>
      <c r="AI323" s="62"/>
      <c r="AJ323" s="62"/>
      <c r="AK323" s="62"/>
      <c r="AL323" s="62"/>
      <c r="AM323" s="62"/>
    </row>
    <row r="324" spans="1:39" s="60" customFormat="1" hidden="1">
      <c r="A324" s="2"/>
      <c r="B324" s="162"/>
      <c r="C324" s="49"/>
      <c r="D324" s="70"/>
      <c r="E324" s="49"/>
      <c r="F324" s="81"/>
      <c r="G324" s="81"/>
      <c r="H324" s="81"/>
      <c r="I324" s="81"/>
      <c r="J324" s="81"/>
      <c r="K324" s="81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115"/>
      <c r="AF324" s="62"/>
      <c r="AG324" s="62"/>
      <c r="AH324" s="62"/>
      <c r="AI324" s="62"/>
      <c r="AJ324" s="62"/>
      <c r="AK324" s="62"/>
      <c r="AL324" s="62"/>
      <c r="AM324" s="62"/>
    </row>
    <row r="325" spans="1:39" s="60" customFormat="1" hidden="1">
      <c r="A325" s="2"/>
      <c r="B325" s="162"/>
      <c r="C325" s="49"/>
      <c r="D325" s="70"/>
      <c r="E325" s="49"/>
      <c r="F325" s="81"/>
      <c r="G325" s="81"/>
      <c r="H325" s="81"/>
      <c r="I325" s="81"/>
      <c r="J325" s="81"/>
      <c r="K325" s="81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115"/>
      <c r="AF325" s="62"/>
      <c r="AG325" s="62"/>
      <c r="AH325" s="62"/>
      <c r="AI325" s="62"/>
      <c r="AJ325" s="62"/>
      <c r="AK325" s="62"/>
      <c r="AL325" s="62"/>
      <c r="AM325" s="62"/>
    </row>
    <row r="326" spans="1:39" s="60" customFormat="1" hidden="1">
      <c r="A326" s="2"/>
      <c r="B326" s="162"/>
      <c r="C326" s="49"/>
      <c r="D326" s="70"/>
      <c r="E326" s="49"/>
      <c r="F326" s="81"/>
      <c r="G326" s="81"/>
      <c r="H326" s="81"/>
      <c r="I326" s="81"/>
      <c r="J326" s="81"/>
      <c r="K326" s="81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115"/>
      <c r="AF326" s="62"/>
      <c r="AG326" s="62"/>
      <c r="AH326" s="62"/>
      <c r="AI326" s="62"/>
      <c r="AJ326" s="62"/>
      <c r="AK326" s="62"/>
      <c r="AL326" s="62"/>
      <c r="AM326" s="62"/>
    </row>
    <row r="327" spans="1:39" s="60" customFormat="1" hidden="1">
      <c r="A327" s="2"/>
      <c r="B327" s="176"/>
      <c r="C327" s="49"/>
      <c r="D327" s="70"/>
      <c r="E327" s="49"/>
      <c r="F327" s="81"/>
      <c r="G327" s="81"/>
      <c r="H327" s="81"/>
      <c r="I327" s="81"/>
      <c r="J327" s="81"/>
      <c r="K327" s="81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115"/>
      <c r="AF327" s="62"/>
      <c r="AG327" s="62"/>
      <c r="AH327" s="62"/>
      <c r="AI327" s="62"/>
      <c r="AJ327" s="62"/>
      <c r="AK327" s="62"/>
      <c r="AL327" s="62"/>
      <c r="AM327" s="62"/>
    </row>
    <row r="328" spans="1:39" s="60" customFormat="1" hidden="1">
      <c r="A328" s="2"/>
      <c r="B328" s="167"/>
      <c r="C328" s="49"/>
      <c r="D328" s="70"/>
      <c r="E328" s="49"/>
      <c r="F328" s="81"/>
      <c r="G328" s="81"/>
      <c r="H328" s="81"/>
      <c r="I328" s="81"/>
      <c r="J328" s="81"/>
      <c r="K328" s="81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115"/>
      <c r="AF328" s="62"/>
      <c r="AG328" s="62"/>
      <c r="AH328" s="62"/>
      <c r="AI328" s="62"/>
      <c r="AJ328" s="62"/>
      <c r="AK328" s="62"/>
      <c r="AL328" s="62"/>
      <c r="AM328" s="62"/>
    </row>
    <row r="329" spans="1:39" s="60" customFormat="1" hidden="1">
      <c r="A329" s="2"/>
      <c r="B329" s="162"/>
      <c r="C329" s="49"/>
      <c r="D329" s="70"/>
      <c r="E329" s="49"/>
      <c r="F329" s="81"/>
      <c r="G329" s="81"/>
      <c r="H329" s="81"/>
      <c r="I329" s="81"/>
      <c r="J329" s="81"/>
      <c r="K329" s="81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115"/>
      <c r="AF329" s="62"/>
      <c r="AG329" s="62"/>
      <c r="AH329" s="62"/>
      <c r="AI329" s="62"/>
      <c r="AJ329" s="62"/>
      <c r="AK329" s="62"/>
      <c r="AL329" s="62"/>
      <c r="AM329" s="62"/>
    </row>
    <row r="330" spans="1:39" s="60" customFormat="1" hidden="1">
      <c r="A330" s="2"/>
      <c r="B330" s="162"/>
      <c r="C330" s="49"/>
      <c r="D330" s="70"/>
      <c r="E330" s="49"/>
      <c r="F330" s="81"/>
      <c r="G330" s="81"/>
      <c r="H330" s="81"/>
      <c r="I330" s="81"/>
      <c r="J330" s="81"/>
      <c r="K330" s="81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115"/>
      <c r="AF330" s="62"/>
      <c r="AG330" s="62"/>
      <c r="AH330" s="62"/>
      <c r="AI330" s="62"/>
      <c r="AJ330" s="62"/>
      <c r="AK330" s="62"/>
      <c r="AL330" s="62"/>
      <c r="AM330" s="62"/>
    </row>
    <row r="331" spans="1:39" s="60" customFormat="1" hidden="1">
      <c r="A331" s="2"/>
      <c r="B331" s="176"/>
      <c r="C331" s="49"/>
      <c r="D331" s="70"/>
      <c r="E331" s="49"/>
      <c r="F331" s="81"/>
      <c r="G331" s="81"/>
      <c r="H331" s="81"/>
      <c r="I331" s="81"/>
      <c r="J331" s="81"/>
      <c r="K331" s="81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115"/>
      <c r="AF331" s="62"/>
      <c r="AG331" s="62"/>
      <c r="AH331" s="62"/>
      <c r="AI331" s="62"/>
      <c r="AJ331" s="62"/>
      <c r="AK331" s="62"/>
      <c r="AL331" s="62"/>
      <c r="AM331" s="62"/>
    </row>
    <row r="332" spans="1:39" s="60" customFormat="1" hidden="1">
      <c r="A332" s="2"/>
      <c r="B332" s="167"/>
      <c r="C332" s="49"/>
      <c r="D332" s="70"/>
      <c r="E332" s="49"/>
      <c r="F332" s="81"/>
      <c r="G332" s="81"/>
      <c r="H332" s="81"/>
      <c r="I332" s="81"/>
      <c r="J332" s="81"/>
      <c r="K332" s="81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115"/>
      <c r="AF332" s="62"/>
      <c r="AG332" s="62"/>
      <c r="AH332" s="62"/>
      <c r="AI332" s="62"/>
      <c r="AJ332" s="62"/>
      <c r="AK332" s="62"/>
      <c r="AL332" s="62"/>
      <c r="AM332" s="62"/>
    </row>
    <row r="333" spans="1:39" s="60" customFormat="1" hidden="1">
      <c r="A333" s="2"/>
      <c r="B333" s="162"/>
      <c r="C333" s="49"/>
      <c r="D333" s="70"/>
      <c r="E333" s="49"/>
      <c r="F333" s="81"/>
      <c r="G333" s="81"/>
      <c r="H333" s="81"/>
      <c r="I333" s="81"/>
      <c r="J333" s="81"/>
      <c r="K333" s="81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115"/>
      <c r="AF333" s="62"/>
      <c r="AG333" s="62"/>
      <c r="AH333" s="62"/>
      <c r="AI333" s="62"/>
      <c r="AJ333" s="62"/>
      <c r="AK333" s="62"/>
      <c r="AL333" s="62"/>
      <c r="AM333" s="62"/>
    </row>
    <row r="334" spans="1:39" s="60" customFormat="1" hidden="1">
      <c r="A334" s="2"/>
      <c r="B334" s="176"/>
      <c r="C334" s="49"/>
      <c r="D334" s="70"/>
      <c r="E334" s="49"/>
      <c r="F334" s="81"/>
      <c r="G334" s="81"/>
      <c r="H334" s="81"/>
      <c r="I334" s="81"/>
      <c r="J334" s="81"/>
      <c r="K334" s="81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115"/>
      <c r="AF334" s="62"/>
      <c r="AG334" s="62"/>
      <c r="AH334" s="62"/>
      <c r="AI334" s="62"/>
      <c r="AJ334" s="62"/>
      <c r="AK334" s="62"/>
      <c r="AL334" s="62"/>
      <c r="AM334" s="62"/>
    </row>
    <row r="335" spans="1:39" s="60" customFormat="1" hidden="1">
      <c r="A335" s="2"/>
      <c r="B335" s="176"/>
      <c r="C335" s="49"/>
      <c r="D335" s="70"/>
      <c r="E335" s="49"/>
      <c r="F335" s="81"/>
      <c r="G335" s="81"/>
      <c r="H335" s="81"/>
      <c r="I335" s="81"/>
      <c r="J335" s="81"/>
      <c r="K335" s="81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115"/>
      <c r="AF335" s="62"/>
      <c r="AG335" s="62"/>
      <c r="AH335" s="62"/>
      <c r="AI335" s="62"/>
      <c r="AJ335" s="62"/>
      <c r="AK335" s="62"/>
      <c r="AL335" s="62"/>
      <c r="AM335" s="62"/>
    </row>
    <row r="336" spans="1:39" s="60" customFormat="1" hidden="1">
      <c r="A336" s="2"/>
      <c r="B336" s="167"/>
      <c r="C336" s="49"/>
      <c r="D336" s="70"/>
      <c r="E336" s="49"/>
      <c r="F336" s="81"/>
      <c r="G336" s="81"/>
      <c r="H336" s="81"/>
      <c r="I336" s="81"/>
      <c r="J336" s="81"/>
      <c r="K336" s="81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115"/>
      <c r="AF336" s="62"/>
      <c r="AG336" s="62"/>
      <c r="AH336" s="62"/>
      <c r="AI336" s="62"/>
      <c r="AJ336" s="62"/>
      <c r="AK336" s="62"/>
      <c r="AL336" s="62"/>
      <c r="AM336" s="62"/>
    </row>
    <row r="337" spans="1:39" s="60" customFormat="1" hidden="1">
      <c r="A337" s="2"/>
      <c r="B337" s="176"/>
      <c r="C337" s="49"/>
      <c r="D337" s="70"/>
      <c r="E337" s="49"/>
      <c r="F337" s="81"/>
      <c r="G337" s="81"/>
      <c r="H337" s="81"/>
      <c r="I337" s="81"/>
      <c r="J337" s="81"/>
      <c r="K337" s="81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115"/>
      <c r="AF337" s="62"/>
      <c r="AG337" s="62"/>
      <c r="AH337" s="62"/>
      <c r="AI337" s="62"/>
      <c r="AJ337" s="62"/>
      <c r="AK337" s="62"/>
      <c r="AL337" s="62"/>
      <c r="AM337" s="62"/>
    </row>
    <row r="338" spans="1:39" s="60" customFormat="1" hidden="1">
      <c r="A338" s="2"/>
      <c r="B338" s="176"/>
      <c r="C338" s="49"/>
      <c r="D338" s="70"/>
      <c r="E338" s="49"/>
      <c r="F338" s="81"/>
      <c r="G338" s="81"/>
      <c r="H338" s="81"/>
      <c r="I338" s="81"/>
      <c r="J338" s="81"/>
      <c r="K338" s="81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115"/>
      <c r="AF338" s="62"/>
      <c r="AG338" s="62"/>
      <c r="AH338" s="62"/>
      <c r="AI338" s="62"/>
      <c r="AJ338" s="62"/>
      <c r="AK338" s="62"/>
      <c r="AL338" s="62"/>
      <c r="AM338" s="62"/>
    </row>
    <row r="339" spans="1:39" s="60" customFormat="1" hidden="1">
      <c r="A339" s="2"/>
      <c r="B339" s="176"/>
      <c r="C339" s="49"/>
      <c r="D339" s="70"/>
      <c r="E339" s="49"/>
      <c r="F339" s="81"/>
      <c r="G339" s="81"/>
      <c r="H339" s="81"/>
      <c r="I339" s="81"/>
      <c r="J339" s="81"/>
      <c r="K339" s="81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115"/>
      <c r="AF339" s="62"/>
      <c r="AG339" s="62"/>
      <c r="AH339" s="62"/>
      <c r="AI339" s="62"/>
      <c r="AJ339" s="62"/>
      <c r="AK339" s="62"/>
      <c r="AL339" s="62"/>
      <c r="AM339" s="62"/>
    </row>
    <row r="340" spans="1:39" s="60" customFormat="1" hidden="1">
      <c r="A340" s="2"/>
      <c r="B340" s="176"/>
      <c r="C340" s="49"/>
      <c r="D340" s="70"/>
      <c r="E340" s="49"/>
      <c r="F340" s="81"/>
      <c r="G340" s="81"/>
      <c r="H340" s="81"/>
      <c r="I340" s="81"/>
      <c r="J340" s="81"/>
      <c r="K340" s="81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115"/>
      <c r="AF340" s="62"/>
      <c r="AG340" s="62"/>
      <c r="AH340" s="62"/>
      <c r="AI340" s="62"/>
      <c r="AJ340" s="62"/>
      <c r="AK340" s="62"/>
      <c r="AL340" s="62"/>
      <c r="AM340" s="62"/>
    </row>
    <row r="341" spans="1:39" s="60" customFormat="1" hidden="1">
      <c r="A341" s="2"/>
      <c r="B341" s="176"/>
      <c r="C341" s="49"/>
      <c r="D341" s="70"/>
      <c r="E341" s="49"/>
      <c r="F341" s="81"/>
      <c r="G341" s="81"/>
      <c r="H341" s="81"/>
      <c r="I341" s="81"/>
      <c r="J341" s="81"/>
      <c r="K341" s="81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115"/>
      <c r="AF341" s="62"/>
      <c r="AG341" s="62"/>
      <c r="AH341" s="62"/>
      <c r="AI341" s="62"/>
      <c r="AJ341" s="62"/>
      <c r="AK341" s="62"/>
      <c r="AL341" s="62"/>
      <c r="AM341" s="62"/>
    </row>
    <row r="342" spans="1:39" s="60" customFormat="1" hidden="1">
      <c r="A342" s="2"/>
      <c r="B342" s="176"/>
      <c r="C342" s="49"/>
      <c r="D342" s="70"/>
      <c r="E342" s="49"/>
      <c r="F342" s="81"/>
      <c r="G342" s="81"/>
      <c r="H342" s="81"/>
      <c r="I342" s="81"/>
      <c r="J342" s="81"/>
      <c r="K342" s="81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115"/>
      <c r="AF342" s="62"/>
      <c r="AG342" s="62"/>
      <c r="AH342" s="62"/>
      <c r="AI342" s="62"/>
      <c r="AJ342" s="62"/>
      <c r="AK342" s="62"/>
      <c r="AL342" s="62"/>
      <c r="AM342" s="62"/>
    </row>
    <row r="343" spans="1:39" s="60" customFormat="1" hidden="1">
      <c r="A343" s="2"/>
      <c r="B343" s="176"/>
      <c r="C343" s="49"/>
      <c r="D343" s="70"/>
      <c r="E343" s="49"/>
      <c r="F343" s="81"/>
      <c r="G343" s="81"/>
      <c r="H343" s="81"/>
      <c r="I343" s="81"/>
      <c r="J343" s="81"/>
      <c r="K343" s="81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115"/>
      <c r="AF343" s="62"/>
      <c r="AG343" s="62"/>
      <c r="AH343" s="62"/>
      <c r="AI343" s="62"/>
      <c r="AJ343" s="62"/>
      <c r="AK343" s="62"/>
      <c r="AL343" s="62"/>
      <c r="AM343" s="62"/>
    </row>
    <row r="344" spans="1:39" s="60" customFormat="1" hidden="1">
      <c r="A344" s="2"/>
      <c r="B344" s="176"/>
      <c r="C344" s="49"/>
      <c r="D344" s="70"/>
      <c r="E344" s="49"/>
      <c r="F344" s="81"/>
      <c r="G344" s="81"/>
      <c r="H344" s="81"/>
      <c r="I344" s="81"/>
      <c r="J344" s="81"/>
      <c r="K344" s="81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115"/>
      <c r="AF344" s="62"/>
      <c r="AG344" s="62"/>
      <c r="AH344" s="62"/>
      <c r="AI344" s="62"/>
      <c r="AJ344" s="62"/>
      <c r="AK344" s="62"/>
      <c r="AL344" s="62"/>
      <c r="AM344" s="62"/>
    </row>
    <row r="345" spans="1:39" s="60" customFormat="1" hidden="1">
      <c r="A345" s="2"/>
      <c r="B345" s="176"/>
      <c r="C345" s="49"/>
      <c r="D345" s="70"/>
      <c r="E345" s="49"/>
      <c r="F345" s="81"/>
      <c r="G345" s="81"/>
      <c r="H345" s="81"/>
      <c r="I345" s="81"/>
      <c r="J345" s="81"/>
      <c r="K345" s="81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115"/>
      <c r="AF345" s="62"/>
      <c r="AG345" s="62"/>
      <c r="AH345" s="62"/>
      <c r="AI345" s="62"/>
      <c r="AJ345" s="62"/>
      <c r="AK345" s="62"/>
      <c r="AL345" s="62"/>
      <c r="AM345" s="62"/>
    </row>
    <row r="346" spans="1:39" s="60" customFormat="1" hidden="1">
      <c r="A346" s="2"/>
      <c r="B346" s="176"/>
      <c r="C346" s="49"/>
      <c r="D346" s="70"/>
      <c r="E346" s="49"/>
      <c r="F346" s="81"/>
      <c r="G346" s="81"/>
      <c r="H346" s="81"/>
      <c r="I346" s="81"/>
      <c r="J346" s="81"/>
      <c r="K346" s="81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115"/>
      <c r="AF346" s="62"/>
      <c r="AG346" s="62"/>
      <c r="AH346" s="62"/>
      <c r="AI346" s="62"/>
      <c r="AJ346" s="62"/>
      <c r="AK346" s="62"/>
      <c r="AL346" s="62"/>
      <c r="AM346" s="62"/>
    </row>
    <row r="347" spans="1:39" s="60" customFormat="1" hidden="1">
      <c r="A347" s="2"/>
      <c r="B347" s="176"/>
      <c r="C347" s="49"/>
      <c r="D347" s="70"/>
      <c r="E347" s="49"/>
      <c r="F347" s="81"/>
      <c r="G347" s="81"/>
      <c r="H347" s="81"/>
      <c r="I347" s="81"/>
      <c r="J347" s="81"/>
      <c r="K347" s="81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115"/>
      <c r="AF347" s="62"/>
      <c r="AG347" s="62"/>
      <c r="AH347" s="62"/>
      <c r="AI347" s="62"/>
      <c r="AJ347" s="62"/>
      <c r="AK347" s="62"/>
      <c r="AL347" s="62"/>
      <c r="AM347" s="62"/>
    </row>
    <row r="348" spans="1:39" s="60" customFormat="1" hidden="1">
      <c r="A348" s="2"/>
      <c r="B348" s="176"/>
      <c r="C348" s="49"/>
      <c r="D348" s="70"/>
      <c r="E348" s="49"/>
      <c r="F348" s="81"/>
      <c r="G348" s="81"/>
      <c r="H348" s="81"/>
      <c r="I348" s="81"/>
      <c r="J348" s="81"/>
      <c r="K348" s="81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115"/>
      <c r="AF348" s="62"/>
      <c r="AG348" s="62"/>
      <c r="AH348" s="62"/>
      <c r="AI348" s="62"/>
      <c r="AJ348" s="62"/>
      <c r="AK348" s="62"/>
      <c r="AL348" s="62"/>
      <c r="AM348" s="62"/>
    </row>
    <row r="349" spans="1:39" s="60" customFormat="1" hidden="1">
      <c r="A349" s="2"/>
      <c r="B349" s="176"/>
      <c r="C349" s="49"/>
      <c r="D349" s="70"/>
      <c r="E349" s="49"/>
      <c r="F349" s="81"/>
      <c r="G349" s="81"/>
      <c r="H349" s="81"/>
      <c r="I349" s="81"/>
      <c r="J349" s="81"/>
      <c r="K349" s="81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115"/>
      <c r="AF349" s="62"/>
      <c r="AG349" s="62"/>
      <c r="AH349" s="62"/>
      <c r="AI349" s="62"/>
      <c r="AJ349" s="62"/>
      <c r="AK349" s="62"/>
      <c r="AL349" s="62"/>
      <c r="AM349" s="62"/>
    </row>
    <row r="350" spans="1:39" s="60" customFormat="1" hidden="1">
      <c r="A350" s="2"/>
      <c r="B350" s="176"/>
      <c r="C350" s="49"/>
      <c r="D350" s="70"/>
      <c r="E350" s="49"/>
      <c r="F350" s="81"/>
      <c r="G350" s="81"/>
      <c r="H350" s="81"/>
      <c r="I350" s="81"/>
      <c r="J350" s="81"/>
      <c r="K350" s="81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115"/>
      <c r="AF350" s="62"/>
      <c r="AG350" s="62"/>
      <c r="AH350" s="62"/>
      <c r="AI350" s="62"/>
      <c r="AJ350" s="62"/>
      <c r="AK350" s="62"/>
      <c r="AL350" s="62"/>
      <c r="AM350" s="62"/>
    </row>
    <row r="351" spans="1:39" s="60" customFormat="1" hidden="1">
      <c r="A351" s="2"/>
      <c r="B351" s="176"/>
      <c r="C351" s="49"/>
      <c r="D351" s="70"/>
      <c r="E351" s="49"/>
      <c r="F351" s="81"/>
      <c r="G351" s="81"/>
      <c r="H351" s="81"/>
      <c r="I351" s="81"/>
      <c r="J351" s="81"/>
      <c r="K351" s="81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115"/>
      <c r="AF351" s="62"/>
      <c r="AG351" s="62"/>
      <c r="AH351" s="62"/>
      <c r="AI351" s="62"/>
      <c r="AJ351" s="62"/>
      <c r="AK351" s="62"/>
      <c r="AL351" s="62"/>
      <c r="AM351" s="62"/>
    </row>
    <row r="352" spans="1:39" s="60" customFormat="1" hidden="1">
      <c r="A352" s="2"/>
      <c r="B352" s="176"/>
      <c r="C352" s="49"/>
      <c r="D352" s="70"/>
      <c r="E352" s="49"/>
      <c r="F352" s="81"/>
      <c r="G352" s="81"/>
      <c r="H352" s="81"/>
      <c r="I352" s="81"/>
      <c r="J352" s="81"/>
      <c r="K352" s="81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115"/>
      <c r="AF352" s="62"/>
      <c r="AG352" s="62"/>
      <c r="AH352" s="62"/>
      <c r="AI352" s="62"/>
      <c r="AJ352" s="62"/>
      <c r="AK352" s="62"/>
      <c r="AL352" s="62"/>
      <c r="AM352" s="62"/>
    </row>
    <row r="353" spans="1:39" s="60" customFormat="1" hidden="1">
      <c r="A353" s="2"/>
      <c r="B353" s="176"/>
      <c r="C353" s="49"/>
      <c r="D353" s="70"/>
      <c r="E353" s="49"/>
      <c r="F353" s="81"/>
      <c r="G353" s="81"/>
      <c r="H353" s="81"/>
      <c r="I353" s="81"/>
      <c r="J353" s="81"/>
      <c r="K353" s="81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115"/>
      <c r="AF353" s="62"/>
      <c r="AG353" s="62"/>
      <c r="AH353" s="62"/>
      <c r="AI353" s="62"/>
      <c r="AJ353" s="62"/>
      <c r="AK353" s="62"/>
      <c r="AL353" s="62"/>
      <c r="AM353" s="62"/>
    </row>
    <row r="354" spans="1:39" s="60" customFormat="1" hidden="1">
      <c r="A354" s="2"/>
      <c r="B354" s="176"/>
      <c r="C354" s="49"/>
      <c r="D354" s="70"/>
      <c r="E354" s="49"/>
      <c r="F354" s="81"/>
      <c r="G354" s="81"/>
      <c r="H354" s="81"/>
      <c r="I354" s="81"/>
      <c r="J354" s="81"/>
      <c r="K354" s="81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115"/>
      <c r="AF354" s="62"/>
      <c r="AG354" s="62"/>
      <c r="AH354" s="62"/>
      <c r="AI354" s="62"/>
      <c r="AJ354" s="62"/>
      <c r="AK354" s="62"/>
      <c r="AL354" s="62"/>
      <c r="AM354" s="62"/>
    </row>
    <row r="355" spans="1:39" s="60" customFormat="1" hidden="1">
      <c r="A355" s="2"/>
      <c r="B355" s="176"/>
      <c r="C355" s="49"/>
      <c r="D355" s="70"/>
      <c r="E355" s="49"/>
      <c r="F355" s="81"/>
      <c r="G355" s="81"/>
      <c r="H355" s="81"/>
      <c r="I355" s="81"/>
      <c r="J355" s="81"/>
      <c r="K355" s="81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115"/>
      <c r="AF355" s="62"/>
      <c r="AG355" s="62"/>
      <c r="AH355" s="62"/>
      <c r="AI355" s="62"/>
      <c r="AJ355" s="62"/>
      <c r="AK355" s="62"/>
      <c r="AL355" s="62"/>
      <c r="AM355" s="62"/>
    </row>
    <row r="356" spans="1:39" s="60" customFormat="1" hidden="1">
      <c r="A356" s="2"/>
      <c r="B356" s="176"/>
      <c r="C356" s="49"/>
      <c r="D356" s="70"/>
      <c r="E356" s="49"/>
      <c r="F356" s="81"/>
      <c r="G356" s="81"/>
      <c r="H356" s="81"/>
      <c r="I356" s="81"/>
      <c r="J356" s="81"/>
      <c r="K356" s="81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115"/>
      <c r="AF356" s="62"/>
      <c r="AG356" s="62"/>
      <c r="AH356" s="62"/>
      <c r="AI356" s="62"/>
      <c r="AJ356" s="62"/>
      <c r="AK356" s="62"/>
      <c r="AL356" s="62"/>
      <c r="AM356" s="62"/>
    </row>
    <row r="357" spans="1:39" s="60" customFormat="1" hidden="1">
      <c r="A357" s="2"/>
      <c r="B357" s="176"/>
      <c r="C357" s="49"/>
      <c r="D357" s="70"/>
      <c r="E357" s="49"/>
      <c r="F357" s="81"/>
      <c r="G357" s="81"/>
      <c r="H357" s="81"/>
      <c r="I357" s="81"/>
      <c r="J357" s="81"/>
      <c r="K357" s="81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115"/>
      <c r="AF357" s="62"/>
      <c r="AG357" s="62"/>
      <c r="AH357" s="62"/>
      <c r="AI357" s="62"/>
      <c r="AJ357" s="62"/>
      <c r="AK357" s="62"/>
      <c r="AL357" s="62"/>
      <c r="AM357" s="62"/>
    </row>
    <row r="358" spans="1:39" s="60" customFormat="1" hidden="1">
      <c r="A358" s="2"/>
      <c r="B358" s="176"/>
      <c r="C358" s="49"/>
      <c r="D358" s="70"/>
      <c r="E358" s="49"/>
      <c r="F358" s="81"/>
      <c r="G358" s="81"/>
      <c r="H358" s="81"/>
      <c r="I358" s="81"/>
      <c r="J358" s="81"/>
      <c r="K358" s="81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115"/>
      <c r="AF358" s="62"/>
      <c r="AG358" s="62"/>
      <c r="AH358" s="62"/>
      <c r="AI358" s="62"/>
      <c r="AJ358" s="62"/>
      <c r="AK358" s="62"/>
      <c r="AL358" s="62"/>
      <c r="AM358" s="62"/>
    </row>
    <row r="359" spans="1:39" s="60" customFormat="1" hidden="1">
      <c r="A359" s="2"/>
      <c r="B359" s="176"/>
      <c r="C359" s="49"/>
      <c r="D359" s="70"/>
      <c r="E359" s="49"/>
      <c r="F359" s="81"/>
      <c r="G359" s="81"/>
      <c r="H359" s="81"/>
      <c r="I359" s="81"/>
      <c r="J359" s="81"/>
      <c r="K359" s="81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115"/>
      <c r="AF359" s="62"/>
      <c r="AG359" s="62"/>
      <c r="AH359" s="62"/>
      <c r="AI359" s="62"/>
      <c r="AJ359" s="62"/>
      <c r="AK359" s="62"/>
      <c r="AL359" s="62"/>
      <c r="AM359" s="62"/>
    </row>
    <row r="360" spans="1:39" s="60" customFormat="1" hidden="1">
      <c r="A360" s="2"/>
      <c r="B360" s="176"/>
      <c r="C360" s="49"/>
      <c r="D360" s="70"/>
      <c r="E360" s="49"/>
      <c r="F360" s="81"/>
      <c r="G360" s="81"/>
      <c r="H360" s="81"/>
      <c r="I360" s="81"/>
      <c r="J360" s="81"/>
      <c r="K360" s="81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115"/>
      <c r="AF360" s="62"/>
      <c r="AG360" s="62"/>
      <c r="AH360" s="62"/>
      <c r="AI360" s="62"/>
      <c r="AJ360" s="62"/>
      <c r="AK360" s="62"/>
      <c r="AL360" s="62"/>
      <c r="AM360" s="62"/>
    </row>
    <row r="361" spans="1:39" s="60" customFormat="1" hidden="1">
      <c r="A361" s="2"/>
      <c r="B361" s="176"/>
      <c r="C361" s="49"/>
      <c r="D361" s="70"/>
      <c r="E361" s="49"/>
      <c r="F361" s="81"/>
      <c r="G361" s="81"/>
      <c r="H361" s="81"/>
      <c r="I361" s="81"/>
      <c r="J361" s="81"/>
      <c r="K361" s="81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115"/>
      <c r="AF361" s="62"/>
      <c r="AG361" s="62"/>
      <c r="AH361" s="62"/>
      <c r="AI361" s="62"/>
      <c r="AJ361" s="62"/>
      <c r="AK361" s="62"/>
      <c r="AL361" s="62"/>
      <c r="AM361" s="62"/>
    </row>
    <row r="362" spans="1:39" s="60" customFormat="1" hidden="1">
      <c r="A362" s="2"/>
      <c r="B362" s="176"/>
      <c r="C362" s="49"/>
      <c r="D362" s="70"/>
      <c r="E362" s="49"/>
      <c r="F362" s="81"/>
      <c r="G362" s="81"/>
      <c r="H362" s="81"/>
      <c r="I362" s="81"/>
      <c r="J362" s="81"/>
      <c r="K362" s="81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115"/>
      <c r="AF362" s="62"/>
      <c r="AG362" s="62"/>
      <c r="AH362" s="62"/>
      <c r="AI362" s="62"/>
      <c r="AJ362" s="62"/>
      <c r="AK362" s="62"/>
      <c r="AL362" s="62"/>
      <c r="AM362" s="62"/>
    </row>
    <row r="363" spans="1:39" s="60" customFormat="1" hidden="1">
      <c r="A363" s="2"/>
      <c r="B363" s="176"/>
      <c r="C363" s="49"/>
      <c r="D363" s="70"/>
      <c r="E363" s="49"/>
      <c r="F363" s="81"/>
      <c r="G363" s="81"/>
      <c r="H363" s="81"/>
      <c r="I363" s="81"/>
      <c r="J363" s="81"/>
      <c r="K363" s="81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115"/>
      <c r="AF363" s="62"/>
      <c r="AG363" s="62"/>
      <c r="AH363" s="62"/>
      <c r="AI363" s="62"/>
      <c r="AJ363" s="62"/>
      <c r="AK363" s="62"/>
      <c r="AL363" s="62"/>
      <c r="AM363" s="62"/>
    </row>
    <row r="364" spans="1:39" s="60" customFormat="1" hidden="1">
      <c r="A364" s="2"/>
      <c r="B364" s="176"/>
      <c r="C364" s="49"/>
      <c r="D364" s="70"/>
      <c r="E364" s="49"/>
      <c r="F364" s="81"/>
      <c r="G364" s="81"/>
      <c r="H364" s="81"/>
      <c r="I364" s="81"/>
      <c r="J364" s="81"/>
      <c r="K364" s="81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115"/>
      <c r="AF364" s="62"/>
      <c r="AG364" s="62"/>
      <c r="AH364" s="62"/>
      <c r="AI364" s="62"/>
      <c r="AJ364" s="62"/>
      <c r="AK364" s="62"/>
      <c r="AL364" s="62"/>
      <c r="AM364" s="62"/>
    </row>
    <row r="365" spans="1:39" s="60" customFormat="1" hidden="1">
      <c r="A365" s="2"/>
      <c r="B365" s="176"/>
      <c r="C365" s="49"/>
      <c r="D365" s="70"/>
      <c r="E365" s="49"/>
      <c r="F365" s="81"/>
      <c r="G365" s="81"/>
      <c r="H365" s="81"/>
      <c r="I365" s="81"/>
      <c r="J365" s="81"/>
      <c r="K365" s="81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115"/>
      <c r="AF365" s="62"/>
      <c r="AG365" s="62"/>
      <c r="AH365" s="62"/>
      <c r="AI365" s="62"/>
      <c r="AJ365" s="62"/>
      <c r="AK365" s="62"/>
      <c r="AL365" s="62"/>
      <c r="AM365" s="62"/>
    </row>
    <row r="366" spans="1:39" s="60" customFormat="1" hidden="1">
      <c r="A366" s="2"/>
      <c r="B366" s="176"/>
      <c r="C366" s="49"/>
      <c r="D366" s="70"/>
      <c r="E366" s="49"/>
      <c r="F366" s="81"/>
      <c r="G366" s="81"/>
      <c r="H366" s="81"/>
      <c r="I366" s="81"/>
      <c r="J366" s="81"/>
      <c r="K366" s="81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115"/>
      <c r="AF366" s="62"/>
      <c r="AG366" s="62"/>
      <c r="AH366" s="62"/>
      <c r="AI366" s="62"/>
      <c r="AJ366" s="62"/>
      <c r="AK366" s="62"/>
      <c r="AL366" s="62"/>
      <c r="AM366" s="62"/>
    </row>
    <row r="367" spans="1:39" s="60" customFormat="1" hidden="1">
      <c r="A367" s="2"/>
      <c r="B367" s="176"/>
      <c r="C367" s="49"/>
      <c r="D367" s="70"/>
      <c r="E367" s="49"/>
      <c r="F367" s="81"/>
      <c r="G367" s="81"/>
      <c r="H367" s="81"/>
      <c r="I367" s="81"/>
      <c r="J367" s="81"/>
      <c r="K367" s="81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115"/>
      <c r="AF367" s="62"/>
      <c r="AG367" s="62"/>
      <c r="AH367" s="62"/>
      <c r="AI367" s="62"/>
      <c r="AJ367" s="62"/>
      <c r="AK367" s="62"/>
      <c r="AL367" s="62"/>
      <c r="AM367" s="62"/>
    </row>
    <row r="368" spans="1:39" s="60" customFormat="1" hidden="1">
      <c r="A368" s="2"/>
      <c r="B368" s="176"/>
      <c r="C368" s="49"/>
      <c r="D368" s="70"/>
      <c r="E368" s="49"/>
      <c r="F368" s="81"/>
      <c r="G368" s="81"/>
      <c r="H368" s="81"/>
      <c r="I368" s="81"/>
      <c r="J368" s="81"/>
      <c r="K368" s="81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115"/>
      <c r="AF368" s="62"/>
      <c r="AG368" s="62"/>
      <c r="AH368" s="62"/>
      <c r="AI368" s="62"/>
      <c r="AJ368" s="62"/>
      <c r="AK368" s="62"/>
      <c r="AL368" s="62"/>
      <c r="AM368" s="62"/>
    </row>
    <row r="369" spans="1:39" s="60" customFormat="1" hidden="1">
      <c r="A369" s="2"/>
      <c r="B369" s="176"/>
      <c r="C369" s="49"/>
      <c r="D369" s="70"/>
      <c r="E369" s="49"/>
      <c r="F369" s="81"/>
      <c r="G369" s="81"/>
      <c r="H369" s="81"/>
      <c r="I369" s="81"/>
      <c r="J369" s="81"/>
      <c r="K369" s="81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115"/>
      <c r="AF369" s="62"/>
      <c r="AG369" s="62"/>
      <c r="AH369" s="62"/>
      <c r="AI369" s="62"/>
      <c r="AJ369" s="62"/>
      <c r="AK369" s="62"/>
      <c r="AL369" s="62"/>
      <c r="AM369" s="62"/>
    </row>
    <row r="370" spans="1:39" hidden="1"/>
    <row r="371" spans="1:39" hidden="1"/>
    <row r="372" spans="1:39" hidden="1"/>
    <row r="373" spans="1:39" hidden="1"/>
    <row r="374" spans="1:39" hidden="1"/>
    <row r="375" spans="1:39" hidden="1"/>
    <row r="376" spans="1:39" hidden="1"/>
    <row r="377" spans="1:39" hidden="1"/>
    <row r="378" spans="1:39" hidden="1"/>
    <row r="379" spans="1:39" hidden="1"/>
    <row r="380" spans="1:39" hidden="1"/>
    <row r="381" spans="1:39" hidden="1"/>
    <row r="382" spans="1:39" hidden="1"/>
    <row r="383" spans="1:39" hidden="1"/>
    <row r="384" spans="1:39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</sheetData>
  <phoneticPr fontId="1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DE86F-A97B-44CD-9453-340E644930C0}">
  <dimension ref="A1:XFD609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5" sqref="B5"/>
    </sheetView>
  </sheetViews>
  <sheetFormatPr defaultColWidth="0" defaultRowHeight="13" zeroHeight="1"/>
  <cols>
    <col min="1" max="1" width="3.1796875" style="2" customWidth="1"/>
    <col min="2" max="2" width="51.08984375" style="2" bestFit="1" customWidth="1"/>
    <col min="3" max="3" width="14" style="27" bestFit="1" customWidth="1"/>
    <col min="4" max="5" width="2.6328125" style="27" customWidth="1"/>
    <col min="6" max="6" width="10.81640625" style="4" customWidth="1"/>
    <col min="7" max="7" width="9.90625" style="4" bestFit="1" customWidth="1"/>
    <col min="8" max="16" width="9.90625" style="2" bestFit="1" customWidth="1"/>
    <col min="17" max="30" width="10.81640625" style="2" bestFit="1" customWidth="1"/>
    <col min="31" max="31" width="4.6328125" style="5" customWidth="1"/>
    <col min="32" max="33" width="8.6328125" style="2" bestFit="1" customWidth="1"/>
    <col min="34" max="37" width="9.90625" style="2" bestFit="1" customWidth="1"/>
    <col min="38" max="38" width="10.81640625" style="2" bestFit="1" customWidth="1"/>
    <col min="39" max="39" width="8.6328125" style="2" bestFit="1" customWidth="1"/>
    <col min="40" max="40" width="3.36328125" style="2" customWidth="1"/>
    <col min="41" max="43" width="3.36328125" style="2" hidden="1" customWidth="1"/>
    <col min="44" max="44" width="3.6328125" style="5" hidden="1" customWidth="1"/>
    <col min="45" max="55" width="9.54296875" style="2" hidden="1" customWidth="1"/>
    <col min="56" max="56" width="4.453125" style="2" hidden="1" customWidth="1"/>
    <col min="57" max="58" width="9.36328125" style="2" hidden="1" customWidth="1"/>
    <col min="59" max="16384" width="8.7265625" style="2" hidden="1"/>
  </cols>
  <sheetData>
    <row r="1" spans="1:59">
      <c r="B1" s="3" t="s">
        <v>23</v>
      </c>
      <c r="I1" s="152"/>
      <c r="T1" s="120">
        <f>Assumptions!D28</f>
        <v>300</v>
      </c>
      <c r="U1" s="120">
        <f>Assumptions!D28</f>
        <v>300</v>
      </c>
    </row>
    <row r="2" spans="1:59" s="6" customFormat="1">
      <c r="A2" s="2"/>
      <c r="B2" s="6" t="s">
        <v>41</v>
      </c>
      <c r="C2" s="28"/>
      <c r="D2" s="28"/>
      <c r="E2" s="28"/>
      <c r="F2" s="26">
        <f>Assumptions!F2</f>
        <v>43555</v>
      </c>
      <c r="G2" s="26">
        <f ca="1">Assumptions!G2</f>
        <v>43921</v>
      </c>
      <c r="H2" s="26">
        <f ca="1">Assumptions!H2</f>
        <v>43921</v>
      </c>
      <c r="I2" s="26">
        <f ca="1">Assumptions!I2</f>
        <v>43921</v>
      </c>
      <c r="J2" s="26">
        <f ca="1">Assumptions!J2</f>
        <v>43921</v>
      </c>
      <c r="K2" s="26">
        <f ca="1">Assumptions!K2</f>
        <v>44286</v>
      </c>
      <c r="L2" s="26">
        <f ca="1">Assumptions!L2</f>
        <v>44286</v>
      </c>
      <c r="M2" s="26">
        <f ca="1">Assumptions!M2</f>
        <v>44286</v>
      </c>
      <c r="N2" s="26">
        <f ca="1">Assumptions!N2</f>
        <v>44286</v>
      </c>
      <c r="O2" s="26">
        <f ca="1">Assumptions!O2</f>
        <v>44651</v>
      </c>
      <c r="P2" s="26">
        <f ca="1">Assumptions!P2</f>
        <v>44651</v>
      </c>
      <c r="Q2" s="26">
        <f ca="1">Assumptions!Q2</f>
        <v>44651</v>
      </c>
      <c r="R2" s="26">
        <f ca="1">Assumptions!R2</f>
        <v>44651</v>
      </c>
      <c r="S2" s="26">
        <f ca="1">Assumptions!S2</f>
        <v>45016</v>
      </c>
      <c r="T2" s="26">
        <f ca="1">Assumptions!T2</f>
        <v>45016</v>
      </c>
      <c r="U2" s="26">
        <f ca="1">Assumptions!U2</f>
        <v>45016</v>
      </c>
      <c r="V2" s="26">
        <f ca="1">Assumptions!V2</f>
        <v>45016</v>
      </c>
      <c r="W2" s="26">
        <f ca="1">Assumptions!W2</f>
        <v>45382</v>
      </c>
      <c r="X2" s="26">
        <f ca="1">Assumptions!X2</f>
        <v>45382</v>
      </c>
      <c r="Y2" s="26">
        <f ca="1">Assumptions!Y2</f>
        <v>45382</v>
      </c>
      <c r="Z2" s="26">
        <f ca="1">Assumptions!Z2</f>
        <v>45382</v>
      </c>
      <c r="AA2" s="26">
        <f ca="1">Assumptions!AA2</f>
        <v>45747</v>
      </c>
      <c r="AB2" s="26">
        <f ca="1">Assumptions!AB2</f>
        <v>45747</v>
      </c>
      <c r="AC2" s="26">
        <f ca="1">Assumptions!AC2</f>
        <v>45747</v>
      </c>
      <c r="AD2" s="26">
        <f ca="1">Assumptions!AD2</f>
        <v>45747</v>
      </c>
      <c r="AE2" s="113"/>
      <c r="AF2" s="26">
        <f>Assumptions!AF2</f>
        <v>43555</v>
      </c>
      <c r="AG2" s="26">
        <f>Assumptions!AG2</f>
        <v>43921</v>
      </c>
      <c r="AH2" s="26">
        <f>Assumptions!AH2</f>
        <v>44286</v>
      </c>
      <c r="AI2" s="26">
        <f>Assumptions!AI2</f>
        <v>44651</v>
      </c>
      <c r="AJ2" s="26">
        <f>Assumptions!AJ2</f>
        <v>45016</v>
      </c>
      <c r="AK2" s="26">
        <f>Assumptions!AK2</f>
        <v>45382</v>
      </c>
      <c r="AL2" s="26">
        <f>Assumptions!AL2</f>
        <v>45747</v>
      </c>
      <c r="AM2" s="26">
        <f>Assumptions!AM2</f>
        <v>46112</v>
      </c>
      <c r="AN2" s="26"/>
      <c r="AO2" s="26"/>
      <c r="AP2" s="26"/>
      <c r="AQ2" s="26"/>
      <c r="AR2" s="8"/>
      <c r="AS2" s="26">
        <f>DATE(IF(MONTH(AS4)=3,YEAR(AS4),YEAR(AS4)+1),3,31)</f>
        <v>42460</v>
      </c>
      <c r="AT2" s="26">
        <f t="shared" ref="AT2:BC2" si="0">DATE(IF(MONTH(AT4)=3,YEAR(AT4),YEAR(AT4)+1),3,31)</f>
        <v>42825</v>
      </c>
      <c r="AU2" s="26">
        <f t="shared" si="0"/>
        <v>43190</v>
      </c>
      <c r="AV2" s="26">
        <f t="shared" si="0"/>
        <v>43555</v>
      </c>
      <c r="AW2" s="26">
        <f t="shared" si="0"/>
        <v>43921</v>
      </c>
      <c r="AX2" s="26">
        <f t="shared" si="0"/>
        <v>44286</v>
      </c>
      <c r="AY2" s="26">
        <f t="shared" si="0"/>
        <v>44651</v>
      </c>
      <c r="AZ2" s="26">
        <f t="shared" si="0"/>
        <v>45016</v>
      </c>
      <c r="BA2" s="26">
        <f t="shared" si="0"/>
        <v>45382</v>
      </c>
      <c r="BB2" s="26">
        <f t="shared" si="0"/>
        <v>45747</v>
      </c>
      <c r="BC2" s="26">
        <f t="shared" si="0"/>
        <v>46112</v>
      </c>
      <c r="BD2" s="9"/>
      <c r="BE2" s="9"/>
      <c r="BF2" s="9"/>
      <c r="BG2" s="10"/>
    </row>
    <row r="3" spans="1:59">
      <c r="B3" s="11" t="s">
        <v>46</v>
      </c>
      <c r="F3" s="7">
        <f>Assumptions!F3</f>
        <v>43466</v>
      </c>
      <c r="G3" s="7">
        <f ca="1">Assumptions!G3</f>
        <v>43556</v>
      </c>
      <c r="H3" s="7">
        <f ca="1">Assumptions!H3</f>
        <v>43647</v>
      </c>
      <c r="I3" s="7">
        <f ca="1">Assumptions!I3</f>
        <v>43739</v>
      </c>
      <c r="J3" s="7">
        <f ca="1">Assumptions!J3</f>
        <v>43831</v>
      </c>
      <c r="K3" s="7">
        <f ca="1">Assumptions!K3</f>
        <v>43922</v>
      </c>
      <c r="L3" s="7">
        <f ca="1">Assumptions!L3</f>
        <v>44013</v>
      </c>
      <c r="M3" s="7">
        <f ca="1">Assumptions!M3</f>
        <v>44105</v>
      </c>
      <c r="N3" s="7">
        <f ca="1">Assumptions!N3</f>
        <v>44197</v>
      </c>
      <c r="O3" s="7">
        <f ca="1">Assumptions!O3</f>
        <v>44287</v>
      </c>
      <c r="P3" s="7">
        <f ca="1">Assumptions!P3</f>
        <v>44378</v>
      </c>
      <c r="Q3" s="7">
        <f ca="1">Assumptions!Q3</f>
        <v>44470</v>
      </c>
      <c r="R3" s="7">
        <f ca="1">Assumptions!R3</f>
        <v>44562</v>
      </c>
      <c r="S3" s="7">
        <f ca="1">Assumptions!S3</f>
        <v>44652</v>
      </c>
      <c r="T3" s="7">
        <f ca="1">Assumptions!T3</f>
        <v>44743</v>
      </c>
      <c r="U3" s="7">
        <f ca="1">Assumptions!U3</f>
        <v>44835</v>
      </c>
      <c r="V3" s="7">
        <f ca="1">Assumptions!V3</f>
        <v>44927</v>
      </c>
      <c r="W3" s="7">
        <f ca="1">Assumptions!W3</f>
        <v>45017</v>
      </c>
      <c r="X3" s="7">
        <f ca="1">Assumptions!X3</f>
        <v>45108</v>
      </c>
      <c r="Y3" s="7">
        <f ca="1">Assumptions!Y3</f>
        <v>45200</v>
      </c>
      <c r="Z3" s="7">
        <f ca="1">Assumptions!Z3</f>
        <v>45292</v>
      </c>
      <c r="AA3" s="7">
        <f ca="1">Assumptions!AA3</f>
        <v>45383</v>
      </c>
      <c r="AB3" s="7">
        <f ca="1">Assumptions!AB3</f>
        <v>45474</v>
      </c>
      <c r="AC3" s="7">
        <f ca="1">Assumptions!AC3</f>
        <v>45566</v>
      </c>
      <c r="AD3" s="7">
        <f ca="1">Assumptions!AD3</f>
        <v>45658</v>
      </c>
      <c r="AE3" s="13"/>
      <c r="AF3" s="7">
        <f>Assumptions!AF3</f>
        <v>43191</v>
      </c>
      <c r="AG3" s="7">
        <f>Assumptions!AG3</f>
        <v>43556</v>
      </c>
      <c r="AH3" s="7">
        <f>Assumptions!AH3</f>
        <v>43922</v>
      </c>
      <c r="AI3" s="7">
        <f>Assumptions!AI3</f>
        <v>44287</v>
      </c>
      <c r="AJ3" s="7">
        <f>Assumptions!AJ3</f>
        <v>44652</v>
      </c>
      <c r="AK3" s="7">
        <f>Assumptions!AK3</f>
        <v>45017</v>
      </c>
      <c r="AL3" s="7">
        <f>Assumptions!AL3</f>
        <v>45383</v>
      </c>
      <c r="AM3" s="7">
        <f>Assumptions!AM3</f>
        <v>45748</v>
      </c>
      <c r="AN3" s="12"/>
      <c r="AO3" s="12"/>
      <c r="AP3" s="12"/>
      <c r="AQ3" s="12"/>
      <c r="AR3" s="13"/>
      <c r="AS3" s="12">
        <v>42095</v>
      </c>
      <c r="AT3" s="12">
        <f t="shared" ref="AT3:BC3" si="1">AS4+1</f>
        <v>42461</v>
      </c>
      <c r="AU3" s="12">
        <f t="shared" si="1"/>
        <v>42826</v>
      </c>
      <c r="AV3" s="12">
        <f t="shared" si="1"/>
        <v>43191</v>
      </c>
      <c r="AW3" s="12">
        <f t="shared" si="1"/>
        <v>43556</v>
      </c>
      <c r="AX3" s="12">
        <f t="shared" si="1"/>
        <v>43922</v>
      </c>
      <c r="AY3" s="12">
        <f t="shared" si="1"/>
        <v>44287</v>
      </c>
      <c r="AZ3" s="12">
        <f t="shared" si="1"/>
        <v>44652</v>
      </c>
      <c r="BA3" s="12">
        <f t="shared" si="1"/>
        <v>45017</v>
      </c>
      <c r="BB3" s="12">
        <f t="shared" si="1"/>
        <v>45383</v>
      </c>
      <c r="BC3" s="12">
        <f t="shared" si="1"/>
        <v>45748</v>
      </c>
      <c r="BD3" s="14"/>
      <c r="BE3" s="14"/>
      <c r="BF3" s="14"/>
      <c r="BG3" s="4"/>
    </row>
    <row r="4" spans="1:59">
      <c r="B4" s="15" t="s">
        <v>47</v>
      </c>
      <c r="F4" s="7">
        <f>Assumptions!F4</f>
        <v>43555</v>
      </c>
      <c r="G4" s="7">
        <f ca="1">Assumptions!G4</f>
        <v>43646</v>
      </c>
      <c r="H4" s="7">
        <f ca="1">Assumptions!H4</f>
        <v>43738</v>
      </c>
      <c r="I4" s="7">
        <f ca="1">Assumptions!I4</f>
        <v>43830</v>
      </c>
      <c r="J4" s="7">
        <f ca="1">Assumptions!J4</f>
        <v>43921</v>
      </c>
      <c r="K4" s="7">
        <f ca="1">Assumptions!K4</f>
        <v>44012</v>
      </c>
      <c r="L4" s="7">
        <f ca="1">Assumptions!L4</f>
        <v>44104</v>
      </c>
      <c r="M4" s="7">
        <f ca="1">Assumptions!M4</f>
        <v>44196</v>
      </c>
      <c r="N4" s="7">
        <f ca="1">Assumptions!N4</f>
        <v>44286</v>
      </c>
      <c r="O4" s="7">
        <f ca="1">Assumptions!O4</f>
        <v>44377</v>
      </c>
      <c r="P4" s="7">
        <f ca="1">Assumptions!P4</f>
        <v>44469</v>
      </c>
      <c r="Q4" s="7">
        <f ca="1">Assumptions!Q4</f>
        <v>44561</v>
      </c>
      <c r="R4" s="7">
        <f ca="1">Assumptions!R4</f>
        <v>44651</v>
      </c>
      <c r="S4" s="7">
        <f ca="1">Assumptions!S4</f>
        <v>44742</v>
      </c>
      <c r="T4" s="7">
        <f ca="1">Assumptions!T4</f>
        <v>44834</v>
      </c>
      <c r="U4" s="7">
        <f ca="1">Assumptions!U4</f>
        <v>44926</v>
      </c>
      <c r="V4" s="7">
        <f ca="1">Assumptions!V4</f>
        <v>45016</v>
      </c>
      <c r="W4" s="7">
        <f ca="1">Assumptions!W4</f>
        <v>45107</v>
      </c>
      <c r="X4" s="7">
        <f ca="1">Assumptions!X4</f>
        <v>45199</v>
      </c>
      <c r="Y4" s="7">
        <f ca="1">Assumptions!Y4</f>
        <v>45291</v>
      </c>
      <c r="Z4" s="7">
        <f ca="1">Assumptions!Z4</f>
        <v>45382</v>
      </c>
      <c r="AA4" s="7">
        <f ca="1">Assumptions!AA4</f>
        <v>45473</v>
      </c>
      <c r="AB4" s="7">
        <f ca="1">Assumptions!AB4</f>
        <v>45565</v>
      </c>
      <c r="AC4" s="7">
        <f ca="1">Assumptions!AC4</f>
        <v>45657</v>
      </c>
      <c r="AD4" s="7">
        <f ca="1">Assumptions!AD4</f>
        <v>45747</v>
      </c>
      <c r="AE4" s="18"/>
      <c r="AF4" s="7">
        <f>Assumptions!AF4</f>
        <v>43555</v>
      </c>
      <c r="AG4" s="7">
        <f>Assumptions!AG4</f>
        <v>43921</v>
      </c>
      <c r="AH4" s="7">
        <f>Assumptions!AH4</f>
        <v>44286</v>
      </c>
      <c r="AI4" s="7">
        <f>Assumptions!AI4</f>
        <v>44651</v>
      </c>
      <c r="AJ4" s="7">
        <f>Assumptions!AJ4</f>
        <v>45016</v>
      </c>
      <c r="AK4" s="7">
        <f>Assumptions!AK4</f>
        <v>45382</v>
      </c>
      <c r="AL4" s="7">
        <f>Assumptions!AL4</f>
        <v>45747</v>
      </c>
      <c r="AM4" s="7">
        <f>Assumptions!AM4</f>
        <v>46112</v>
      </c>
      <c r="AN4" s="17"/>
      <c r="AO4" s="17"/>
      <c r="AP4" s="17"/>
      <c r="AQ4" s="17"/>
      <c r="AR4" s="18"/>
      <c r="AS4" s="17">
        <f>EDATE(AS3,12)-1</f>
        <v>42460</v>
      </c>
      <c r="AT4" s="17">
        <f>EDATE(AT3,12)-1</f>
        <v>42825</v>
      </c>
      <c r="AU4" s="17">
        <f t="shared" ref="AU4:BC4" si="2">EDATE(AU3,12)-1</f>
        <v>43190</v>
      </c>
      <c r="AV4" s="17">
        <f t="shared" si="2"/>
        <v>43555</v>
      </c>
      <c r="AW4" s="17">
        <f t="shared" si="2"/>
        <v>43921</v>
      </c>
      <c r="AX4" s="17">
        <f t="shared" si="2"/>
        <v>44286</v>
      </c>
      <c r="AY4" s="17">
        <f t="shared" si="2"/>
        <v>44651</v>
      </c>
      <c r="AZ4" s="17">
        <f t="shared" si="2"/>
        <v>45016</v>
      </c>
      <c r="BA4" s="17">
        <f t="shared" si="2"/>
        <v>45382</v>
      </c>
      <c r="BB4" s="17">
        <f t="shared" si="2"/>
        <v>45747</v>
      </c>
      <c r="BC4" s="17">
        <f t="shared" si="2"/>
        <v>46112</v>
      </c>
      <c r="BD4" s="19"/>
      <c r="BE4" s="19"/>
      <c r="BF4" s="19"/>
      <c r="BG4" s="4"/>
    </row>
    <row r="5" spans="1:59" s="6" customFormat="1">
      <c r="B5" s="149" t="s">
        <v>246</v>
      </c>
      <c r="C5" s="49" t="s">
        <v>60</v>
      </c>
      <c r="D5" s="55"/>
      <c r="E5" s="49"/>
      <c r="F5" s="82">
        <f>IF(MONTH(Assumptions!F4)=Ending_month,(1+Assumptions!$D$12)^(YEAR(Assumptions!F4)-Base_financial_year),E5)</f>
        <v>1</v>
      </c>
      <c r="G5" s="82">
        <f ca="1">IF(MONTH(Assumptions!G4)=Ending_month,(1+Assumptions!$D$12)^(YEAR(Assumptions!G4)-Base_financial_year),F5)</f>
        <v>1</v>
      </c>
      <c r="H5" s="82">
        <f ca="1">IF(MONTH(Assumptions!H4)=Ending_month,(1+Assumptions!$D$12)^(YEAR(Assumptions!H4)-Base_financial_year),G5)</f>
        <v>1</v>
      </c>
      <c r="I5" s="82">
        <f ca="1">IF(MONTH(Assumptions!I4)=Ending_month,(1+Assumptions!$D$12)^(YEAR(Assumptions!I4)-Base_financial_year),H5)</f>
        <v>1</v>
      </c>
      <c r="J5" s="82">
        <f ca="1">IF(MONTH(Assumptions!J4)=Ending_month,(1+Assumptions!$D$12)^(YEAR(Assumptions!J4)-Base_financial_year),I5)</f>
        <v>1</v>
      </c>
      <c r="K5" s="82">
        <f ca="1">IF(MONTH(Assumptions!K4)=Ending_month,(1+Assumptions!$D$12)^(YEAR(Assumptions!K4)-Base_financial_year),J5)</f>
        <v>1</v>
      </c>
      <c r="L5" s="79">
        <f ca="1">IF(MONTH(Assumptions!L4)=Ending_month,(1+Assumptions!$D$12)^(YEAR(Assumptions!L4)-Base_financial_year),K5)</f>
        <v>1</v>
      </c>
      <c r="M5" s="79">
        <f ca="1">IF(MONTH(Assumptions!M4)=Ending_month,(1+Assumptions!$D$12)^(YEAR(Assumptions!M4)-Base_financial_year),L5)</f>
        <v>1</v>
      </c>
      <c r="N5" s="79">
        <f ca="1">IF(MONTH(Assumptions!N4)=Ending_month,(1+Assumptions!$D$12)^(YEAR(Assumptions!N4)-Base_financial_year),M5)</f>
        <v>1</v>
      </c>
      <c r="O5" s="79">
        <f ca="1">IF(MONTH(Assumptions!O4)=Ending_month,(1+Assumptions!$D$12)^(YEAR(Assumptions!O4)-Base_financial_year),N5)</f>
        <v>1</v>
      </c>
      <c r="P5" s="79">
        <f ca="1">IF(MONTH(Assumptions!P4)=Ending_month,(1+Assumptions!$D$12)^(YEAR(Assumptions!P4)-Base_financial_year),O5)</f>
        <v>1</v>
      </c>
      <c r="Q5" s="79">
        <f ca="1">IF(MONTH(Assumptions!Q4)=Ending_month,(1+Assumptions!$D$12)^(YEAR(Assumptions!Q4)-Base_financial_year),P5)</f>
        <v>1</v>
      </c>
      <c r="R5" s="79">
        <f ca="1">IF(MONTH(Assumptions!R4)=Ending_month,(1+Assumptions!$D$12)^(YEAR(Assumptions!R4)-Base_financial_year),Q5)</f>
        <v>1</v>
      </c>
      <c r="S5" s="79">
        <f ca="1">IF(MONTH(Assumptions!S4)=Ending_month,(1+Assumptions!$D$12)^(YEAR(Assumptions!S4)-Base_financial_year),R5)</f>
        <v>1</v>
      </c>
      <c r="T5" s="79">
        <f ca="1">IF(MONTH(Assumptions!T4)=Ending_month,(1+Assumptions!$D$12)^(YEAR(Assumptions!T4)-Base_financial_year),S5)</f>
        <v>1</v>
      </c>
      <c r="U5" s="79">
        <f ca="1">IF(MONTH(Assumptions!U4)=Ending_month,(1+Assumptions!$D$12)^(YEAR(Assumptions!U4)-Base_financial_year),T5)</f>
        <v>1</v>
      </c>
      <c r="V5" s="79">
        <f ca="1">IF(MONTH(Assumptions!V4)=Ending_month,(1+Assumptions!$D$12)^(YEAR(Assumptions!V4)-Base_financial_year),U5)</f>
        <v>1</v>
      </c>
      <c r="W5" s="79">
        <f ca="1">IF(MONTH(Assumptions!W4)=Ending_month,(1+Assumptions!$D$12)^(YEAR(Assumptions!W4)-Base_financial_year),V5)</f>
        <v>1</v>
      </c>
      <c r="X5" s="79">
        <f ca="1">IF(MONTH(Assumptions!X4)=Ending_month,(1+Assumptions!$D$12)^(YEAR(Assumptions!X4)-Base_financial_year),W5)</f>
        <v>1</v>
      </c>
      <c r="Y5" s="79">
        <f ca="1">IF(MONTH(Assumptions!Y4)=Ending_month,(1+Assumptions!$D$12)^(YEAR(Assumptions!Y4)-Base_financial_year),X5)</f>
        <v>1</v>
      </c>
      <c r="Z5" s="79">
        <f ca="1">IF(MONTH(Assumptions!Z4)=Ending_month,(1+Assumptions!$D$12)^(YEAR(Assumptions!Z4)-Base_financial_year),Y5)</f>
        <v>1</v>
      </c>
      <c r="AA5" s="79">
        <f ca="1">IF(MONTH(Assumptions!AA4)=Ending_month,(1+Assumptions!$D$12)^(YEAR(Assumptions!AA4)-Base_financial_year),Z5)</f>
        <v>1</v>
      </c>
      <c r="AB5" s="79">
        <f ca="1">IF(MONTH(Assumptions!AB4)=Ending_month,(1+Assumptions!$D$12)^(YEAR(Assumptions!AB4)-Base_financial_year),AA5)</f>
        <v>1</v>
      </c>
      <c r="AC5" s="79">
        <f ca="1">IF(MONTH(Assumptions!AC4)=Ending_month,(1+Assumptions!$D$12)^(YEAR(Assumptions!AC4)-Base_financial_year),AB5)</f>
        <v>1</v>
      </c>
      <c r="AD5" s="79">
        <f ca="1">IF(MONTH(Assumptions!AD4)=Ending_month,(1+Assumptions!$D$12)^(YEAR(Assumptions!AD4)-Base_financial_year),AC5)</f>
        <v>1</v>
      </c>
      <c r="AE5" s="5"/>
      <c r="AF5" s="2"/>
      <c r="AG5" s="2"/>
      <c r="AH5" s="2"/>
      <c r="AI5" s="2"/>
      <c r="AJ5" s="2"/>
      <c r="AK5" s="2"/>
      <c r="AL5" s="2"/>
      <c r="AM5" s="2"/>
      <c r="AN5" s="17"/>
      <c r="AO5" s="79"/>
      <c r="AP5" s="79"/>
      <c r="AQ5" s="79"/>
      <c r="AR5" s="79"/>
      <c r="AS5" s="79"/>
      <c r="AT5" s="79"/>
      <c r="AU5" s="79"/>
      <c r="AV5" s="79"/>
    </row>
    <row r="6" spans="1:59" s="6" customFormat="1">
      <c r="B6" s="149"/>
      <c r="C6" s="49"/>
      <c r="D6" s="55"/>
      <c r="E6" s="49"/>
      <c r="F6" s="82"/>
      <c r="G6" s="82"/>
      <c r="H6" s="82"/>
      <c r="I6" s="82"/>
      <c r="J6" s="82"/>
      <c r="K6" s="82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5"/>
      <c r="AF6" s="2"/>
      <c r="AG6" s="2"/>
      <c r="AH6" s="2"/>
      <c r="AI6" s="2"/>
      <c r="AJ6" s="2"/>
      <c r="AK6" s="2"/>
      <c r="AL6" s="2"/>
      <c r="AM6" s="2"/>
      <c r="AN6" s="7"/>
      <c r="AO6" s="79"/>
      <c r="AP6" s="79"/>
      <c r="AQ6" s="79"/>
      <c r="AR6" s="79"/>
      <c r="AS6" s="79"/>
      <c r="AT6" s="79"/>
      <c r="AU6" s="79"/>
      <c r="AV6" s="79"/>
    </row>
    <row r="7" spans="1:59" s="198" customFormat="1" ht="14.5">
      <c r="A7" s="109"/>
      <c r="B7" s="205" t="s">
        <v>327</v>
      </c>
      <c r="AE7" s="5"/>
      <c r="AF7" s="2"/>
      <c r="AG7" s="2"/>
      <c r="AH7" s="2"/>
      <c r="AI7" s="2"/>
      <c r="AJ7" s="2"/>
      <c r="AK7" s="2"/>
      <c r="AL7" s="2"/>
      <c r="AM7" s="2"/>
    </row>
    <row r="8" spans="1:59" s="198" customFormat="1" ht="14.5">
      <c r="A8" s="109"/>
      <c r="B8" s="163" t="s">
        <v>380</v>
      </c>
      <c r="AE8" s="5"/>
      <c r="AF8" s="2"/>
      <c r="AG8" s="2"/>
      <c r="AH8" s="2"/>
      <c r="AI8" s="2"/>
      <c r="AJ8" s="2"/>
      <c r="AK8" s="2"/>
      <c r="AL8" s="2"/>
      <c r="AM8" s="2"/>
    </row>
    <row r="9" spans="1:59" s="27" customFormat="1">
      <c r="B9" s="209" t="s">
        <v>323</v>
      </c>
      <c r="F9" s="158">
        <f t="shared" ref="F9:AD9" ca="1" si="3">F10+F11</f>
        <v>1.54</v>
      </c>
      <c r="G9" s="158">
        <f t="shared" ca="1" si="3"/>
        <v>4.34</v>
      </c>
      <c r="H9" s="158">
        <f t="shared" ca="1" si="3"/>
        <v>7.14</v>
      </c>
      <c r="I9" s="158">
        <f t="shared" ca="1" si="3"/>
        <v>8.4</v>
      </c>
      <c r="J9" s="158">
        <f t="shared" ca="1" si="3"/>
        <v>8.4</v>
      </c>
      <c r="K9" s="158">
        <f t="shared" ca="1" si="3"/>
        <v>8.4</v>
      </c>
      <c r="L9" s="158">
        <f t="shared" ca="1" si="3"/>
        <v>8.4</v>
      </c>
      <c r="M9" s="158">
        <f t="shared" ca="1" si="3"/>
        <v>8.4</v>
      </c>
      <c r="N9" s="158">
        <f t="shared" ca="1" si="3"/>
        <v>8.4</v>
      </c>
      <c r="O9" s="158">
        <f t="shared" ca="1" si="3"/>
        <v>9.9400000000000013</v>
      </c>
      <c r="P9" s="158">
        <f t="shared" ca="1" si="3"/>
        <v>11.2</v>
      </c>
      <c r="Q9" s="158">
        <f t="shared" ca="1" si="3"/>
        <v>11.2</v>
      </c>
      <c r="R9" s="158">
        <f t="shared" ca="1" si="3"/>
        <v>11.2</v>
      </c>
      <c r="S9" s="158">
        <f t="shared" ca="1" si="3"/>
        <v>11.2</v>
      </c>
      <c r="T9" s="158">
        <f t="shared" ca="1" si="3"/>
        <v>11.2</v>
      </c>
      <c r="U9" s="158">
        <f t="shared" ca="1" si="3"/>
        <v>11.2</v>
      </c>
      <c r="V9" s="158">
        <f t="shared" ca="1" si="3"/>
        <v>11.2</v>
      </c>
      <c r="W9" s="158">
        <f t="shared" ca="1" si="3"/>
        <v>12.74</v>
      </c>
      <c r="X9" s="158">
        <f t="shared" ca="1" si="3"/>
        <v>14</v>
      </c>
      <c r="Y9" s="158">
        <f t="shared" ca="1" si="3"/>
        <v>14</v>
      </c>
      <c r="Z9" s="158">
        <f t="shared" ca="1" si="3"/>
        <v>14</v>
      </c>
      <c r="AA9" s="158">
        <f t="shared" ca="1" si="3"/>
        <v>15.54</v>
      </c>
      <c r="AB9" s="158">
        <f t="shared" ca="1" si="3"/>
        <v>16.8</v>
      </c>
      <c r="AC9" s="158">
        <f t="shared" ca="1" si="3"/>
        <v>16.8</v>
      </c>
      <c r="AD9" s="158">
        <f t="shared" ca="1" si="3"/>
        <v>16.8</v>
      </c>
      <c r="AE9" s="5"/>
      <c r="AF9" s="2"/>
      <c r="AG9" s="2"/>
      <c r="AH9" s="2"/>
      <c r="AI9" s="2"/>
      <c r="AJ9" s="2"/>
      <c r="AK9" s="2"/>
      <c r="AL9" s="2"/>
      <c r="AM9" s="2"/>
      <c r="AR9" s="42"/>
    </row>
    <row r="10" spans="1:59">
      <c r="B10" s="54" t="s">
        <v>343</v>
      </c>
      <c r="F10" s="141">
        <f>Assumptions!F14*Assumptions!$D$15*Assumptions!$D$16*F$5*USD_to_INR/million</f>
        <v>0.28000000000000003</v>
      </c>
      <c r="G10" s="141">
        <f ca="1">Assumptions!G14*Assumptions!$D$15*Assumptions!$D$16*G$5*USD_to_INR/million</f>
        <v>0.56000000000000005</v>
      </c>
      <c r="H10" s="141">
        <f ca="1">Assumptions!H14*Assumptions!$D$15*Assumptions!$D$16*H$5*USD_to_INR/million</f>
        <v>0.84</v>
      </c>
      <c r="I10" s="141">
        <f ca="1">Assumptions!I14*Assumptions!$D$15*Assumptions!$D$16*I$5*USD_to_INR/million</f>
        <v>0.84</v>
      </c>
      <c r="J10" s="141">
        <f ca="1">Assumptions!J14*Assumptions!$D$15*Assumptions!$D$16*J$5*USD_to_INR/million</f>
        <v>0.84</v>
      </c>
      <c r="K10" s="141">
        <f ca="1">Assumptions!K14*Assumptions!$D$15*Assumptions!$D$16*K$5*USD_to_INR/million</f>
        <v>0.84</v>
      </c>
      <c r="L10" s="141">
        <f ca="1">Assumptions!L14*Assumptions!$D$15*Assumptions!$D$16*L$5*USD_to_INR/million</f>
        <v>0.84</v>
      </c>
      <c r="M10" s="141">
        <f ca="1">Assumptions!M14*Assumptions!$D$15*Assumptions!$D$16*M$5*USD_to_INR/million</f>
        <v>0.84</v>
      </c>
      <c r="N10" s="141">
        <f ca="1">Assumptions!N14*Assumptions!$D$15*Assumptions!$D$16*N$5*USD_to_INR/million</f>
        <v>0.84</v>
      </c>
      <c r="O10" s="141">
        <f ca="1">Assumptions!O14*Assumptions!$D$15*Assumptions!$D$16*O$5*USD_to_INR/million</f>
        <v>1.1200000000000001</v>
      </c>
      <c r="P10" s="141">
        <f ca="1">Assumptions!P14*Assumptions!$D$15*Assumptions!$D$16*P$5*USD_to_INR/million</f>
        <v>1.1200000000000001</v>
      </c>
      <c r="Q10" s="141">
        <f ca="1">Assumptions!Q14*Assumptions!$D$15*Assumptions!$D$16*Q$5*USD_to_INR/million</f>
        <v>1.1200000000000001</v>
      </c>
      <c r="R10" s="141">
        <f ca="1">Assumptions!R14*Assumptions!$D$15*Assumptions!$D$16*R$5*USD_to_INR/million</f>
        <v>1.1200000000000001</v>
      </c>
      <c r="S10" s="141">
        <f ca="1">Assumptions!S14*Assumptions!$D$15*Assumptions!$D$16*S$5*USD_to_INR/million</f>
        <v>1.1200000000000001</v>
      </c>
      <c r="T10" s="141">
        <f ca="1">Assumptions!T14*Assumptions!$D$15*Assumptions!$D$16*T$5*USD_to_INR/million</f>
        <v>1.1200000000000001</v>
      </c>
      <c r="U10" s="141">
        <f ca="1">Assumptions!U14*Assumptions!$D$15*Assumptions!$D$16*U$5*USD_to_INR/million</f>
        <v>1.1200000000000001</v>
      </c>
      <c r="V10" s="141">
        <f ca="1">Assumptions!V14*Assumptions!$D$15*Assumptions!$D$16*V$5*USD_to_INR/million</f>
        <v>1.1200000000000001</v>
      </c>
      <c r="W10" s="141">
        <f ca="1">Assumptions!W14*Assumptions!$D$15*Assumptions!$D$16*W$5*USD_to_INR/million</f>
        <v>1.4</v>
      </c>
      <c r="X10" s="141">
        <f ca="1">Assumptions!X14*Assumptions!$D$15*Assumptions!$D$16*X$5*USD_to_INR/million</f>
        <v>1.4</v>
      </c>
      <c r="Y10" s="141">
        <f ca="1">Assumptions!Y14*Assumptions!$D$15*Assumptions!$D$16*Y$5*USD_to_INR/million</f>
        <v>1.4</v>
      </c>
      <c r="Z10" s="141">
        <f ca="1">Assumptions!Z14*Assumptions!$D$15*Assumptions!$D$16*Z$5*USD_to_INR/million</f>
        <v>1.4</v>
      </c>
      <c r="AA10" s="141">
        <f ca="1">Assumptions!AA14*Assumptions!$D$15*Assumptions!$D$16*AA$5*USD_to_INR/million</f>
        <v>1.68</v>
      </c>
      <c r="AB10" s="141">
        <f ca="1">Assumptions!AB14*Assumptions!$D$15*Assumptions!$D$16*AB$5*USD_to_INR/million</f>
        <v>1.68</v>
      </c>
      <c r="AC10" s="141">
        <f ca="1">Assumptions!AC14*Assumptions!$D$15*Assumptions!$D$16*AC$5*USD_to_INR/million</f>
        <v>1.68</v>
      </c>
      <c r="AD10" s="141">
        <f ca="1">Assumptions!AD14*Assumptions!$D$15*Assumptions!$D$16*AD$5*USD_to_INR/million</f>
        <v>1.68</v>
      </c>
      <c r="AN10" s="21"/>
      <c r="AO10" s="21"/>
      <c r="AP10" s="21"/>
      <c r="AQ10" s="21"/>
    </row>
    <row r="11" spans="1:59">
      <c r="B11" s="54" t="s">
        <v>344</v>
      </c>
      <c r="F11" s="141">
        <f ca="1">SUM(OFFSET(Assumptions!F14,0,-Assumptions!$D$21+1):'Assumptions'!F14)*Assumptions!$D$19*Assumptions!$D$20*Monthly_to_quarterly*USD_to_INR/million</f>
        <v>1.26</v>
      </c>
      <c r="G11" s="141">
        <f ca="1">SUM(OFFSET(Assumptions!G14,0,-Assumptions!$D$21+1):'Assumptions'!G14)*Assumptions!$D$19*Assumptions!$D$20*Monthly_to_quarterly*USD_to_INR/million</f>
        <v>3.78</v>
      </c>
      <c r="H11" s="141">
        <f ca="1">SUM(OFFSET(Assumptions!H14,0,-Assumptions!$D$21+1):'Assumptions'!H14)*Assumptions!$D$19*Assumptions!$D$20*Monthly_to_quarterly*USD_to_INR/million</f>
        <v>6.3</v>
      </c>
      <c r="I11" s="141">
        <f ca="1">SUM(OFFSET(Assumptions!I14,0,-Assumptions!$D$21+1):'Assumptions'!I14)*Assumptions!$D$19*Assumptions!$D$20*Monthly_to_quarterly*USD_to_INR/million</f>
        <v>7.56</v>
      </c>
      <c r="J11" s="141">
        <f ca="1">SUM(OFFSET(Assumptions!J14,0,-Assumptions!$D$21+1):'Assumptions'!J14)*Assumptions!$D$19*Assumptions!$D$20*Monthly_to_quarterly*USD_to_INR/million</f>
        <v>7.56</v>
      </c>
      <c r="K11" s="141">
        <f ca="1">SUM(OFFSET(Assumptions!K14,0,-Assumptions!$D$21+1):'Assumptions'!K14)*Assumptions!$D$19*Assumptions!$D$20*Monthly_to_quarterly*USD_to_INR/million</f>
        <v>7.56</v>
      </c>
      <c r="L11" s="141">
        <f ca="1">SUM(OFFSET(Assumptions!L14,0,-Assumptions!$D$21+1):'Assumptions'!L14)*Assumptions!$D$19*Assumptions!$D$20*Monthly_to_quarterly*USD_to_INR/million</f>
        <v>7.56</v>
      </c>
      <c r="M11" s="141">
        <f ca="1">SUM(OFFSET(Assumptions!M14,0,-Assumptions!$D$21+1):'Assumptions'!M14)*Assumptions!$D$19*Assumptions!$D$20*Monthly_to_quarterly*USD_to_INR/million</f>
        <v>7.56</v>
      </c>
      <c r="N11" s="141">
        <f ca="1">SUM(OFFSET(Assumptions!N14,0,-Assumptions!$D$21+1):'Assumptions'!N14)*Assumptions!$D$19*Assumptions!$D$20*Monthly_to_quarterly*USD_to_INR/million</f>
        <v>7.56</v>
      </c>
      <c r="O11" s="141">
        <f ca="1">SUM(OFFSET(Assumptions!O14,0,-Assumptions!$D$21+1):'Assumptions'!O14)*Assumptions!$D$19*Assumptions!$D$20*Monthly_to_quarterly*USD_to_INR/million</f>
        <v>8.82</v>
      </c>
      <c r="P11" s="141">
        <f ca="1">SUM(OFFSET(Assumptions!P14,0,-Assumptions!$D$21+1):'Assumptions'!P14)*Assumptions!$D$19*Assumptions!$D$20*Monthly_to_quarterly*USD_to_INR/million</f>
        <v>10.08</v>
      </c>
      <c r="Q11" s="141">
        <f ca="1">SUM(OFFSET(Assumptions!Q14,0,-Assumptions!$D$21+1):'Assumptions'!Q14)*Assumptions!$D$19*Assumptions!$D$20*Monthly_to_quarterly*USD_to_INR/million</f>
        <v>10.08</v>
      </c>
      <c r="R11" s="141">
        <f ca="1">SUM(OFFSET(Assumptions!R14,0,-Assumptions!$D$21+1):'Assumptions'!R14)*Assumptions!$D$19*Assumptions!$D$20*Monthly_to_quarterly*USD_to_INR/million</f>
        <v>10.08</v>
      </c>
      <c r="S11" s="141">
        <f ca="1">SUM(OFFSET(Assumptions!S14,0,-Assumptions!$D$21+1):'Assumptions'!S14)*Assumptions!$D$19*Assumptions!$D$20*Monthly_to_quarterly*USD_to_INR/million</f>
        <v>10.08</v>
      </c>
      <c r="T11" s="141">
        <f ca="1">SUM(OFFSET(Assumptions!T14,0,-Assumptions!$D$21+1):'Assumptions'!T14)*Assumptions!$D$19*Assumptions!$D$20*Monthly_to_quarterly*USD_to_INR/million</f>
        <v>10.08</v>
      </c>
      <c r="U11" s="141">
        <f ca="1">SUM(OFFSET(Assumptions!U14,0,-Assumptions!$D$21+1):'Assumptions'!U14)*Assumptions!$D$19*Assumptions!$D$20*Monthly_to_quarterly*USD_to_INR/million</f>
        <v>10.08</v>
      </c>
      <c r="V11" s="141">
        <f ca="1">SUM(OFFSET(Assumptions!V14,0,-Assumptions!$D$21+1):'Assumptions'!V14)*Assumptions!$D$19*Assumptions!$D$20*Monthly_to_quarterly*USD_to_INR/million</f>
        <v>10.08</v>
      </c>
      <c r="W11" s="141">
        <f ca="1">SUM(OFFSET(Assumptions!W14,0,-Assumptions!$D$21+1):'Assumptions'!W14)*Assumptions!$D$19*Assumptions!$D$20*Monthly_to_quarterly*USD_to_INR/million</f>
        <v>11.34</v>
      </c>
      <c r="X11" s="141">
        <f ca="1">SUM(OFFSET(Assumptions!X14,0,-Assumptions!$D$21+1):'Assumptions'!X14)*Assumptions!$D$19*Assumptions!$D$20*Monthly_to_quarterly*USD_to_INR/million</f>
        <v>12.6</v>
      </c>
      <c r="Y11" s="141">
        <f ca="1">SUM(OFFSET(Assumptions!Y14,0,-Assumptions!$D$21+1):'Assumptions'!Y14)*Assumptions!$D$19*Assumptions!$D$20*Monthly_to_quarterly*USD_to_INR/million</f>
        <v>12.6</v>
      </c>
      <c r="Z11" s="141">
        <f ca="1">SUM(OFFSET(Assumptions!Z14,0,-Assumptions!$D$21+1):'Assumptions'!Z14)*Assumptions!$D$19*Assumptions!$D$20*Monthly_to_quarterly*USD_to_INR/million</f>
        <v>12.6</v>
      </c>
      <c r="AA11" s="141">
        <f ca="1">SUM(OFFSET(Assumptions!AA14,0,-Assumptions!$D$21+1):'Assumptions'!AA14)*Assumptions!$D$19*Assumptions!$D$20*Monthly_to_quarterly*USD_to_INR/million</f>
        <v>13.86</v>
      </c>
      <c r="AB11" s="141">
        <f ca="1">SUM(OFFSET(Assumptions!AB14,0,-Assumptions!$D$21+1):'Assumptions'!AB14)*Assumptions!$D$19*Assumptions!$D$20*Monthly_to_quarterly*USD_to_INR/million</f>
        <v>15.12</v>
      </c>
      <c r="AC11" s="141">
        <f ca="1">SUM(OFFSET(Assumptions!AC14,0,-Assumptions!$D$21+1):'Assumptions'!AC14)*Assumptions!$D$19*Assumptions!$D$20*Monthly_to_quarterly*USD_to_INR/million</f>
        <v>15.12</v>
      </c>
      <c r="AD11" s="141">
        <f ca="1">SUM(OFFSET(Assumptions!AD14,0,-Assumptions!$D$21+1):'Assumptions'!AD14)*Assumptions!$D$19*Assumptions!$D$20*Monthly_to_quarterly*USD_to_INR/million</f>
        <v>15.12</v>
      </c>
      <c r="AE11" s="20"/>
      <c r="AF11" s="6"/>
      <c r="AG11" s="6"/>
      <c r="AH11" s="6"/>
      <c r="AI11" s="6"/>
      <c r="AJ11" s="6"/>
      <c r="AK11" s="6"/>
      <c r="AL11" s="6"/>
      <c r="AM11" s="6"/>
      <c r="AN11" s="21"/>
      <c r="AO11" s="21"/>
      <c r="AP11" s="21"/>
      <c r="AQ11" s="21"/>
    </row>
    <row r="12" spans="1:59">
      <c r="B12" s="163" t="s">
        <v>157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20"/>
      <c r="AF12" s="6"/>
      <c r="AG12" s="6"/>
      <c r="AH12" s="6"/>
      <c r="AI12" s="6"/>
      <c r="AJ12" s="6"/>
      <c r="AK12" s="6"/>
      <c r="AL12" s="6"/>
      <c r="AM12" s="6"/>
      <c r="AN12" s="21"/>
      <c r="AO12" s="21"/>
      <c r="AP12" s="21"/>
      <c r="AQ12" s="21"/>
    </row>
    <row r="13" spans="1:59">
      <c r="B13" s="208" t="s">
        <v>15</v>
      </c>
      <c r="F13" s="141">
        <f>Assumptions!F25*Assumptions!$D$26*F$5*USD_to_INR/million</f>
        <v>0</v>
      </c>
      <c r="G13" s="141">
        <f ca="1">Assumptions!G25*Assumptions!$D$26*G$5*USD_to_INR/million</f>
        <v>0</v>
      </c>
      <c r="H13" s="141">
        <f ca="1">Assumptions!H25*Assumptions!$D$26*H$5*USD_to_INR/million</f>
        <v>0</v>
      </c>
      <c r="I13" s="141">
        <f ca="1">Assumptions!I25*Assumptions!$D$26*I$5*USD_to_INR/million</f>
        <v>0.42</v>
      </c>
      <c r="J13" s="141">
        <f ca="1">Assumptions!J25*Assumptions!$D$26*J$5*USD_to_INR/million</f>
        <v>0.42</v>
      </c>
      <c r="K13" s="141">
        <f ca="1">Assumptions!K25*Assumptions!$D$26*K$5*USD_to_INR/million</f>
        <v>0.56000000000000005</v>
      </c>
      <c r="L13" s="141">
        <f ca="1">Assumptions!L25*Assumptions!$D$26*L$5*USD_to_INR/million</f>
        <v>0.56000000000000005</v>
      </c>
      <c r="M13" s="141">
        <f ca="1">Assumptions!M25*Assumptions!$D$26*M$5*USD_to_INR/million</f>
        <v>0.56000000000000005</v>
      </c>
      <c r="N13" s="141">
        <f ca="1">Assumptions!N25*Assumptions!$D$26*N$5*USD_to_INR/million</f>
        <v>0.56000000000000005</v>
      </c>
      <c r="O13" s="141">
        <f ca="1">Assumptions!O25*Assumptions!$D$26*O$5*USD_to_INR/million</f>
        <v>0.7</v>
      </c>
      <c r="P13" s="141">
        <f ca="1">Assumptions!P25*Assumptions!$D$26*P$5*USD_to_INR/million</f>
        <v>0.7</v>
      </c>
      <c r="Q13" s="141">
        <f ca="1">Assumptions!Q25*Assumptions!$D$26*Q$5*USD_to_INR/million</f>
        <v>0.7</v>
      </c>
      <c r="R13" s="141">
        <f ca="1">Assumptions!R25*Assumptions!$D$26*R$5*USD_to_INR/million</f>
        <v>0.7</v>
      </c>
      <c r="S13" s="141">
        <f ca="1">Assumptions!S25*Assumptions!$D$26*S$5*USD_to_INR/million</f>
        <v>0.98</v>
      </c>
      <c r="T13" s="141">
        <f ca="1">Assumptions!T25*Assumptions!$D$26*T$5*USD_to_INR/million</f>
        <v>0.98</v>
      </c>
      <c r="U13" s="141">
        <f ca="1">Assumptions!U25*Assumptions!$D$26*U$5*USD_to_INR/million</f>
        <v>0.98</v>
      </c>
      <c r="V13" s="141">
        <f ca="1">Assumptions!V25*Assumptions!$D$26*V$5*USD_to_INR/million</f>
        <v>0.98</v>
      </c>
      <c r="W13" s="141">
        <f ca="1">Assumptions!W25*Assumptions!$D$26*W$5*USD_to_INR/million</f>
        <v>1.1200000000000001</v>
      </c>
      <c r="X13" s="141">
        <f ca="1">Assumptions!X25*Assumptions!$D$26*X$5*USD_to_INR/million</f>
        <v>1.1200000000000001</v>
      </c>
      <c r="Y13" s="141">
        <f ca="1">Assumptions!Y25*Assumptions!$D$26*Y$5*USD_to_INR/million</f>
        <v>1.1200000000000001</v>
      </c>
      <c r="Z13" s="141">
        <f ca="1">Assumptions!Z25*Assumptions!$D$26*Z$5*USD_to_INR/million</f>
        <v>1.1200000000000001</v>
      </c>
      <c r="AA13" s="141">
        <f ca="1">Assumptions!AA25*Assumptions!$D$26*AA$5*USD_to_INR/million</f>
        <v>1.4</v>
      </c>
      <c r="AB13" s="141">
        <f ca="1">Assumptions!AB25*Assumptions!$D$26*AB$5*USD_to_INR/million</f>
        <v>1.4</v>
      </c>
      <c r="AC13" s="141">
        <f ca="1">Assumptions!AC25*Assumptions!$D$26*AC$5*USD_to_INR/million</f>
        <v>1.4</v>
      </c>
      <c r="AD13" s="141">
        <f ca="1">Assumptions!AD25*Assumptions!$D$26*AD$5*USD_to_INR/million</f>
        <v>1.4</v>
      </c>
      <c r="AE13" s="114"/>
      <c r="AF13" s="60"/>
      <c r="AG13" s="60"/>
      <c r="AH13" s="60"/>
      <c r="AI13" s="60"/>
      <c r="AJ13" s="60"/>
      <c r="AK13" s="60"/>
      <c r="AL13" s="60"/>
      <c r="AM13" s="60"/>
      <c r="AN13" s="21"/>
      <c r="AO13" s="21"/>
      <c r="AP13" s="21"/>
      <c r="AQ13" s="21"/>
    </row>
    <row r="14" spans="1:59" s="6" customFormat="1">
      <c r="B14" s="204" t="s">
        <v>291</v>
      </c>
      <c r="C14" s="28"/>
      <c r="D14" s="28"/>
      <c r="E14" s="28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15"/>
      <c r="AF14" s="119"/>
      <c r="AG14" s="119"/>
      <c r="AH14" s="119"/>
      <c r="AI14" s="119"/>
      <c r="AJ14" s="119"/>
      <c r="AK14" s="119"/>
      <c r="AL14" s="119"/>
      <c r="AM14" s="119"/>
      <c r="AN14" s="91"/>
      <c r="AO14" s="91"/>
      <c r="AP14" s="91"/>
      <c r="AQ14" s="91"/>
      <c r="AR14" s="20"/>
    </row>
    <row r="15" spans="1:59" s="27" customFormat="1">
      <c r="B15" s="209" t="s">
        <v>323</v>
      </c>
      <c r="F15" s="158">
        <f>F17+F34+F46</f>
        <v>0</v>
      </c>
      <c r="G15" s="158">
        <f t="shared" ref="G15:AD15" ca="1" si="4">G17+G34+G46</f>
        <v>0</v>
      </c>
      <c r="H15" s="158">
        <f t="shared" ca="1" si="4"/>
        <v>0</v>
      </c>
      <c r="I15" s="158">
        <f t="shared" ca="1" si="4"/>
        <v>0</v>
      </c>
      <c r="J15" s="158">
        <f t="shared" ca="1" si="4"/>
        <v>0</v>
      </c>
      <c r="K15" s="158">
        <f t="shared" ca="1" si="4"/>
        <v>0</v>
      </c>
      <c r="L15" s="158">
        <f t="shared" ca="1" si="4"/>
        <v>0</v>
      </c>
      <c r="M15" s="158">
        <f t="shared" ca="1" si="4"/>
        <v>46.999988000000002</v>
      </c>
      <c r="N15" s="158">
        <f t="shared" ca="1" si="4"/>
        <v>49.672098000000005</v>
      </c>
      <c r="O15" s="158">
        <f t="shared" ca="1" si="4"/>
        <v>68.809514899999996</v>
      </c>
      <c r="P15" s="158">
        <f t="shared" ca="1" si="4"/>
        <v>81.206987400000003</v>
      </c>
      <c r="Q15" s="158">
        <f t="shared" ca="1" si="4"/>
        <v>86.209471600000001</v>
      </c>
      <c r="R15" s="158">
        <f t="shared" ca="1" si="4"/>
        <v>91.458561599999996</v>
      </c>
      <c r="S15" s="158">
        <f t="shared" ca="1" si="4"/>
        <v>152.47578710000002</v>
      </c>
      <c r="T15" s="158">
        <f t="shared" ca="1" si="4"/>
        <v>161.83080620000001</v>
      </c>
      <c r="U15" s="158">
        <f t="shared" ca="1" si="4"/>
        <v>172.05029240000002</v>
      </c>
      <c r="V15" s="158">
        <f t="shared" ca="1" si="4"/>
        <v>183.06289680000003</v>
      </c>
      <c r="W15" s="158">
        <f t="shared" ca="1" si="4"/>
        <v>263.900217</v>
      </c>
      <c r="X15" s="158">
        <f t="shared" ca="1" si="4"/>
        <v>281.28901500000001</v>
      </c>
      <c r="Y15" s="158">
        <f t="shared" ca="1" si="4"/>
        <v>300.28963020000003</v>
      </c>
      <c r="Z15" s="158">
        <f t="shared" ca="1" si="4"/>
        <v>321.06513600000005</v>
      </c>
      <c r="AA15" s="158">
        <f t="shared" ca="1" si="4"/>
        <v>431.6536658</v>
      </c>
      <c r="AB15" s="158">
        <f t="shared" ca="1" si="4"/>
        <v>462.89211780000005</v>
      </c>
      <c r="AC15" s="158">
        <f t="shared" ca="1" si="4"/>
        <v>497.39216170000009</v>
      </c>
      <c r="AD15" s="158">
        <f t="shared" ca="1" si="4"/>
        <v>535.77661269999999</v>
      </c>
      <c r="AE15" s="115"/>
      <c r="AF15" s="62"/>
      <c r="AG15" s="62"/>
      <c r="AH15" s="62"/>
      <c r="AI15" s="62"/>
      <c r="AJ15" s="62"/>
      <c r="AK15" s="62"/>
      <c r="AL15" s="62"/>
      <c r="AM15" s="62"/>
      <c r="AR15" s="42"/>
    </row>
    <row r="16" spans="1:59" s="27" customFormat="1">
      <c r="A16" s="2"/>
      <c r="B16" s="121" t="s">
        <v>149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15"/>
      <c r="AF16" s="62"/>
      <c r="AG16" s="62"/>
      <c r="AH16" s="62"/>
      <c r="AI16" s="62"/>
      <c r="AJ16" s="62"/>
      <c r="AK16" s="62"/>
      <c r="AL16" s="62"/>
      <c r="AM16" s="62"/>
      <c r="AR16" s="42"/>
    </row>
    <row r="17" spans="1:48">
      <c r="B17" s="199" t="s">
        <v>381</v>
      </c>
      <c r="F17" s="158">
        <f>F19+F24+F29</f>
        <v>0</v>
      </c>
      <c r="G17" s="158">
        <f t="shared" ref="G17:AD17" ca="1" si="5">G19+G24+G29</f>
        <v>0</v>
      </c>
      <c r="H17" s="158">
        <f t="shared" ca="1" si="5"/>
        <v>0</v>
      </c>
      <c r="I17" s="158">
        <f t="shared" ca="1" si="5"/>
        <v>0</v>
      </c>
      <c r="J17" s="158">
        <f t="shared" ca="1" si="5"/>
        <v>0</v>
      </c>
      <c r="K17" s="158">
        <f t="shared" ca="1" si="5"/>
        <v>0</v>
      </c>
      <c r="L17" s="158">
        <f t="shared" ca="1" si="5"/>
        <v>0</v>
      </c>
      <c r="M17" s="158">
        <f t="shared" ca="1" si="5"/>
        <v>9.8054880000000004</v>
      </c>
      <c r="N17" s="158">
        <f t="shared" ca="1" si="5"/>
        <v>10.893414</v>
      </c>
      <c r="O17" s="158">
        <f t="shared" ca="1" si="5"/>
        <v>12.162979499999999</v>
      </c>
      <c r="P17" s="158">
        <f t="shared" ca="1" si="5"/>
        <v>18.617046000000002</v>
      </c>
      <c r="Q17" s="158">
        <f t="shared" ca="1" si="5"/>
        <v>20.825392000000001</v>
      </c>
      <c r="R17" s="158">
        <f t="shared" ca="1" si="5"/>
        <v>23.274692000000002</v>
      </c>
      <c r="S17" s="158">
        <f t="shared" ca="1" si="5"/>
        <v>33.260937500000004</v>
      </c>
      <c r="T17" s="158">
        <f t="shared" ca="1" si="5"/>
        <v>37.424975000000003</v>
      </c>
      <c r="U17" s="158">
        <f t="shared" ca="1" si="5"/>
        <v>42.130970000000005</v>
      </c>
      <c r="V17" s="158">
        <f t="shared" ca="1" si="5"/>
        <v>47.507459999999995</v>
      </c>
      <c r="W17" s="158">
        <f t="shared" ca="1" si="5"/>
        <v>65.282595000000001</v>
      </c>
      <c r="X17" s="158">
        <f t="shared" ca="1" si="5"/>
        <v>73.899923999999999</v>
      </c>
      <c r="Y17" s="158">
        <f t="shared" ca="1" si="5"/>
        <v>83.759360999999998</v>
      </c>
      <c r="Z17" s="158">
        <f t="shared" ca="1" si="5"/>
        <v>95.006772000000012</v>
      </c>
      <c r="AA17" s="158">
        <f t="shared" ca="1" si="5"/>
        <v>127.630363</v>
      </c>
      <c r="AB17" s="158">
        <f t="shared" ca="1" si="5"/>
        <v>145.39781900000003</v>
      </c>
      <c r="AC17" s="158">
        <f t="shared" ca="1" si="5"/>
        <v>165.85281650000002</v>
      </c>
      <c r="AD17" s="158">
        <f t="shared" ca="1" si="5"/>
        <v>189.48640549999999</v>
      </c>
      <c r="AE17" s="115"/>
      <c r="AF17" s="62"/>
      <c r="AG17" s="62"/>
      <c r="AH17" s="62"/>
      <c r="AI17" s="62"/>
      <c r="AJ17" s="62"/>
      <c r="AK17" s="62"/>
      <c r="AL17" s="62"/>
      <c r="AM17" s="62"/>
      <c r="AN17" s="21"/>
      <c r="AO17" s="21"/>
      <c r="AP17" s="21"/>
      <c r="AQ17" s="21"/>
    </row>
    <row r="18" spans="1:48" s="27" customFormat="1">
      <c r="A18" s="2"/>
      <c r="B18" s="173" t="s">
        <v>339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15"/>
      <c r="AF18" s="62"/>
      <c r="AG18" s="62"/>
      <c r="AH18" s="62"/>
      <c r="AI18" s="62"/>
      <c r="AJ18" s="62"/>
      <c r="AK18" s="62"/>
      <c r="AL18" s="62"/>
      <c r="AM18" s="62"/>
      <c r="AR18" s="42"/>
    </row>
    <row r="19" spans="1:48" s="27" customFormat="1">
      <c r="B19" s="210" t="s">
        <v>15</v>
      </c>
      <c r="F19" s="158">
        <f>F22*Assumptions!$D29*Assumptions!$D$28*F$5*USD_to_INR/million</f>
        <v>0</v>
      </c>
      <c r="G19" s="158">
        <f ca="1">G22*Assumptions!$D29*Assumptions!$D$28*G$5*USD_to_INR/million</f>
        <v>0</v>
      </c>
      <c r="H19" s="158">
        <f ca="1">H22*Assumptions!$D29*Assumptions!$D$28*H$5*USD_to_INR/million</f>
        <v>0</v>
      </c>
      <c r="I19" s="158">
        <f ca="1">I22*Assumptions!$D29*Assumptions!$D$28*I$5*USD_to_INR/million</f>
        <v>0</v>
      </c>
      <c r="J19" s="158">
        <f ca="1">J22*Assumptions!$D29*Assumptions!$D$28*J$5*USD_to_INR/million</f>
        <v>0</v>
      </c>
      <c r="K19" s="158">
        <f ca="1">K22*Assumptions!$D29*Assumptions!$D$28*K$5*USD_to_INR/million</f>
        <v>0</v>
      </c>
      <c r="L19" s="158">
        <f ca="1">L22*Assumptions!$D29*Assumptions!$D$28*L$5*USD_to_INR/million</f>
        <v>0</v>
      </c>
      <c r="M19" s="158">
        <f ca="1">M22*Assumptions!$D29*Assumptions!$D$28*M$5*USD_to_INR/million</f>
        <v>2.464245</v>
      </c>
      <c r="N19" s="158">
        <f ca="1">N22*Assumptions!$D29*Assumptions!$D$28*N$5*USD_to_INR/million</f>
        <v>2.644425</v>
      </c>
      <c r="O19" s="158">
        <f ca="1">O22*Assumptions!$D29*Assumptions!$D$28*O$5*USD_to_INR/million</f>
        <v>2.8379925000000004</v>
      </c>
      <c r="P19" s="158">
        <f ca="1">P22*Assumptions!$D29*Assumptions!$D$28*P$5*USD_to_INR/million</f>
        <v>4.0607699999999998</v>
      </c>
      <c r="Q19" s="158">
        <f ca="1">Q22*Assumptions!$D29*Assumptions!$D$28*Q$5*USD_to_INR/million</f>
        <v>4.3579199999999991</v>
      </c>
      <c r="R19" s="158">
        <f ca="1">R22*Assumptions!$D29*Assumptions!$D$28*R$5*USD_to_INR/million</f>
        <v>4.6767000000000003</v>
      </c>
      <c r="S19" s="158">
        <f ca="1">S22*Assumptions!$D29*Assumptions!$D$28*S$5*USD_to_INR/million</f>
        <v>6.2734874999999999</v>
      </c>
      <c r="T19" s="158">
        <f ca="1">T22*Assumptions!$D29*Assumptions!$D$28*T$5*USD_to_INR/million</f>
        <v>6.7325999999999997</v>
      </c>
      <c r="U19" s="158">
        <f ca="1">U22*Assumptions!$D29*Assumptions!$D$28*U$5*USD_to_INR/million</f>
        <v>7.2250500000000004</v>
      </c>
      <c r="V19" s="158">
        <f ca="1">V22*Assumptions!$D29*Assumptions!$D$28*V$5*USD_to_INR/million</f>
        <v>7.7537250000000002</v>
      </c>
      <c r="W19" s="158">
        <f ca="1">W22*Assumptions!$D29*Assumptions!$D$28*W$5*USD_to_INR/million</f>
        <v>9.9851849999999995</v>
      </c>
      <c r="X19" s="158">
        <f ca="1">X22*Assumptions!$D29*Assumptions!$D$28*X$5*USD_to_INR/million</f>
        <v>10.715669999999999</v>
      </c>
      <c r="Y19" s="158">
        <f ca="1">Y22*Assumptions!$D29*Assumptions!$D$28*Y$5*USD_to_INR/million</f>
        <v>11.499705000000001</v>
      </c>
      <c r="Z19" s="158">
        <f ca="1">Z22*Assumptions!$D29*Assumptions!$D$28*Z$5*USD_to_INR/million</f>
        <v>12.341070000000002</v>
      </c>
      <c r="AA19" s="158">
        <f ca="1">AA22*Assumptions!$D29*Assumptions!$D$28*AA$5*USD_to_INR/million</f>
        <v>15.451169999999999</v>
      </c>
      <c r="AB19" s="158">
        <f ca="1">AB22*Assumptions!$D29*Assumptions!$D$28*AB$5*USD_to_INR/million</f>
        <v>16.581600000000002</v>
      </c>
      <c r="AC19" s="158">
        <f ca="1">AC22*Assumptions!$D29*Assumptions!$D$28*AC$5*USD_to_INR/million</f>
        <v>17.794717500000004</v>
      </c>
      <c r="AD19" s="158">
        <f ca="1">AD22*Assumptions!$D29*Assumptions!$D$28*AD$5*USD_to_INR/million</f>
        <v>19.0964025</v>
      </c>
      <c r="AE19" s="115"/>
      <c r="AF19" s="62"/>
      <c r="AG19" s="62"/>
      <c r="AH19" s="62"/>
      <c r="AI19" s="62"/>
      <c r="AJ19" s="62"/>
      <c r="AK19" s="62"/>
      <c r="AL19" s="62"/>
      <c r="AM19" s="62"/>
      <c r="AN19" s="41"/>
      <c r="AO19" s="41"/>
      <c r="AP19" s="41"/>
      <c r="AQ19" s="41"/>
      <c r="AR19" s="42"/>
    </row>
    <row r="20" spans="1:48" s="60" customFormat="1">
      <c r="A20" s="2"/>
      <c r="B20" s="77" t="s">
        <v>335</v>
      </c>
      <c r="C20" s="49" t="s">
        <v>60</v>
      </c>
      <c r="D20" s="50"/>
      <c r="E20" s="49"/>
      <c r="F20" s="95">
        <f>IF(F4=base_quarter,Assumptions!$D$34,ROUND(E20*(1+Assumptions!$D$36),0))</f>
        <v>140000</v>
      </c>
      <c r="G20" s="95">
        <f ca="1">IF(G4=base_quarter,Assumptions!$D$34,ROUND(F20*(1+Assumptions!$D$36),0))</f>
        <v>150242</v>
      </c>
      <c r="H20" s="95">
        <f ca="1">IF(H4=base_quarter,Assumptions!$D$34,ROUND(G20*(1+Assumptions!$D$36),0))</f>
        <v>161234</v>
      </c>
      <c r="I20" s="95">
        <f ca="1">IF(I4=base_quarter,Assumptions!$D$34,ROUND(H20*(1+Assumptions!$D$36),0))</f>
        <v>173030</v>
      </c>
      <c r="J20" s="95">
        <f ca="1">IF(J4=base_quarter,Assumptions!$D$34,ROUND(I20*(1+Assumptions!$D$36),0))</f>
        <v>185689</v>
      </c>
      <c r="K20" s="95">
        <f ca="1">IF(K4=base_quarter,Assumptions!$D$34,ROUND(J20*(1+Assumptions!$D$36),0))</f>
        <v>199274</v>
      </c>
      <c r="L20" s="95">
        <f ca="1">IF(L4=base_quarter,Assumptions!$D$34,ROUND(K20*(1+Assumptions!$D$36),0))</f>
        <v>213853</v>
      </c>
      <c r="M20" s="95">
        <f ca="1">IF(M4=base_quarter,Assumptions!$D$34,ROUND(L20*(1+Assumptions!$D$36),0))</f>
        <v>229499</v>
      </c>
      <c r="N20" s="95">
        <f ca="1">IF(N4=base_quarter,Assumptions!$D$34,ROUND(M20*(1+Assumptions!$D$36),0))</f>
        <v>246289</v>
      </c>
      <c r="O20" s="95">
        <f ca="1">IF(O4=base_quarter,Assumptions!$D$34,ROUND(N20*(1+Assumptions!$D$36),0))</f>
        <v>264308</v>
      </c>
      <c r="P20" s="95">
        <f ca="1">IF(P4=base_quarter,Assumptions!$D$34,ROUND(O20*(1+Assumptions!$D$36),0))</f>
        <v>283645</v>
      </c>
      <c r="Q20" s="95">
        <f ca="1">IF(Q4=base_quarter,Assumptions!$D$34,ROUND(P20*(1+Assumptions!$D$36),0))</f>
        <v>304397</v>
      </c>
      <c r="R20" s="95">
        <f ca="1">IF(R4=base_quarter,Assumptions!$D$34,ROUND(Q20*(1+Assumptions!$D$36),0))</f>
        <v>326667</v>
      </c>
      <c r="S20" s="95">
        <f ca="1">IF(S4=base_quarter,Assumptions!$D$34,ROUND(R20*(1+Assumptions!$D$36),0))</f>
        <v>350566</v>
      </c>
      <c r="T20" s="95">
        <f ca="1">IF(T4=base_quarter,Assumptions!$D$34,ROUND(S20*(1+Assumptions!$D$36),0))</f>
        <v>376214</v>
      </c>
      <c r="U20" s="95">
        <f ca="1">IF(U4=base_quarter,Assumptions!$D$34,ROUND(T20*(1+Assumptions!$D$36),0))</f>
        <v>403738</v>
      </c>
      <c r="V20" s="95">
        <f ca="1">IF(V4=base_quarter,Assumptions!$D$34,ROUND(U20*(1+Assumptions!$D$36),0))</f>
        <v>433276</v>
      </c>
      <c r="W20" s="95">
        <f ca="1">IF(W4=base_quarter,Assumptions!$D$34,ROUND(V20*(1+Assumptions!$D$36),0))</f>
        <v>464975</v>
      </c>
      <c r="X20" s="95">
        <f ca="1">IF(X4=base_quarter,Assumptions!$D$34,ROUND(W20*(1+Assumptions!$D$36),0))</f>
        <v>498993</v>
      </c>
      <c r="Y20" s="95">
        <f ca="1">IF(Y4=base_quarter,Assumptions!$D$34,ROUND(X20*(1+Assumptions!$D$36),0))</f>
        <v>535500</v>
      </c>
      <c r="Z20" s="95">
        <f ca="1">IF(Z4=base_quarter,Assumptions!$D$34,ROUND(Y20*(1+Assumptions!$D$36),0))</f>
        <v>574678</v>
      </c>
      <c r="AA20" s="95">
        <f ca="1">IF(AA4=base_quarter,Assumptions!$D$34,ROUND(Z20*(1+Assumptions!$D$36),0))</f>
        <v>616722</v>
      </c>
      <c r="AB20" s="95">
        <f ca="1">IF(AB4=base_quarter,Assumptions!$D$34,ROUND(AA20*(1+Assumptions!$D$36),0))</f>
        <v>661842</v>
      </c>
      <c r="AC20" s="95">
        <f ca="1">IF(AC4=base_quarter,Assumptions!$D$34,ROUND(AB20*(1+Assumptions!$D$36),0))</f>
        <v>710263</v>
      </c>
      <c r="AD20" s="95">
        <f ca="1">IF(AD4=base_quarter,Assumptions!$D$34,ROUND(AC20*(1+Assumptions!$D$36),0))</f>
        <v>762226</v>
      </c>
      <c r="AE20" s="115"/>
      <c r="AF20" s="62"/>
      <c r="AG20" s="62"/>
      <c r="AH20" s="62"/>
      <c r="AI20" s="62"/>
      <c r="AJ20" s="62"/>
      <c r="AK20" s="62"/>
      <c r="AL20" s="62"/>
      <c r="AM20" s="62"/>
      <c r="AN20" s="21"/>
      <c r="AO20" s="119">
        <f ca="1">IFERROR(SUMIFS($F20:$AD20,Assumptions!$F$2:$AD$2,Assumptions!AF$2),0)</f>
        <v>140000</v>
      </c>
      <c r="AP20" s="119">
        <f ca="1">IFERROR(SUMIFS($F20:$AD20,Assumptions!$F$2:$AD$2,Assumptions!AG$2),0)</f>
        <v>670195</v>
      </c>
      <c r="AQ20" s="119">
        <f ca="1">IFERROR(SUMIFS($F20:$AD20,Assumptions!$F$2:$AD$2,Assumptions!AH$2),0)</f>
        <v>888915</v>
      </c>
      <c r="AR20" s="119">
        <f ca="1">IFERROR(SUMIFS($F20:$AD20,Assumptions!$F$2:$AD$2,Assumptions!AI$2),0)</f>
        <v>1179017</v>
      </c>
      <c r="AS20" s="119">
        <f ca="1">IFERROR(SUMIFS($F20:$AD20,Assumptions!$F$2:$AD$2,Assumptions!AJ$2),0)</f>
        <v>1563794</v>
      </c>
      <c r="AT20" s="119">
        <f ca="1">IFERROR(SUMIFS($F20:$AD20,Assumptions!$F$2:$AD$2,Assumptions!AK$2),0)</f>
        <v>2074146</v>
      </c>
      <c r="AU20" s="119">
        <f ca="1">IFERROR(SUMIFS($F20:$AD20,Assumptions!$F$2:$AD$2,Assumptions!AL$2),0)</f>
        <v>2751053</v>
      </c>
      <c r="AV20" s="119">
        <f ca="1">IFERROR(SUMIFS($F20:$AD20,Assumptions!$F$2:$AD$2,Assumptions!AM$2),0)</f>
        <v>0</v>
      </c>
    </row>
    <row r="21" spans="1:48" s="60" customFormat="1">
      <c r="A21" s="2"/>
      <c r="B21" s="77" t="s">
        <v>336</v>
      </c>
      <c r="C21" s="49" t="s">
        <v>60</v>
      </c>
      <c r="D21" s="50"/>
      <c r="E21" s="49"/>
      <c r="F21" s="95">
        <f t="shared" ref="F21:AD21" si="6">IF(F$4=base_quarter,,F20-E20)</f>
        <v>0</v>
      </c>
      <c r="G21" s="95">
        <f t="shared" ca="1" si="6"/>
        <v>10242</v>
      </c>
      <c r="H21" s="95">
        <f t="shared" ca="1" si="6"/>
        <v>10992</v>
      </c>
      <c r="I21" s="95">
        <f t="shared" ca="1" si="6"/>
        <v>11796</v>
      </c>
      <c r="J21" s="95">
        <f t="shared" ca="1" si="6"/>
        <v>12659</v>
      </c>
      <c r="K21" s="95">
        <f t="shared" ca="1" si="6"/>
        <v>13585</v>
      </c>
      <c r="L21" s="95">
        <f t="shared" ca="1" si="6"/>
        <v>14579</v>
      </c>
      <c r="M21" s="95">
        <f t="shared" ca="1" si="6"/>
        <v>15646</v>
      </c>
      <c r="N21" s="95">
        <f t="shared" ca="1" si="6"/>
        <v>16790</v>
      </c>
      <c r="O21" s="95">
        <f t="shared" ca="1" si="6"/>
        <v>18019</v>
      </c>
      <c r="P21" s="95">
        <f t="shared" ca="1" si="6"/>
        <v>19337</v>
      </c>
      <c r="Q21" s="95">
        <f t="shared" ca="1" si="6"/>
        <v>20752</v>
      </c>
      <c r="R21" s="95">
        <f t="shared" ca="1" si="6"/>
        <v>22270</v>
      </c>
      <c r="S21" s="95">
        <f t="shared" ca="1" si="6"/>
        <v>23899</v>
      </c>
      <c r="T21" s="95">
        <f t="shared" ca="1" si="6"/>
        <v>25648</v>
      </c>
      <c r="U21" s="95">
        <f t="shared" ca="1" si="6"/>
        <v>27524</v>
      </c>
      <c r="V21" s="95">
        <f t="shared" ca="1" si="6"/>
        <v>29538</v>
      </c>
      <c r="W21" s="95">
        <f t="shared" ca="1" si="6"/>
        <v>31699</v>
      </c>
      <c r="X21" s="95">
        <f t="shared" ca="1" si="6"/>
        <v>34018</v>
      </c>
      <c r="Y21" s="95">
        <f t="shared" ca="1" si="6"/>
        <v>36507</v>
      </c>
      <c r="Z21" s="95">
        <f t="shared" ca="1" si="6"/>
        <v>39178</v>
      </c>
      <c r="AA21" s="95">
        <f t="shared" ca="1" si="6"/>
        <v>42044</v>
      </c>
      <c r="AB21" s="95">
        <f t="shared" ca="1" si="6"/>
        <v>45120</v>
      </c>
      <c r="AC21" s="95">
        <f t="shared" ca="1" si="6"/>
        <v>48421</v>
      </c>
      <c r="AD21" s="95">
        <f t="shared" ca="1" si="6"/>
        <v>51963</v>
      </c>
      <c r="AE21" s="115"/>
      <c r="AF21" s="62"/>
      <c r="AG21" s="62"/>
      <c r="AH21" s="62"/>
      <c r="AI21" s="62"/>
      <c r="AJ21" s="62"/>
      <c r="AK21" s="62"/>
      <c r="AL21" s="62"/>
      <c r="AM21" s="62"/>
      <c r="AN21" s="21"/>
      <c r="AO21" s="119">
        <f ca="1">IFERROR(SUMIFS($F21:$AD21,Assumptions!$F$2:$AD$2,Assumptions!AF$2),0)</f>
        <v>0</v>
      </c>
      <c r="AP21" s="119">
        <f ca="1">IFERROR(SUMIFS($F21:$AD21,Assumptions!$F$2:$AD$2,Assumptions!AG$2),0)</f>
        <v>45689</v>
      </c>
      <c r="AQ21" s="119">
        <f ca="1">IFERROR(SUMIFS($F21:$AD21,Assumptions!$F$2:$AD$2,Assumptions!AH$2),0)</f>
        <v>60600</v>
      </c>
      <c r="AR21" s="119">
        <f ca="1">IFERROR(SUMIFS($F21:$AD21,Assumptions!$F$2:$AD$2,Assumptions!AI$2),0)</f>
        <v>80378</v>
      </c>
      <c r="AS21" s="119">
        <f ca="1">IFERROR(SUMIFS($F21:$AD21,Assumptions!$F$2:$AD$2,Assumptions!AJ$2),0)</f>
        <v>106609</v>
      </c>
      <c r="AT21" s="119">
        <f ca="1">IFERROR(SUMIFS($F21:$AD21,Assumptions!$F$2:$AD$2,Assumptions!AK$2),0)</f>
        <v>141402</v>
      </c>
      <c r="AU21" s="119">
        <f ca="1">IFERROR(SUMIFS($F21:$AD21,Assumptions!$F$2:$AD$2,Assumptions!AL$2),0)</f>
        <v>187548</v>
      </c>
      <c r="AV21" s="119">
        <f ca="1">IFERROR(SUMIFS($F21:$AD21,Assumptions!$F$2:$AD$2,Assumptions!AM$2),0)</f>
        <v>0</v>
      </c>
    </row>
    <row r="22" spans="1:48" s="60" customFormat="1">
      <c r="A22" s="2"/>
      <c r="B22" s="77" t="s">
        <v>337</v>
      </c>
      <c r="C22" s="49" t="s">
        <v>60</v>
      </c>
      <c r="D22" s="50"/>
      <c r="E22" s="49"/>
      <c r="F22" s="95">
        <f>F21*Assumptions!F37</f>
        <v>0</v>
      </c>
      <c r="G22" s="95">
        <f ca="1">G21*Assumptions!G37</f>
        <v>0</v>
      </c>
      <c r="H22" s="95">
        <f ca="1">H21*Assumptions!H37</f>
        <v>0</v>
      </c>
      <c r="I22" s="95">
        <f ca="1">I21*Assumptions!I37</f>
        <v>0</v>
      </c>
      <c r="J22" s="95">
        <f ca="1">J21*Assumptions!J37</f>
        <v>0</v>
      </c>
      <c r="K22" s="95">
        <f ca="1">K21*Assumptions!K37</f>
        <v>0</v>
      </c>
      <c r="L22" s="95">
        <f ca="1">L21*Assumptions!L37</f>
        <v>0</v>
      </c>
      <c r="M22" s="95">
        <f ca="1">M21*Assumptions!M37</f>
        <v>23.469000000000001</v>
      </c>
      <c r="N22" s="95">
        <f ca="1">N21*Assumptions!N37</f>
        <v>25.185000000000002</v>
      </c>
      <c r="O22" s="95">
        <f ca="1">O21*Assumptions!O37</f>
        <v>27.028500000000001</v>
      </c>
      <c r="P22" s="95">
        <f ca="1">P21*Assumptions!P37</f>
        <v>38.673999999999999</v>
      </c>
      <c r="Q22" s="95">
        <f ca="1">Q21*Assumptions!Q37</f>
        <v>41.503999999999998</v>
      </c>
      <c r="R22" s="95">
        <f ca="1">R21*Assumptions!R37</f>
        <v>44.54</v>
      </c>
      <c r="S22" s="95">
        <f ca="1">S21*Assumptions!S37</f>
        <v>59.747500000000002</v>
      </c>
      <c r="T22" s="95">
        <f ca="1">T21*Assumptions!T37</f>
        <v>64.12</v>
      </c>
      <c r="U22" s="95">
        <f ca="1">U21*Assumptions!U37</f>
        <v>68.81</v>
      </c>
      <c r="V22" s="95">
        <f ca="1">V21*Assumptions!V37</f>
        <v>73.844999999999999</v>
      </c>
      <c r="W22" s="95">
        <f ca="1">W21*Assumptions!W37</f>
        <v>95.097000000000008</v>
      </c>
      <c r="X22" s="95">
        <f ca="1">X21*Assumptions!X37</f>
        <v>102.054</v>
      </c>
      <c r="Y22" s="95">
        <f ca="1">Y21*Assumptions!Y37</f>
        <v>109.521</v>
      </c>
      <c r="Z22" s="95">
        <f ca="1">Z21*Assumptions!Z37</f>
        <v>117.53400000000001</v>
      </c>
      <c r="AA22" s="95">
        <f ca="1">AA21*Assumptions!AA37</f>
        <v>147.154</v>
      </c>
      <c r="AB22" s="95">
        <f ca="1">AB21*Assumptions!AB37</f>
        <v>157.92000000000002</v>
      </c>
      <c r="AC22" s="95">
        <f ca="1">AC21*Assumptions!AC37</f>
        <v>169.4735</v>
      </c>
      <c r="AD22" s="95">
        <f ca="1">AD21*Assumptions!AD37</f>
        <v>181.87049999999999</v>
      </c>
      <c r="AE22" s="115"/>
      <c r="AF22" s="119">
        <f t="shared" ref="AF22:AM22" ca="1" si="7">IFERROR(SUMIFS($F22:$AD22,$F$2:$AD$2,AF$2),0)</f>
        <v>0</v>
      </c>
      <c r="AG22" s="119">
        <f t="shared" ca="1" si="7"/>
        <v>0</v>
      </c>
      <c r="AH22" s="119">
        <f t="shared" ca="1" si="7"/>
        <v>48.654000000000003</v>
      </c>
      <c r="AI22" s="119">
        <f t="shared" ca="1" si="7"/>
        <v>151.7465</v>
      </c>
      <c r="AJ22" s="119">
        <f t="shared" ca="1" si="7"/>
        <v>266.52250000000004</v>
      </c>
      <c r="AK22" s="119">
        <f t="shared" ca="1" si="7"/>
        <v>424.20600000000002</v>
      </c>
      <c r="AL22" s="119">
        <f t="shared" ca="1" si="7"/>
        <v>656.41800000000001</v>
      </c>
      <c r="AM22" s="119">
        <f t="shared" ca="1" si="7"/>
        <v>0</v>
      </c>
      <c r="AN22" s="21"/>
      <c r="AO22" s="119">
        <f ca="1">IFERROR(SUMIFS($F22:$AD22,Assumptions!$F$2:$AD$2,Assumptions!AF$2),0)</f>
        <v>0</v>
      </c>
      <c r="AP22" s="119">
        <f ca="1">IFERROR(SUMIFS($F22:$AD22,Assumptions!$F$2:$AD$2,Assumptions!AG$2),0)</f>
        <v>0</v>
      </c>
      <c r="AQ22" s="119">
        <f ca="1">IFERROR(SUMIFS($F22:$AD22,Assumptions!$F$2:$AD$2,Assumptions!AH$2),0)</f>
        <v>48.654000000000003</v>
      </c>
      <c r="AR22" s="119">
        <f ca="1">IFERROR(SUMIFS($F22:$AD22,Assumptions!$F$2:$AD$2,Assumptions!AI$2),0)</f>
        <v>151.7465</v>
      </c>
      <c r="AS22" s="119">
        <f ca="1">IFERROR(SUMIFS($F22:$AD22,Assumptions!$F$2:$AD$2,Assumptions!AJ$2),0)</f>
        <v>266.52250000000004</v>
      </c>
      <c r="AT22" s="119">
        <f ca="1">IFERROR(SUMIFS($F22:$AD22,Assumptions!$F$2:$AD$2,Assumptions!AK$2),0)</f>
        <v>424.20600000000002</v>
      </c>
      <c r="AU22" s="119">
        <f ca="1">IFERROR(SUMIFS($F22:$AD22,Assumptions!$F$2:$AD$2,Assumptions!AL$2),0)</f>
        <v>656.41800000000001</v>
      </c>
      <c r="AV22" s="119">
        <f ca="1">IFERROR(SUMIFS($F22:$AD22,Assumptions!$F$2:$AD$2,Assumptions!AM$2),0)</f>
        <v>0</v>
      </c>
    </row>
    <row r="23" spans="1:48" s="27" customFormat="1">
      <c r="A23" s="2"/>
      <c r="B23" s="173" t="s">
        <v>340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15"/>
      <c r="AF23" s="62"/>
      <c r="AG23" s="62"/>
      <c r="AH23" s="62"/>
      <c r="AI23" s="62"/>
      <c r="AJ23" s="62"/>
      <c r="AK23" s="62"/>
      <c r="AL23" s="62"/>
      <c r="AM23" s="62"/>
      <c r="AR23" s="42"/>
    </row>
    <row r="24" spans="1:48" s="27" customFormat="1">
      <c r="B24" s="210" t="s">
        <v>15</v>
      </c>
      <c r="F24" s="158">
        <f>F27*Assumptions!$D$30*Assumptions!$D31*F$5*USD_to_INR/million</f>
        <v>0</v>
      </c>
      <c r="G24" s="158">
        <f ca="1">G27*Assumptions!$D$30*Assumptions!$D31*G$5*USD_to_INR/million</f>
        <v>0</v>
      </c>
      <c r="H24" s="158">
        <f ca="1">H27*Assumptions!$D$30*Assumptions!$D31*H$5*USD_to_INR/million</f>
        <v>0</v>
      </c>
      <c r="I24" s="158">
        <f ca="1">I27*Assumptions!$D$30*Assumptions!$D31*I$5*USD_to_INR/million</f>
        <v>0</v>
      </c>
      <c r="J24" s="158">
        <f ca="1">J27*Assumptions!$D$30*Assumptions!$D31*J$5*USD_to_INR/million</f>
        <v>0</v>
      </c>
      <c r="K24" s="158">
        <f ca="1">K27*Assumptions!$D$30*Assumptions!$D31*K$5*USD_to_INR/million</f>
        <v>0</v>
      </c>
      <c r="L24" s="158">
        <f ca="1">L27*Assumptions!$D$30*Assumptions!$D31*L$5*USD_to_INR/million</f>
        <v>0</v>
      </c>
      <c r="M24" s="158">
        <f ca="1">M27*Assumptions!$D$30*Assumptions!$D31*M$5*USD_to_INR/million</f>
        <v>5.5562430000000012</v>
      </c>
      <c r="N24" s="158">
        <f ca="1">N27*Assumptions!$D$30*Assumptions!$D31*N$5*USD_to_INR/million</f>
        <v>6.1489890000000003</v>
      </c>
      <c r="O24" s="158">
        <f ca="1">O27*Assumptions!$D$30*Assumptions!$D31*O$5*USD_to_INR/million</f>
        <v>6.8049869999999997</v>
      </c>
      <c r="P24" s="158">
        <f ca="1">P27*Assumptions!$D$30*Assumptions!$D31*P$5*USD_to_INR/million</f>
        <v>10.041276000000002</v>
      </c>
      <c r="Q24" s="158">
        <f ca="1">Q27*Assumptions!$D$30*Assumptions!$D31*Q$5*USD_to_INR/million</f>
        <v>11.112472</v>
      </c>
      <c r="R24" s="158">
        <f ca="1">R27*Assumptions!$D$30*Assumptions!$D31*R$5*USD_to_INR/million</f>
        <v>12.297992000000001</v>
      </c>
      <c r="S24" s="158">
        <f ca="1">S27*Assumptions!$D$30*Assumptions!$D31*S$5*USD_to_INR/million</f>
        <v>17.012450000000001</v>
      </c>
      <c r="T24" s="158">
        <f ca="1">T27*Assumptions!$D$30*Assumptions!$D31*T$5*USD_to_INR/million</f>
        <v>18.827375</v>
      </c>
      <c r="U24" s="158">
        <f ca="1">U27*Assumptions!$D$30*Assumptions!$D31*U$5*USD_to_INR/million</f>
        <v>20.835920000000002</v>
      </c>
      <c r="V24" s="158">
        <f ca="1">V27*Assumptions!$D$30*Assumptions!$D31*V$5*USD_to_INR/million</f>
        <v>23.058734999999999</v>
      </c>
      <c r="W24" s="158">
        <f ca="1">W27*Assumptions!$D$30*Assumptions!$D31*W$5*USD_to_INR/million</f>
        <v>30.622409999999999</v>
      </c>
      <c r="X24" s="158">
        <f ca="1">X27*Assumptions!$D$30*Assumptions!$D31*X$5*USD_to_INR/million</f>
        <v>33.889254000000001</v>
      </c>
      <c r="Y24" s="158">
        <f ca="1">Y27*Assumptions!$D$30*Assumptions!$D31*Y$5*USD_to_INR/million</f>
        <v>37.504655999999997</v>
      </c>
      <c r="Z24" s="158">
        <f ca="1">Z27*Assumptions!$D$30*Assumptions!$D31*Z$5*USD_to_INR/million</f>
        <v>41.505702000000007</v>
      </c>
      <c r="AA24" s="158">
        <f ca="1">AA27*Assumptions!$D$30*Assumptions!$D31*AA$5*USD_to_INR/million</f>
        <v>53.589193000000002</v>
      </c>
      <c r="AB24" s="158">
        <f ca="1">AB27*Assumptions!$D$30*Assumptions!$D31*AB$5*USD_to_INR/million</f>
        <v>59.306219000000006</v>
      </c>
      <c r="AC24" s="158">
        <f ca="1">AC27*Assumptions!$D$30*Assumptions!$D31*AC$5*USD_to_INR/million</f>
        <v>65.633099000000001</v>
      </c>
      <c r="AD24" s="158">
        <f ca="1">AD27*Assumptions!$D$30*Assumptions!$D31*AD$5*USD_to_INR/million</f>
        <v>72.635002999999998</v>
      </c>
      <c r="AE24" s="114"/>
      <c r="AF24" s="60"/>
      <c r="AG24" s="60"/>
      <c r="AH24" s="60"/>
      <c r="AI24" s="60"/>
      <c r="AJ24" s="60"/>
      <c r="AK24" s="60"/>
      <c r="AL24" s="60"/>
      <c r="AM24" s="60"/>
      <c r="AN24" s="41"/>
      <c r="AO24" s="41"/>
      <c r="AP24" s="41"/>
      <c r="AQ24" s="41"/>
      <c r="AR24" s="42"/>
    </row>
    <row r="25" spans="1:48" s="60" customFormat="1">
      <c r="A25" s="2"/>
      <c r="B25" s="77" t="s">
        <v>317</v>
      </c>
      <c r="C25" s="49" t="s">
        <v>60</v>
      </c>
      <c r="D25" s="50"/>
      <c r="E25" s="49"/>
      <c r="F25" s="95">
        <f>IF(F4=base_quarter,Assumptions!$D$39,ROUND(E25*(1+Assumptions!$D$41),0))</f>
        <v>1350000</v>
      </c>
      <c r="G25" s="95">
        <f ca="1">IF(G4=base_quarter,Assumptions!$D$39,ROUND(F25*(1+Assumptions!$D$41),0))</f>
        <v>1494021</v>
      </c>
      <c r="H25" s="95">
        <f ca="1">IF(H4=base_quarter,Assumptions!$D$39,ROUND(G25*(1+Assumptions!$D$41),0))</f>
        <v>1653406</v>
      </c>
      <c r="I25" s="95">
        <f ca="1">IF(I4=base_quarter,Assumptions!$D$39,ROUND(H25*(1+Assumptions!$D$41),0))</f>
        <v>1829795</v>
      </c>
      <c r="J25" s="95">
        <f ca="1">IF(J4=base_quarter,Assumptions!$D$39,ROUND(I25*(1+Assumptions!$D$41),0))</f>
        <v>2025001</v>
      </c>
      <c r="K25" s="95">
        <f ca="1">IF(K4=base_quarter,Assumptions!$D$39,ROUND(J25*(1+Assumptions!$D$41),0))</f>
        <v>2241032</v>
      </c>
      <c r="L25" s="95">
        <f ca="1">IF(L4=base_quarter,Assumptions!$D$39,ROUND(K25*(1+Assumptions!$D$41),0))</f>
        <v>2480110</v>
      </c>
      <c r="M25" s="95">
        <f ca="1">IF(M4=base_quarter,Assumptions!$D$39,ROUND(L25*(1+Assumptions!$D$41),0))</f>
        <v>2744693</v>
      </c>
      <c r="N25" s="95">
        <f ca="1">IF(N4=base_quarter,Assumptions!$D$39,ROUND(M25*(1+Assumptions!$D$41),0))</f>
        <v>3037502</v>
      </c>
      <c r="O25" s="95">
        <f ca="1">IF(O4=base_quarter,Assumptions!$D$39,ROUND(N25*(1+Assumptions!$D$41),0))</f>
        <v>3361549</v>
      </c>
      <c r="P25" s="95">
        <f ca="1">IF(P4=base_quarter,Assumptions!$D$39,ROUND(O25*(1+Assumptions!$D$41),0))</f>
        <v>3720166</v>
      </c>
      <c r="Q25" s="95">
        <f ca="1">IF(Q4=base_quarter,Assumptions!$D$39,ROUND(P25*(1+Assumptions!$D$41),0))</f>
        <v>4117040</v>
      </c>
      <c r="R25" s="95">
        <f ca="1">IF(R4=base_quarter,Assumptions!$D$39,ROUND(Q25*(1+Assumptions!$D$41),0))</f>
        <v>4556254</v>
      </c>
      <c r="S25" s="95">
        <f ca="1">IF(S4=base_quarter,Assumptions!$D$39,ROUND(R25*(1+Assumptions!$D$41),0))</f>
        <v>5042324</v>
      </c>
      <c r="T25" s="95">
        <f ca="1">IF(T4=base_quarter,Assumptions!$D$39,ROUND(S25*(1+Assumptions!$D$41),0))</f>
        <v>5580249</v>
      </c>
      <c r="U25" s="95">
        <f ca="1">IF(U4=base_quarter,Assumptions!$D$39,ROUND(T25*(1+Assumptions!$D$41),0))</f>
        <v>6175561</v>
      </c>
      <c r="V25" s="95">
        <f ca="1">IF(V4=base_quarter,Assumptions!$D$39,ROUND(U25*(1+Assumptions!$D$41),0))</f>
        <v>6834382</v>
      </c>
      <c r="W25" s="95">
        <f ca="1">IF(W4=base_quarter,Assumptions!$D$39,ROUND(V25*(1+Assumptions!$D$41),0))</f>
        <v>7563487</v>
      </c>
      <c r="X25" s="95">
        <f ca="1">IF(X4=base_quarter,Assumptions!$D$39,ROUND(W25*(1+Assumptions!$D$41),0))</f>
        <v>8370374</v>
      </c>
      <c r="Y25" s="95">
        <f ca="1">IF(Y4=base_quarter,Assumptions!$D$39,ROUND(X25*(1+Assumptions!$D$41),0))</f>
        <v>9263342</v>
      </c>
      <c r="Z25" s="95">
        <f ca="1">IF(Z4=base_quarter,Assumptions!$D$39,ROUND(Y25*(1+Assumptions!$D$41),0))</f>
        <v>10251573</v>
      </c>
      <c r="AA25" s="95">
        <f ca="1">IF(AA4=base_quarter,Assumptions!$D$39,ROUND(Z25*(1+Assumptions!$D$41),0))</f>
        <v>11345230</v>
      </c>
      <c r="AB25" s="95">
        <f ca="1">IF(AB4=base_quarter,Assumptions!$D$39,ROUND(AA25*(1+Assumptions!$D$41),0))</f>
        <v>12555561</v>
      </c>
      <c r="AC25" s="95">
        <f ca="1">IF(AC4=base_quarter,Assumptions!$D$39,ROUND(AB25*(1+Assumptions!$D$41),0))</f>
        <v>13895012</v>
      </c>
      <c r="AD25" s="95">
        <f ca="1">IF(AD4=base_quarter,Assumptions!$D$39,ROUND(AC25*(1+Assumptions!$D$41),0))</f>
        <v>15377359</v>
      </c>
      <c r="AE25" s="115"/>
      <c r="AF25" s="119"/>
      <c r="AG25" s="119"/>
      <c r="AH25" s="119"/>
      <c r="AI25" s="119"/>
      <c r="AJ25" s="119"/>
      <c r="AK25" s="119"/>
      <c r="AL25" s="119"/>
      <c r="AM25" s="119"/>
      <c r="AN25" s="21"/>
      <c r="AO25" s="119">
        <f ca="1">IFERROR(SUMIFS($F25:$AD25,Assumptions!$F$2:$AD$2,Assumptions!AF$2),0)</f>
        <v>1350000</v>
      </c>
      <c r="AP25" s="119">
        <f ca="1">IFERROR(SUMIFS($F25:$AD25,Assumptions!$F$2:$AD$2,Assumptions!AG$2),0)</f>
        <v>7002223</v>
      </c>
      <c r="AQ25" s="119">
        <f ca="1">IFERROR(SUMIFS($F25:$AD25,Assumptions!$F$2:$AD$2,Assumptions!AH$2),0)</f>
        <v>10503337</v>
      </c>
      <c r="AR25" s="119">
        <f ca="1">IFERROR(SUMIFS($F25:$AD25,Assumptions!$F$2:$AD$2,Assumptions!AI$2),0)</f>
        <v>15755009</v>
      </c>
      <c r="AS25" s="119">
        <f ca="1">IFERROR(SUMIFS($F25:$AD25,Assumptions!$F$2:$AD$2,Assumptions!AJ$2),0)</f>
        <v>23632516</v>
      </c>
      <c r="AT25" s="119">
        <f ca="1">IFERROR(SUMIFS($F25:$AD25,Assumptions!$F$2:$AD$2,Assumptions!AK$2),0)</f>
        <v>35448776</v>
      </c>
      <c r="AU25" s="119">
        <f ca="1">IFERROR(SUMIFS($F25:$AD25,Assumptions!$F$2:$AD$2,Assumptions!AL$2),0)</f>
        <v>53173162</v>
      </c>
      <c r="AV25" s="119">
        <f ca="1">IFERROR(SUMIFS($F25:$AD25,Assumptions!$F$2:$AD$2,Assumptions!AM$2),0)</f>
        <v>0</v>
      </c>
    </row>
    <row r="26" spans="1:48" s="60" customFormat="1">
      <c r="A26" s="2"/>
      <c r="B26" s="77" t="s">
        <v>342</v>
      </c>
      <c r="C26" s="49" t="s">
        <v>60</v>
      </c>
      <c r="D26" s="50"/>
      <c r="E26" s="49"/>
      <c r="F26" s="95">
        <f t="shared" ref="F26:AD26" si="8">IF(F$4=base_quarter,,F25-E25)</f>
        <v>0</v>
      </c>
      <c r="G26" s="95">
        <f t="shared" ca="1" si="8"/>
        <v>144021</v>
      </c>
      <c r="H26" s="95">
        <f t="shared" ca="1" si="8"/>
        <v>159385</v>
      </c>
      <c r="I26" s="95">
        <f t="shared" ca="1" si="8"/>
        <v>176389</v>
      </c>
      <c r="J26" s="95">
        <f t="shared" ca="1" si="8"/>
        <v>195206</v>
      </c>
      <c r="K26" s="95">
        <f t="shared" ca="1" si="8"/>
        <v>216031</v>
      </c>
      <c r="L26" s="95">
        <f t="shared" ca="1" si="8"/>
        <v>239078</v>
      </c>
      <c r="M26" s="95">
        <f t="shared" ca="1" si="8"/>
        <v>264583</v>
      </c>
      <c r="N26" s="95">
        <f t="shared" ca="1" si="8"/>
        <v>292809</v>
      </c>
      <c r="O26" s="95">
        <f t="shared" ca="1" si="8"/>
        <v>324047</v>
      </c>
      <c r="P26" s="95">
        <f t="shared" ca="1" si="8"/>
        <v>358617</v>
      </c>
      <c r="Q26" s="95">
        <f t="shared" ca="1" si="8"/>
        <v>396874</v>
      </c>
      <c r="R26" s="95">
        <f t="shared" ca="1" si="8"/>
        <v>439214</v>
      </c>
      <c r="S26" s="95">
        <f t="shared" ca="1" si="8"/>
        <v>486070</v>
      </c>
      <c r="T26" s="95">
        <f t="shared" ca="1" si="8"/>
        <v>537925</v>
      </c>
      <c r="U26" s="95">
        <f t="shared" ca="1" si="8"/>
        <v>595312</v>
      </c>
      <c r="V26" s="95">
        <f t="shared" ca="1" si="8"/>
        <v>658821</v>
      </c>
      <c r="W26" s="95">
        <f t="shared" ca="1" si="8"/>
        <v>729105</v>
      </c>
      <c r="X26" s="95">
        <f t="shared" ca="1" si="8"/>
        <v>806887</v>
      </c>
      <c r="Y26" s="95">
        <f t="shared" ca="1" si="8"/>
        <v>892968</v>
      </c>
      <c r="Z26" s="95">
        <f t="shared" ca="1" si="8"/>
        <v>988231</v>
      </c>
      <c r="AA26" s="95">
        <f t="shared" ca="1" si="8"/>
        <v>1093657</v>
      </c>
      <c r="AB26" s="95">
        <f t="shared" ca="1" si="8"/>
        <v>1210331</v>
      </c>
      <c r="AC26" s="95">
        <f t="shared" ca="1" si="8"/>
        <v>1339451</v>
      </c>
      <c r="AD26" s="95">
        <f t="shared" ca="1" si="8"/>
        <v>1482347</v>
      </c>
      <c r="AE26" s="115"/>
      <c r="AF26" s="62"/>
      <c r="AG26" s="62"/>
      <c r="AH26" s="62"/>
      <c r="AI26" s="62"/>
      <c r="AJ26" s="62"/>
      <c r="AK26" s="62"/>
      <c r="AL26" s="62"/>
      <c r="AM26" s="62"/>
      <c r="AN26" s="21"/>
      <c r="AO26" s="119">
        <f ca="1">IFERROR(SUMIFS($F26:$AD26,Assumptions!$F$2:$AD$2,Assumptions!AF$2),0)</f>
        <v>0</v>
      </c>
      <c r="AP26" s="119">
        <f ca="1">IFERROR(SUMIFS($F26:$AD26,Assumptions!$F$2:$AD$2,Assumptions!AG$2),0)</f>
        <v>675001</v>
      </c>
      <c r="AQ26" s="119">
        <f ca="1">IFERROR(SUMIFS($F26:$AD26,Assumptions!$F$2:$AD$2,Assumptions!AH$2),0)</f>
        <v>1012501</v>
      </c>
      <c r="AR26" s="119">
        <f ca="1">IFERROR(SUMIFS($F26:$AD26,Assumptions!$F$2:$AD$2,Assumptions!AI$2),0)</f>
        <v>1518752</v>
      </c>
      <c r="AS26" s="119">
        <f ca="1">IFERROR(SUMIFS($F26:$AD26,Assumptions!$F$2:$AD$2,Assumptions!AJ$2),0)</f>
        <v>2278128</v>
      </c>
      <c r="AT26" s="119">
        <f ca="1">IFERROR(SUMIFS($F26:$AD26,Assumptions!$F$2:$AD$2,Assumptions!AK$2),0)</f>
        <v>3417191</v>
      </c>
      <c r="AU26" s="119">
        <f ca="1">IFERROR(SUMIFS($F26:$AD26,Assumptions!$F$2:$AD$2,Assumptions!AL$2),0)</f>
        <v>5125786</v>
      </c>
      <c r="AV26" s="119">
        <f ca="1">IFERROR(SUMIFS($F26:$AD26,Assumptions!$F$2:$AD$2,Assumptions!AM$2),0)</f>
        <v>0</v>
      </c>
    </row>
    <row r="27" spans="1:48" s="60" customFormat="1">
      <c r="A27" s="2"/>
      <c r="B27" s="77" t="s">
        <v>337</v>
      </c>
      <c r="C27" s="49" t="s">
        <v>60</v>
      </c>
      <c r="D27" s="50"/>
      <c r="E27" s="49"/>
      <c r="F27" s="95">
        <f>F26*Assumptions!F42</f>
        <v>0</v>
      </c>
      <c r="G27" s="95">
        <f ca="1">G26*Assumptions!G42</f>
        <v>0</v>
      </c>
      <c r="H27" s="95">
        <f ca="1">H26*Assumptions!H42</f>
        <v>0</v>
      </c>
      <c r="I27" s="95">
        <f ca="1">I26*Assumptions!I42</f>
        <v>0</v>
      </c>
      <c r="J27" s="95">
        <f ca="1">J26*Assumptions!J42</f>
        <v>0</v>
      </c>
      <c r="K27" s="95">
        <f ca="1">K26*Assumptions!K42</f>
        <v>0</v>
      </c>
      <c r="L27" s="95">
        <f ca="1">L26*Assumptions!L42</f>
        <v>0</v>
      </c>
      <c r="M27" s="95">
        <f ca="1">M26*Assumptions!M42</f>
        <v>396.87450000000001</v>
      </c>
      <c r="N27" s="95">
        <f ca="1">N26*Assumptions!N42</f>
        <v>439.21350000000001</v>
      </c>
      <c r="O27" s="95">
        <f ca="1">O26*Assumptions!O42</f>
        <v>486.07050000000004</v>
      </c>
      <c r="P27" s="95">
        <f ca="1">P26*Assumptions!P42</f>
        <v>717.23400000000004</v>
      </c>
      <c r="Q27" s="95">
        <f ca="1">Q26*Assumptions!Q42</f>
        <v>793.74800000000005</v>
      </c>
      <c r="R27" s="95">
        <f ca="1">R26*Assumptions!R42</f>
        <v>878.428</v>
      </c>
      <c r="S27" s="95">
        <f ca="1">S26*Assumptions!S42</f>
        <v>1215.175</v>
      </c>
      <c r="T27" s="95">
        <f ca="1">T26*Assumptions!T42</f>
        <v>1344.8125</v>
      </c>
      <c r="U27" s="95">
        <f ca="1">U26*Assumptions!U42</f>
        <v>1488.28</v>
      </c>
      <c r="V27" s="95">
        <f ca="1">V26*Assumptions!V42</f>
        <v>1647.0525</v>
      </c>
      <c r="W27" s="95">
        <f ca="1">W26*Assumptions!W42</f>
        <v>2187.3150000000001</v>
      </c>
      <c r="X27" s="95">
        <f ca="1">X26*Assumptions!X42</f>
        <v>2420.6610000000001</v>
      </c>
      <c r="Y27" s="95">
        <f ca="1">Y26*Assumptions!Y42</f>
        <v>2678.904</v>
      </c>
      <c r="Z27" s="95">
        <f ca="1">Z26*Assumptions!Z42</f>
        <v>2964.6930000000002</v>
      </c>
      <c r="AA27" s="95">
        <f ca="1">AA26*Assumptions!AA42</f>
        <v>3827.7995000000001</v>
      </c>
      <c r="AB27" s="95">
        <f ca="1">AB26*Assumptions!AB42</f>
        <v>4236.1585000000005</v>
      </c>
      <c r="AC27" s="95">
        <f ca="1">AC26*Assumptions!AC42</f>
        <v>4688.0785000000005</v>
      </c>
      <c r="AD27" s="95">
        <f ca="1">AD26*Assumptions!AD42</f>
        <v>5188.2145</v>
      </c>
      <c r="AE27" s="115"/>
      <c r="AF27" s="119">
        <f t="shared" ref="AF27:AM27" ca="1" si="9">IFERROR(SUMIFS($F27:$AD27,$F$2:$AD$2,AF$2),0)</f>
        <v>0</v>
      </c>
      <c r="AG27" s="119">
        <f t="shared" ca="1" si="9"/>
        <v>0</v>
      </c>
      <c r="AH27" s="119">
        <f t="shared" ca="1" si="9"/>
        <v>836.08799999999997</v>
      </c>
      <c r="AI27" s="119">
        <f t="shared" ca="1" si="9"/>
        <v>2875.4805000000001</v>
      </c>
      <c r="AJ27" s="119">
        <f t="shared" ca="1" si="9"/>
        <v>5695.32</v>
      </c>
      <c r="AK27" s="119">
        <f t="shared" ca="1" si="9"/>
        <v>10251.573</v>
      </c>
      <c r="AL27" s="119">
        <f t="shared" ca="1" si="9"/>
        <v>17940.251000000004</v>
      </c>
      <c r="AM27" s="119">
        <f t="shared" ca="1" si="9"/>
        <v>0</v>
      </c>
      <c r="AN27" s="21"/>
      <c r="AO27" s="119">
        <f ca="1">IFERROR(SUMIFS($F27:$AD27,Assumptions!$F$2:$AD$2,Assumptions!AF$2),0)</f>
        <v>0</v>
      </c>
      <c r="AP27" s="119">
        <f ca="1">IFERROR(SUMIFS($F27:$AD27,Assumptions!$F$2:$AD$2,Assumptions!AG$2),0)</f>
        <v>0</v>
      </c>
      <c r="AQ27" s="119">
        <f ca="1">IFERROR(SUMIFS($F27:$AD27,Assumptions!$F$2:$AD$2,Assumptions!AH$2),0)</f>
        <v>836.08799999999997</v>
      </c>
      <c r="AR27" s="119">
        <f ca="1">IFERROR(SUMIFS($F27:$AD27,Assumptions!$F$2:$AD$2,Assumptions!AI$2),0)</f>
        <v>2875.4805000000001</v>
      </c>
      <c r="AS27" s="119">
        <f ca="1">IFERROR(SUMIFS($F27:$AD27,Assumptions!$F$2:$AD$2,Assumptions!AJ$2),0)</f>
        <v>5695.32</v>
      </c>
      <c r="AT27" s="119">
        <f ca="1">IFERROR(SUMIFS($F27:$AD27,Assumptions!$F$2:$AD$2,Assumptions!AK$2),0)</f>
        <v>10251.573</v>
      </c>
      <c r="AU27" s="119">
        <f ca="1">IFERROR(SUMIFS($F27:$AD27,Assumptions!$F$2:$AD$2,Assumptions!AL$2),0)</f>
        <v>17940.251000000004</v>
      </c>
      <c r="AV27" s="119">
        <f ca="1">IFERROR(SUMIFS($F27:$AD27,Assumptions!$F$2:$AD$2,Assumptions!AM$2),0)</f>
        <v>0</v>
      </c>
    </row>
    <row r="28" spans="1:48" s="27" customFormat="1">
      <c r="A28" s="2"/>
      <c r="B28" s="175" t="s">
        <v>285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15"/>
      <c r="AF28" s="62"/>
      <c r="AG28" s="62"/>
      <c r="AH28" s="62"/>
      <c r="AI28" s="62"/>
      <c r="AJ28" s="62"/>
      <c r="AK28" s="62"/>
      <c r="AL28" s="62"/>
      <c r="AM28" s="62"/>
      <c r="AR28" s="42"/>
    </row>
    <row r="29" spans="1:48" s="27" customFormat="1">
      <c r="B29" s="210" t="s">
        <v>15</v>
      </c>
      <c r="F29" s="158">
        <f>F32*Assumptions!$D$28*Assumptions!$D$29*F$5*USD_to_INR/million</f>
        <v>0</v>
      </c>
      <c r="G29" s="158">
        <f ca="1">G32*Assumptions!$D$28*Assumptions!$D$29*G$5*USD_to_INR/million</f>
        <v>0</v>
      </c>
      <c r="H29" s="158">
        <f ca="1">H32*Assumptions!$D$28*Assumptions!$D$29*H$5*USD_to_INR/million</f>
        <v>0</v>
      </c>
      <c r="I29" s="158">
        <f ca="1">I32*Assumptions!$D$28*Assumptions!$D$29*I$5*USD_to_INR/million</f>
        <v>0</v>
      </c>
      <c r="J29" s="158">
        <f ca="1">J32*Assumptions!$D$28*Assumptions!$D$29*J$5*USD_to_INR/million</f>
        <v>0</v>
      </c>
      <c r="K29" s="158">
        <f ca="1">K32*Assumptions!$D$28*Assumptions!$D$29*K$5*USD_to_INR/million</f>
        <v>0</v>
      </c>
      <c r="L29" s="158">
        <f ca="1">L32*Assumptions!$D$28*Assumptions!$D$29*L$5*USD_to_INR/million</f>
        <v>0</v>
      </c>
      <c r="M29" s="158">
        <f ca="1">M32*Assumptions!$D$28*Assumptions!$D$29*M$5*USD_to_INR/million</f>
        <v>1.7849999999999999</v>
      </c>
      <c r="N29" s="158">
        <f ca="1">N32*Assumptions!$D$28*Assumptions!$D$29*N$5*USD_to_INR/million</f>
        <v>2.1</v>
      </c>
      <c r="O29" s="158">
        <f ca="1">O32*Assumptions!$D$28*Assumptions!$D$29*O$5*USD_to_INR/million</f>
        <v>2.52</v>
      </c>
      <c r="P29" s="158">
        <f ca="1">P32*Assumptions!$D$28*Assumptions!$D$29*P$5*USD_to_INR/million</f>
        <v>4.5149999999999997</v>
      </c>
      <c r="Q29" s="158">
        <f ca="1">Q32*Assumptions!$D$28*Assumptions!$D$29*Q$5*USD_to_INR/million</f>
        <v>5.3550000000000004</v>
      </c>
      <c r="R29" s="158">
        <f ca="1">R32*Assumptions!$D$28*Assumptions!$D$29*R$5*USD_to_INR/million</f>
        <v>6.3</v>
      </c>
      <c r="S29" s="158">
        <f ca="1">S32*Assumptions!$D$28*Assumptions!$D$29*S$5*USD_to_INR/million</f>
        <v>9.9749999999999996</v>
      </c>
      <c r="T29" s="158">
        <f ca="1">T32*Assumptions!$D$28*Assumptions!$D$29*T$5*USD_to_INR/million</f>
        <v>11.865</v>
      </c>
      <c r="U29" s="158">
        <f ca="1">U32*Assumptions!$D$28*Assumptions!$D$29*U$5*USD_to_INR/million</f>
        <v>14.07</v>
      </c>
      <c r="V29" s="158">
        <f ca="1">V32*Assumptions!$D$28*Assumptions!$D$29*V$5*USD_to_INR/million</f>
        <v>16.695</v>
      </c>
      <c r="W29" s="158">
        <f ca="1">W32*Assumptions!$D$28*Assumptions!$D$29*W$5*USD_to_INR/million</f>
        <v>24.675000000000001</v>
      </c>
      <c r="X29" s="158">
        <f ca="1">X32*Assumptions!$D$28*Assumptions!$D$29*X$5*USD_to_INR/million</f>
        <v>29.295000000000002</v>
      </c>
      <c r="Y29" s="158">
        <f ca="1">Y32*Assumptions!$D$28*Assumptions!$D$29*Y$5*USD_to_INR/million</f>
        <v>34.755000000000003</v>
      </c>
      <c r="Z29" s="158">
        <f ca="1">Z32*Assumptions!$D$28*Assumptions!$D$29*Z$5*USD_to_INR/million</f>
        <v>41.16</v>
      </c>
      <c r="AA29" s="158">
        <f ca="1">AA32*Assumptions!$D$28*Assumptions!$D$29*AA$5*USD_to_INR/million</f>
        <v>58.59</v>
      </c>
      <c r="AB29" s="158">
        <f ca="1">AB32*Assumptions!$D$28*Assumptions!$D$29*AB$5*USD_to_INR/million</f>
        <v>69.510000000000005</v>
      </c>
      <c r="AC29" s="158">
        <f ca="1">AC32*Assumptions!$D$28*Assumptions!$D$29*AC$5*USD_to_INR/million</f>
        <v>82.424999999999997</v>
      </c>
      <c r="AD29" s="158">
        <f ca="1">AD32*Assumptions!$D$28*Assumptions!$D$29*AD$5*USD_to_INR/million</f>
        <v>97.754999999999995</v>
      </c>
      <c r="AE29" s="5"/>
      <c r="AF29" s="2"/>
      <c r="AG29" s="2"/>
      <c r="AH29" s="2"/>
      <c r="AI29" s="2"/>
      <c r="AJ29" s="2"/>
      <c r="AK29" s="2"/>
      <c r="AL29" s="2"/>
      <c r="AM29" s="2"/>
      <c r="AN29" s="41"/>
      <c r="AO29" s="41"/>
      <c r="AP29" s="41"/>
      <c r="AQ29" s="41"/>
      <c r="AR29" s="42"/>
    </row>
    <row r="30" spans="1:48" s="60" customFormat="1">
      <c r="A30" s="2"/>
      <c r="B30" s="77" t="s">
        <v>376</v>
      </c>
      <c r="C30" s="49" t="s">
        <v>60</v>
      </c>
      <c r="D30" s="50"/>
      <c r="E30" s="49"/>
      <c r="F30" s="95">
        <f>IF(F4=base_quarter,Assumptions!$D$44,ROUND(E30*(1+Assumptions!$D$46),0))</f>
        <v>33000</v>
      </c>
      <c r="G30" s="95">
        <f ca="1">IF(G4=base_quarter,Assumptions!$D$44,ROUND(F30*(1+Assumptions!$D$46),0))</f>
        <v>39137</v>
      </c>
      <c r="H30" s="95">
        <f ca="1">IF(H4=base_quarter,Assumptions!$D$44,ROUND(G30*(1+Assumptions!$D$46),0))</f>
        <v>46415</v>
      </c>
      <c r="I30" s="95">
        <f ca="1">IF(I4=base_quarter,Assumptions!$D$44,ROUND(H30*(1+Assumptions!$D$46),0))</f>
        <v>55047</v>
      </c>
      <c r="J30" s="95">
        <f ca="1">IF(J4=base_quarter,Assumptions!$D$44,ROUND(I30*(1+Assumptions!$D$46),0))</f>
        <v>65284</v>
      </c>
      <c r="K30" s="95">
        <f ca="1">IF(K4=base_quarter,Assumptions!$D$44,ROUND(J30*(1+Assumptions!$D$46),0))</f>
        <v>77425</v>
      </c>
      <c r="L30" s="95">
        <f ca="1">IF(L4=base_quarter,Assumptions!$D$44,ROUND(K30*(1+Assumptions!$D$46),0))</f>
        <v>91824</v>
      </c>
      <c r="M30" s="95">
        <f ca="1">IF(M4=base_quarter,Assumptions!$D$44,ROUND(L30*(1+Assumptions!$D$46),0))</f>
        <v>108901</v>
      </c>
      <c r="N30" s="95">
        <f ca="1">IF(N4=base_quarter,Assumptions!$D$44,ROUND(M30*(1+Assumptions!$D$46),0))</f>
        <v>129153</v>
      </c>
      <c r="O30" s="95">
        <f ca="1">IF(O4=base_quarter,Assumptions!$D$44,ROUND(N30*(1+Assumptions!$D$46),0))</f>
        <v>153172</v>
      </c>
      <c r="P30" s="95">
        <f ca="1">IF(P4=base_quarter,Assumptions!$D$44,ROUND(O30*(1+Assumptions!$D$46),0))</f>
        <v>181658</v>
      </c>
      <c r="Q30" s="95">
        <f ca="1">IF(Q4=base_quarter,Assumptions!$D$44,ROUND(P30*(1+Assumptions!$D$46),0))</f>
        <v>215441</v>
      </c>
      <c r="R30" s="95">
        <f ca="1">IF(R4=base_quarter,Assumptions!$D$44,ROUND(Q30*(1+Assumptions!$D$46),0))</f>
        <v>255507</v>
      </c>
      <c r="S30" s="95">
        <f ca="1">IF(S4=base_quarter,Assumptions!$D$44,ROUND(R30*(1+Assumptions!$D$46),0))</f>
        <v>303024</v>
      </c>
      <c r="T30" s="95">
        <f ca="1">IF(T4=base_quarter,Assumptions!$D$44,ROUND(S30*(1+Assumptions!$D$46),0))</f>
        <v>359378</v>
      </c>
      <c r="U30" s="95">
        <f ca="1">IF(U4=base_quarter,Assumptions!$D$44,ROUND(T30*(1+Assumptions!$D$46),0))</f>
        <v>426212</v>
      </c>
      <c r="V30" s="95">
        <f ca="1">IF(V4=base_quarter,Assumptions!$D$44,ROUND(U30*(1+Assumptions!$D$46),0))</f>
        <v>505475</v>
      </c>
      <c r="W30" s="95">
        <f ca="1">IF(W4=base_quarter,Assumptions!$D$44,ROUND(V30*(1+Assumptions!$D$46),0))</f>
        <v>599479</v>
      </c>
      <c r="X30" s="95">
        <f ca="1">IF(X4=base_quarter,Assumptions!$D$44,ROUND(W30*(1+Assumptions!$D$46),0))</f>
        <v>710965</v>
      </c>
      <c r="Y30" s="95">
        <f ca="1">IF(Y4=base_quarter,Assumptions!$D$44,ROUND(X30*(1+Assumptions!$D$46),0))</f>
        <v>843184</v>
      </c>
      <c r="Z30" s="95">
        <f ca="1">IF(Z4=base_quarter,Assumptions!$D$44,ROUND(Y30*(1+Assumptions!$D$46),0))</f>
        <v>999992</v>
      </c>
      <c r="AA30" s="95">
        <f ca="1">IF(AA4=base_quarter,Assumptions!$D$44,ROUND(Z30*(1+Assumptions!$D$46),0))</f>
        <v>1185962</v>
      </c>
      <c r="AB30" s="95">
        <f ca="1">IF(AB4=base_quarter,Assumptions!$D$44,ROUND(AA30*(1+Assumptions!$D$46),0))</f>
        <v>1406517</v>
      </c>
      <c r="AC30" s="95">
        <f ca="1">IF(AC4=base_quarter,Assumptions!$D$44,ROUND(AB30*(1+Assumptions!$D$46),0))</f>
        <v>1668089</v>
      </c>
      <c r="AD30" s="95">
        <f ca="1">IF(AD4=base_quarter,Assumptions!$D$44,ROUND(AC30*(1+Assumptions!$D$46),0))</f>
        <v>1978306</v>
      </c>
      <c r="AE30" s="115"/>
      <c r="AF30" s="62"/>
      <c r="AG30" s="62"/>
      <c r="AH30" s="62"/>
      <c r="AI30" s="62"/>
      <c r="AJ30" s="62"/>
      <c r="AK30" s="62"/>
      <c r="AL30" s="62"/>
      <c r="AM30" s="62"/>
      <c r="AN30" s="21"/>
      <c r="AO30" s="119">
        <f ca="1">IFERROR(SUMIFS($F30:$AD30,Assumptions!$F$2:$AD$2,Assumptions!AF$2),0)</f>
        <v>33000</v>
      </c>
      <c r="AP30" s="119">
        <f ca="1">IFERROR(SUMIFS($F30:$AD30,Assumptions!$F$2:$AD$2,Assumptions!AG$2),0)</f>
        <v>205883</v>
      </c>
      <c r="AQ30" s="119">
        <f ca="1">IFERROR(SUMIFS($F30:$AD30,Assumptions!$F$2:$AD$2,Assumptions!AH$2),0)</f>
        <v>407303</v>
      </c>
      <c r="AR30" s="119">
        <f ca="1">IFERROR(SUMIFS($F30:$AD30,Assumptions!$F$2:$AD$2,Assumptions!AI$2),0)</f>
        <v>805778</v>
      </c>
      <c r="AS30" s="119">
        <f ca="1">IFERROR(SUMIFS($F30:$AD30,Assumptions!$F$2:$AD$2,Assumptions!AJ$2),0)</f>
        <v>1594089</v>
      </c>
      <c r="AT30" s="119">
        <f ca="1">IFERROR(SUMIFS($F30:$AD30,Assumptions!$F$2:$AD$2,Assumptions!AK$2),0)</f>
        <v>3153620</v>
      </c>
      <c r="AU30" s="119">
        <f ca="1">IFERROR(SUMIFS($F30:$AD30,Assumptions!$F$2:$AD$2,Assumptions!AL$2),0)</f>
        <v>6238874</v>
      </c>
      <c r="AV30" s="119">
        <f ca="1">IFERROR(SUMIFS($F30:$AD30,Assumptions!$F$2:$AD$2,Assumptions!AM$2),0)</f>
        <v>0</v>
      </c>
    </row>
    <row r="31" spans="1:48" s="60" customFormat="1">
      <c r="A31" s="2"/>
      <c r="B31" s="77" t="s">
        <v>374</v>
      </c>
      <c r="C31" s="49" t="s">
        <v>60</v>
      </c>
      <c r="D31" s="50"/>
      <c r="E31" s="49"/>
      <c r="F31" s="95">
        <f t="shared" ref="F31:AD31" si="10">IF(F$4=base_quarter,,F30-E30)</f>
        <v>0</v>
      </c>
      <c r="G31" s="95">
        <f t="shared" ca="1" si="10"/>
        <v>6137</v>
      </c>
      <c r="H31" s="95">
        <f t="shared" ca="1" si="10"/>
        <v>7278</v>
      </c>
      <c r="I31" s="95">
        <f t="shared" ca="1" si="10"/>
        <v>8632</v>
      </c>
      <c r="J31" s="95">
        <f t="shared" ca="1" si="10"/>
        <v>10237</v>
      </c>
      <c r="K31" s="95">
        <f t="shared" ca="1" si="10"/>
        <v>12141</v>
      </c>
      <c r="L31" s="95">
        <f t="shared" ca="1" si="10"/>
        <v>14399</v>
      </c>
      <c r="M31" s="95">
        <f t="shared" ca="1" si="10"/>
        <v>17077</v>
      </c>
      <c r="N31" s="95">
        <f t="shared" ca="1" si="10"/>
        <v>20252</v>
      </c>
      <c r="O31" s="95">
        <f t="shared" ca="1" si="10"/>
        <v>24019</v>
      </c>
      <c r="P31" s="95">
        <f t="shared" ca="1" si="10"/>
        <v>28486</v>
      </c>
      <c r="Q31" s="95">
        <f t="shared" ca="1" si="10"/>
        <v>33783</v>
      </c>
      <c r="R31" s="95">
        <f t="shared" ca="1" si="10"/>
        <v>40066</v>
      </c>
      <c r="S31" s="95">
        <f t="shared" ca="1" si="10"/>
        <v>47517</v>
      </c>
      <c r="T31" s="95">
        <f t="shared" ca="1" si="10"/>
        <v>56354</v>
      </c>
      <c r="U31" s="95">
        <f t="shared" ca="1" si="10"/>
        <v>66834</v>
      </c>
      <c r="V31" s="95">
        <f t="shared" ca="1" si="10"/>
        <v>79263</v>
      </c>
      <c r="W31" s="95">
        <f t="shared" ca="1" si="10"/>
        <v>94004</v>
      </c>
      <c r="X31" s="95">
        <f t="shared" ca="1" si="10"/>
        <v>111486</v>
      </c>
      <c r="Y31" s="95">
        <f t="shared" ca="1" si="10"/>
        <v>132219</v>
      </c>
      <c r="Z31" s="95">
        <f t="shared" ca="1" si="10"/>
        <v>156808</v>
      </c>
      <c r="AA31" s="95">
        <f t="shared" ca="1" si="10"/>
        <v>185970</v>
      </c>
      <c r="AB31" s="95">
        <f t="shared" ca="1" si="10"/>
        <v>220555</v>
      </c>
      <c r="AC31" s="95">
        <f t="shared" ca="1" si="10"/>
        <v>261572</v>
      </c>
      <c r="AD31" s="95">
        <f t="shared" ca="1" si="10"/>
        <v>310217</v>
      </c>
      <c r="AE31" s="115"/>
      <c r="AF31" s="62"/>
      <c r="AG31" s="62"/>
      <c r="AH31" s="62"/>
      <c r="AI31" s="62"/>
      <c r="AJ31" s="62"/>
      <c r="AK31" s="62"/>
      <c r="AL31" s="62"/>
      <c r="AM31" s="62"/>
      <c r="AN31" s="21"/>
      <c r="AO31" s="119">
        <f ca="1">IFERROR(SUMIFS($F31:$AD31,Assumptions!$F$2:$AD$2,Assumptions!AF$2),0)</f>
        <v>0</v>
      </c>
      <c r="AP31" s="119">
        <f ca="1">IFERROR(SUMIFS($F31:$AD31,Assumptions!$F$2:$AD$2,Assumptions!AG$2),0)</f>
        <v>32284</v>
      </c>
      <c r="AQ31" s="119">
        <f ca="1">IFERROR(SUMIFS($F31:$AD31,Assumptions!$F$2:$AD$2,Assumptions!AH$2),0)</f>
        <v>63869</v>
      </c>
      <c r="AR31" s="119">
        <f ca="1">IFERROR(SUMIFS($F31:$AD31,Assumptions!$F$2:$AD$2,Assumptions!AI$2),0)</f>
        <v>126354</v>
      </c>
      <c r="AS31" s="119">
        <f ca="1">IFERROR(SUMIFS($F31:$AD31,Assumptions!$F$2:$AD$2,Assumptions!AJ$2),0)</f>
        <v>249968</v>
      </c>
      <c r="AT31" s="119">
        <f ca="1">IFERROR(SUMIFS($F31:$AD31,Assumptions!$F$2:$AD$2,Assumptions!AK$2),0)</f>
        <v>494517</v>
      </c>
      <c r="AU31" s="119">
        <f ca="1">IFERROR(SUMIFS($F31:$AD31,Assumptions!$F$2:$AD$2,Assumptions!AL$2),0)</f>
        <v>978314</v>
      </c>
      <c r="AV31" s="119">
        <f ca="1">IFERROR(SUMIFS($F31:$AD31,Assumptions!$F$2:$AD$2,Assumptions!AM$2),0)</f>
        <v>0</v>
      </c>
    </row>
    <row r="32" spans="1:48" s="60" customFormat="1">
      <c r="A32" s="2"/>
      <c r="B32" s="77" t="s">
        <v>375</v>
      </c>
      <c r="C32" s="49" t="s">
        <v>60</v>
      </c>
      <c r="D32" s="50"/>
      <c r="E32" s="49"/>
      <c r="F32" s="95">
        <f>ROUND(F31*Assumptions!F47,0)</f>
        <v>0</v>
      </c>
      <c r="G32" s="95">
        <f ca="1">ROUND(G31*Assumptions!G47,0)</f>
        <v>0</v>
      </c>
      <c r="H32" s="95">
        <f ca="1">ROUND(H31*Assumptions!H47,0)</f>
        <v>0</v>
      </c>
      <c r="I32" s="95">
        <f ca="1">ROUND(I31*Assumptions!I47,0)</f>
        <v>0</v>
      </c>
      <c r="J32" s="95">
        <f ca="1">ROUND(J31*Assumptions!J47,0)</f>
        <v>0</v>
      </c>
      <c r="K32" s="95">
        <f ca="1">ROUND(K31*Assumptions!K47,0)</f>
        <v>0</v>
      </c>
      <c r="L32" s="95">
        <f ca="1">ROUND(L31*Assumptions!L47,0)</f>
        <v>0</v>
      </c>
      <c r="M32" s="95">
        <f ca="1">ROUND(M31*Assumptions!M47,0)</f>
        <v>17</v>
      </c>
      <c r="N32" s="95">
        <f ca="1">ROUND(N31*Assumptions!N47,0)</f>
        <v>20</v>
      </c>
      <c r="O32" s="95">
        <f ca="1">ROUND(O31*Assumptions!O47,0)</f>
        <v>24</v>
      </c>
      <c r="P32" s="95">
        <f ca="1">ROUND(P31*Assumptions!P47,0)</f>
        <v>43</v>
      </c>
      <c r="Q32" s="95">
        <f ca="1">ROUND(Q31*Assumptions!Q47,0)</f>
        <v>51</v>
      </c>
      <c r="R32" s="95">
        <f ca="1">ROUND(R31*Assumptions!R47,0)</f>
        <v>60</v>
      </c>
      <c r="S32" s="95">
        <f ca="1">ROUND(S31*Assumptions!S47,0)</f>
        <v>95</v>
      </c>
      <c r="T32" s="95">
        <f ca="1">ROUND(T31*Assumptions!T47,0)</f>
        <v>113</v>
      </c>
      <c r="U32" s="95">
        <f ca="1">ROUND(U31*Assumptions!U47,0)</f>
        <v>134</v>
      </c>
      <c r="V32" s="95">
        <f ca="1">ROUND(V31*Assumptions!V47,0)</f>
        <v>159</v>
      </c>
      <c r="W32" s="95">
        <f ca="1">ROUND(W31*Assumptions!W47,0)</f>
        <v>235</v>
      </c>
      <c r="X32" s="95">
        <f ca="1">ROUND(X31*Assumptions!X47,0)</f>
        <v>279</v>
      </c>
      <c r="Y32" s="95">
        <f ca="1">ROUND(Y31*Assumptions!Y47,0)</f>
        <v>331</v>
      </c>
      <c r="Z32" s="95">
        <f ca="1">ROUND(Z31*Assumptions!Z47,0)</f>
        <v>392</v>
      </c>
      <c r="AA32" s="95">
        <f ca="1">ROUND(AA31*Assumptions!AA47,0)</f>
        <v>558</v>
      </c>
      <c r="AB32" s="95">
        <f ca="1">ROUND(AB31*Assumptions!AB47,0)</f>
        <v>662</v>
      </c>
      <c r="AC32" s="95">
        <f ca="1">ROUND(AC31*Assumptions!AC47,0)</f>
        <v>785</v>
      </c>
      <c r="AD32" s="95">
        <f ca="1">ROUND(AD31*Assumptions!AD47,0)</f>
        <v>931</v>
      </c>
      <c r="AE32" s="115"/>
      <c r="AF32" s="119">
        <f t="shared" ref="AF32:AM32" ca="1" si="11">IFERROR(SUMIFS($F32:$AD32,$F$2:$AD$2,AF$2),0)</f>
        <v>0</v>
      </c>
      <c r="AG32" s="119">
        <f t="shared" ca="1" si="11"/>
        <v>0</v>
      </c>
      <c r="AH32" s="119">
        <f t="shared" ca="1" si="11"/>
        <v>37</v>
      </c>
      <c r="AI32" s="119">
        <f t="shared" ca="1" si="11"/>
        <v>178</v>
      </c>
      <c r="AJ32" s="119">
        <f t="shared" ca="1" si="11"/>
        <v>501</v>
      </c>
      <c r="AK32" s="119">
        <f t="shared" ca="1" si="11"/>
        <v>1237</v>
      </c>
      <c r="AL32" s="119">
        <f t="shared" ca="1" si="11"/>
        <v>2936</v>
      </c>
      <c r="AM32" s="119">
        <f t="shared" ca="1" si="11"/>
        <v>0</v>
      </c>
      <c r="AN32" s="21"/>
      <c r="AO32" s="119">
        <f ca="1">IFERROR(SUMIFS($F32:$AD32,Assumptions!$F$2:$AD$2,Assumptions!AF$2),0)</f>
        <v>0</v>
      </c>
      <c r="AP32" s="119">
        <f ca="1">IFERROR(SUMIFS($F32:$AD32,Assumptions!$F$2:$AD$2,Assumptions!AG$2),0)</f>
        <v>0</v>
      </c>
      <c r="AQ32" s="119">
        <f ca="1">IFERROR(SUMIFS($F32:$AD32,Assumptions!$F$2:$AD$2,Assumptions!AH$2),0)</f>
        <v>37</v>
      </c>
      <c r="AR32" s="119">
        <f ca="1">IFERROR(SUMIFS($F32:$AD32,Assumptions!$F$2:$AD$2,Assumptions!AI$2),0)</f>
        <v>178</v>
      </c>
      <c r="AS32" s="119">
        <f ca="1">IFERROR(SUMIFS($F32:$AD32,Assumptions!$F$2:$AD$2,Assumptions!AJ$2),0)</f>
        <v>501</v>
      </c>
      <c r="AT32" s="119">
        <f ca="1">IFERROR(SUMIFS($F32:$AD32,Assumptions!$F$2:$AD$2,Assumptions!AK$2),0)</f>
        <v>1237</v>
      </c>
      <c r="AU32" s="119">
        <f ca="1">IFERROR(SUMIFS($F32:$AD32,Assumptions!$F$2:$AD$2,Assumptions!AL$2),0)</f>
        <v>2936</v>
      </c>
      <c r="AV32" s="119">
        <f ca="1">IFERROR(SUMIFS($F32:$AD32,Assumptions!$F$2:$AD$2,Assumptions!AM$2),0)</f>
        <v>0</v>
      </c>
    </row>
    <row r="33" spans="1:48" s="60" customFormat="1">
      <c r="A33" s="2"/>
      <c r="B33" s="121" t="s">
        <v>355</v>
      </c>
      <c r="C33" s="49"/>
      <c r="D33" s="50"/>
      <c r="E33" s="49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115"/>
      <c r="AF33" s="62"/>
      <c r="AG33" s="62"/>
      <c r="AH33" s="62"/>
      <c r="AI33" s="62"/>
      <c r="AJ33" s="62"/>
      <c r="AK33" s="62"/>
      <c r="AL33" s="62"/>
      <c r="AM33" s="62"/>
      <c r="AN33" s="21"/>
      <c r="AO33" s="119"/>
      <c r="AP33" s="119"/>
      <c r="AQ33" s="119"/>
      <c r="AR33" s="119"/>
      <c r="AS33" s="119"/>
      <c r="AT33" s="119"/>
      <c r="AU33" s="119"/>
      <c r="AV33" s="119"/>
    </row>
    <row r="34" spans="1:48">
      <c r="B34" s="199" t="s">
        <v>381</v>
      </c>
      <c r="F34" s="158">
        <f t="shared" ref="F34:AD34" si="12">F36+F41</f>
        <v>0</v>
      </c>
      <c r="G34" s="158">
        <f t="shared" ca="1" si="12"/>
        <v>0</v>
      </c>
      <c r="H34" s="158">
        <f t="shared" ca="1" si="12"/>
        <v>0</v>
      </c>
      <c r="I34" s="158">
        <f t="shared" ca="1" si="12"/>
        <v>0</v>
      </c>
      <c r="J34" s="158">
        <f t="shared" ca="1" si="12"/>
        <v>0</v>
      </c>
      <c r="K34" s="158">
        <f t="shared" ca="1" si="12"/>
        <v>0</v>
      </c>
      <c r="L34" s="158">
        <f t="shared" ca="1" si="12"/>
        <v>0</v>
      </c>
      <c r="M34" s="158">
        <f t="shared" ca="1" si="12"/>
        <v>19.559939</v>
      </c>
      <c r="N34" s="158">
        <f t="shared" ca="1" si="12"/>
        <v>20.339508000000002</v>
      </c>
      <c r="O34" s="158">
        <f t="shared" ca="1" si="12"/>
        <v>29.7435796</v>
      </c>
      <c r="P34" s="158">
        <f t="shared" ca="1" si="12"/>
        <v>32.724091399999999</v>
      </c>
      <c r="Q34" s="158">
        <f t="shared" ca="1" si="12"/>
        <v>34.185326000000003</v>
      </c>
      <c r="R34" s="158">
        <f t="shared" ca="1" si="12"/>
        <v>35.599880400000004</v>
      </c>
      <c r="S34" s="158">
        <f t="shared" ca="1" si="12"/>
        <v>62.207964000000004</v>
      </c>
      <c r="T34" s="158">
        <f t="shared" ca="1" si="12"/>
        <v>64.877064000000004</v>
      </c>
      <c r="U34" s="158">
        <f t="shared" ca="1" si="12"/>
        <v>67.66079040000001</v>
      </c>
      <c r="V34" s="158">
        <f t="shared" ca="1" si="12"/>
        <v>70.564485600000012</v>
      </c>
      <c r="W34" s="158">
        <f t="shared" ca="1" si="12"/>
        <v>103.33030400000003</v>
      </c>
      <c r="X34" s="158">
        <f t="shared" ca="1" si="12"/>
        <v>107.82539320000002</v>
      </c>
      <c r="Y34" s="158">
        <f t="shared" ca="1" si="12"/>
        <v>112.51535679999999</v>
      </c>
      <c r="Z34" s="158">
        <f t="shared" ca="1" si="12"/>
        <v>117.304215</v>
      </c>
      <c r="AA34" s="158">
        <f t="shared" ca="1" si="12"/>
        <v>157.73545479999999</v>
      </c>
      <c r="AB34" s="158">
        <f t="shared" ca="1" si="12"/>
        <v>164.64630840000001</v>
      </c>
      <c r="AC34" s="158">
        <f t="shared" ca="1" si="12"/>
        <v>171.85971040000001</v>
      </c>
      <c r="AD34" s="158">
        <f t="shared" ca="1" si="12"/>
        <v>179.38976719999999</v>
      </c>
      <c r="AN34" s="21"/>
      <c r="AO34" s="21"/>
      <c r="AP34" s="21"/>
      <c r="AQ34" s="21"/>
    </row>
    <row r="35" spans="1:48">
      <c r="B35" s="173" t="s">
        <v>357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15"/>
      <c r="AF35" s="62"/>
      <c r="AG35" s="62"/>
      <c r="AH35" s="62"/>
      <c r="AI35" s="62"/>
      <c r="AJ35" s="62"/>
      <c r="AK35" s="62"/>
      <c r="AL35" s="62"/>
      <c r="AM35" s="62"/>
      <c r="AN35" s="21"/>
      <c r="AO35" s="21"/>
      <c r="AP35" s="21"/>
      <c r="AQ35" s="21"/>
    </row>
    <row r="36" spans="1:48" s="27" customFormat="1">
      <c r="B36" s="210" t="s">
        <v>15</v>
      </c>
      <c r="F36" s="158">
        <f>F39*Assumptions!$D$30*Assumptions!$D31*F$5*USD_to_INR/million</f>
        <v>0</v>
      </c>
      <c r="G36" s="158">
        <f ca="1">G39*Assumptions!$D$30*Assumptions!$D31*G$5*USD_to_INR/million</f>
        <v>0</v>
      </c>
      <c r="H36" s="158">
        <f ca="1">H39*Assumptions!$D$30*Assumptions!$D31*H$5*USD_to_INR/million</f>
        <v>0</v>
      </c>
      <c r="I36" s="158">
        <f ca="1">I39*Assumptions!$D$30*Assumptions!$D31*I$5*USD_to_INR/million</f>
        <v>0</v>
      </c>
      <c r="J36" s="158">
        <f ca="1">J39*Assumptions!$D$30*Assumptions!$D31*J$5*USD_to_INR/million</f>
        <v>0</v>
      </c>
      <c r="K36" s="158">
        <f ca="1">K39*Assumptions!$D$30*Assumptions!$D31*K$5*USD_to_INR/million</f>
        <v>0</v>
      </c>
      <c r="L36" s="158">
        <f ca="1">L39*Assumptions!$D$30*Assumptions!$D31*L$5*USD_to_INR/million</f>
        <v>0</v>
      </c>
      <c r="M36" s="158">
        <f ca="1">M39*Assumptions!$D$30*Assumptions!$D31*M$5*USD_to_INR/million</f>
        <v>16.724938999999999</v>
      </c>
      <c r="N36" s="158">
        <f ca="1">N39*Assumptions!$D$30*Assumptions!$D31*N$5*USD_to_INR/million</f>
        <v>17.504508000000001</v>
      </c>
      <c r="O36" s="158">
        <f ca="1">O39*Assumptions!$D$30*Assumptions!$D31*O$5*USD_to_INR/million</f>
        <v>25.648579600000001</v>
      </c>
      <c r="P36" s="158">
        <f ca="1">P39*Assumptions!$D$30*Assumptions!$D31*P$5*USD_to_INR/million</f>
        <v>26.8440914</v>
      </c>
      <c r="Q36" s="158">
        <f ca="1">Q39*Assumptions!$D$30*Assumptions!$D31*Q$5*USD_to_INR/million</f>
        <v>28.095326</v>
      </c>
      <c r="R36" s="158">
        <f ca="1">R39*Assumptions!$D$30*Assumptions!$D31*R$5*USD_to_INR/million</f>
        <v>29.4048804</v>
      </c>
      <c r="S36" s="158">
        <f ca="1">S39*Assumptions!$D$30*Assumptions!$D31*S$5*USD_to_INR/million</f>
        <v>52.757964000000008</v>
      </c>
      <c r="T36" s="158">
        <f ca="1">T39*Assumptions!$D$30*Assumptions!$D31*T$5*USD_to_INR/million</f>
        <v>55.217064000000008</v>
      </c>
      <c r="U36" s="158">
        <f ca="1">U39*Assumptions!$D$30*Assumptions!$D31*U$5*USD_to_INR/million</f>
        <v>57.790790400000013</v>
      </c>
      <c r="V36" s="158">
        <f ca="1">V39*Assumptions!$D$30*Assumptions!$D31*V$5*USD_to_INR/million</f>
        <v>60.484485600000006</v>
      </c>
      <c r="W36" s="158">
        <f ca="1">W39*Assumptions!$D$30*Assumptions!$D31*W$5*USD_to_INR/million</f>
        <v>89.680304000000021</v>
      </c>
      <c r="X36" s="158">
        <f ca="1">X39*Assumptions!$D$30*Assumptions!$D31*X$5*USD_to_INR/million</f>
        <v>93.860393200000019</v>
      </c>
      <c r="Y36" s="158">
        <f ca="1">Y39*Assumptions!$D$30*Assumptions!$D31*Y$5*USD_to_INR/million</f>
        <v>98.235356799999991</v>
      </c>
      <c r="Z36" s="158">
        <f ca="1">Z39*Assumptions!$D$30*Assumptions!$D31*Z$5*USD_to_INR/million</f>
        <v>102.814215</v>
      </c>
      <c r="AA36" s="158">
        <f ca="1">AA39*Assumptions!$D$30*Assumptions!$D31*AA$5*USD_to_INR/million</f>
        <v>139.2554548</v>
      </c>
      <c r="AB36" s="158">
        <f ca="1">AB39*Assumptions!$D$30*Assumptions!$D31*AB$5*USD_to_INR/million</f>
        <v>145.7463084</v>
      </c>
      <c r="AC36" s="158">
        <f ca="1">AC39*Assumptions!$D$30*Assumptions!$D31*AC$5*USD_to_INR/million</f>
        <v>152.53971040000002</v>
      </c>
      <c r="AD36" s="158">
        <f ca="1">AD39*Assumptions!$D$30*Assumptions!$D31*AD$5*USD_to_INR/million</f>
        <v>159.64976719999999</v>
      </c>
      <c r="AE36" s="115"/>
      <c r="AF36" s="62"/>
      <c r="AG36" s="62"/>
      <c r="AH36" s="62"/>
      <c r="AI36" s="62"/>
      <c r="AJ36" s="62"/>
      <c r="AK36" s="62"/>
      <c r="AL36" s="62"/>
      <c r="AM36" s="62"/>
      <c r="AN36" s="41"/>
      <c r="AO36" s="41"/>
      <c r="AP36" s="41"/>
      <c r="AQ36" s="41"/>
      <c r="AR36" s="42"/>
    </row>
    <row r="37" spans="1:48" s="60" customFormat="1">
      <c r="A37" s="2"/>
      <c r="B37" s="77" t="s">
        <v>317</v>
      </c>
      <c r="C37" s="49" t="s">
        <v>60</v>
      </c>
      <c r="D37" s="50"/>
      <c r="E37" s="49"/>
      <c r="F37" s="95">
        <f>IF(F4=base_quarter,Assumptions!$D$50,ROUND(E37*(1+Assumptions!$D$52),0))</f>
        <v>39000000</v>
      </c>
      <c r="G37" s="95">
        <f ca="1">IF(G11=base_quarter,Assumptions!$D$50,ROUND(F37*(1+Assumptions!$D$52),0))</f>
        <v>40817835</v>
      </c>
      <c r="H37" s="95">
        <f ca="1">IF(H11=base_quarter,Assumptions!$D$50,ROUND(G37*(1+Assumptions!$D$52),0))</f>
        <v>42720401</v>
      </c>
      <c r="I37" s="95">
        <f ca="1">IF(I11=base_quarter,Assumptions!$D$50,ROUND(H37*(1+Assumptions!$D$52),0))</f>
        <v>44711648</v>
      </c>
      <c r="J37" s="95">
        <f ca="1">IF(J11=base_quarter,Assumptions!$D$50,ROUND(I37*(1+Assumptions!$D$52),0))</f>
        <v>46795709</v>
      </c>
      <c r="K37" s="95">
        <f ca="1">IF(K11=base_quarter,Assumptions!$D$50,ROUND(J37*(1+Assumptions!$D$52),0))</f>
        <v>48976911</v>
      </c>
      <c r="L37" s="95">
        <f ca="1">IF(L11=base_quarter,Assumptions!$D$50,ROUND(K37*(1+Assumptions!$D$52),0))</f>
        <v>51259781</v>
      </c>
      <c r="M37" s="95">
        <f ca="1">IF(M11=base_quarter,Assumptions!$D$50,ROUND(L37*(1+Assumptions!$D$52),0))</f>
        <v>53649058</v>
      </c>
      <c r="N37" s="95">
        <f ca="1">IF(N11=base_quarter,Assumptions!$D$50,ROUND(M37*(1+Assumptions!$D$52),0))</f>
        <v>56149702</v>
      </c>
      <c r="O37" s="95">
        <f ca="1">IF(O11=base_quarter,Assumptions!$D$50,ROUND(N37*(1+Assumptions!$D$52),0))</f>
        <v>58766904</v>
      </c>
      <c r="P37" s="95">
        <f ca="1">IF(P11=base_quarter,Assumptions!$D$50,ROUND(O37*(1+Assumptions!$D$52),0))</f>
        <v>61506097</v>
      </c>
      <c r="Q37" s="95">
        <f ca="1">IF(Q11=base_quarter,Assumptions!$D$50,ROUND(P37*(1+Assumptions!$D$52),0))</f>
        <v>64372967</v>
      </c>
      <c r="R37" s="95">
        <f ca="1">IF(R11=base_quarter,Assumptions!$D$50,ROUND(Q37*(1+Assumptions!$D$52),0))</f>
        <v>67373465</v>
      </c>
      <c r="S37" s="95">
        <f ca="1">IF(S11=base_quarter,Assumptions!$D$50,ROUND(R37*(1+Assumptions!$D$52),0))</f>
        <v>70513820</v>
      </c>
      <c r="T37" s="95">
        <f ca="1">IF(T11=base_quarter,Assumptions!$D$50,ROUND(S37*(1+Assumptions!$D$52),0))</f>
        <v>73800550</v>
      </c>
      <c r="U37" s="95">
        <f ca="1">IF(U11=base_quarter,Assumptions!$D$50,ROUND(T37*(1+Assumptions!$D$52),0))</f>
        <v>77240478</v>
      </c>
      <c r="V37" s="95">
        <f ca="1">IF(V11=base_quarter,Assumptions!$D$50,ROUND(U37*(1+Assumptions!$D$52),0))</f>
        <v>80840745</v>
      </c>
      <c r="W37" s="95">
        <f ca="1">IF(W11=base_quarter,Assumptions!$D$50,ROUND(V37*(1+Assumptions!$D$52),0))</f>
        <v>84608825</v>
      </c>
      <c r="X37" s="95">
        <f ca="1">IF(X11=base_quarter,Assumptions!$D$50,ROUND(W37*(1+Assumptions!$D$52),0))</f>
        <v>88552539</v>
      </c>
      <c r="Y37" s="95">
        <f ca="1">IF(Y11=base_quarter,Assumptions!$D$50,ROUND(X37*(1+Assumptions!$D$52),0))</f>
        <v>92680075</v>
      </c>
      <c r="Z37" s="95">
        <f ca="1">IF(Z11=base_quarter,Assumptions!$D$50,ROUND(Y37*(1+Assumptions!$D$52),0))</f>
        <v>97000000</v>
      </c>
      <c r="AA37" s="95">
        <f ca="1">IF(AA11=base_quarter,Assumptions!$D$50,ROUND(Z37*(1+Assumptions!$D$52),0))</f>
        <v>101521281</v>
      </c>
      <c r="AB37" s="95">
        <f ca="1">IF(AB11=base_quarter,Assumptions!$D$50,ROUND(AA37*(1+Assumptions!$D$52),0))</f>
        <v>106253304</v>
      </c>
      <c r="AC37" s="95">
        <f ca="1">IF(AC11=base_quarter,Assumptions!$D$50,ROUND(AB37*(1+Assumptions!$D$52),0))</f>
        <v>111205892</v>
      </c>
      <c r="AD37" s="95">
        <f ca="1">IF(AD11=base_quarter,Assumptions!$D$50,ROUND(AC37*(1+Assumptions!$D$52),0))</f>
        <v>116389326</v>
      </c>
      <c r="AE37" s="115"/>
      <c r="AF37" s="62"/>
      <c r="AG37" s="62"/>
      <c r="AH37" s="62"/>
      <c r="AI37" s="62"/>
      <c r="AJ37" s="62"/>
      <c r="AK37" s="62"/>
      <c r="AL37" s="62"/>
      <c r="AM37" s="62"/>
      <c r="AN37" s="21"/>
      <c r="AO37" s="119">
        <f ca="1">IFERROR(SUMIFS($F37:$AD37,Assumptions!$F$2:$AD$2,Assumptions!AF$2),0)</f>
        <v>39000000</v>
      </c>
      <c r="AP37" s="119">
        <f ca="1">IFERROR(SUMIFS($F37:$AD37,Assumptions!$F$2:$AD$2,Assumptions!AG$2),0)</f>
        <v>175045593</v>
      </c>
      <c r="AQ37" s="119">
        <f ca="1">IFERROR(SUMIFS($F37:$AD37,Assumptions!$F$2:$AD$2,Assumptions!AH$2),0)</f>
        <v>210035452</v>
      </c>
      <c r="AR37" s="119">
        <f ca="1">IFERROR(SUMIFS($F37:$AD37,Assumptions!$F$2:$AD$2,Assumptions!AI$2),0)</f>
        <v>252019433</v>
      </c>
      <c r="AS37" s="119">
        <f ca="1">IFERROR(SUMIFS($F37:$AD37,Assumptions!$F$2:$AD$2,Assumptions!AJ$2),0)</f>
        <v>302395593</v>
      </c>
      <c r="AT37" s="119">
        <f ca="1">IFERROR(SUMIFS($F37:$AD37,Assumptions!$F$2:$AD$2,Assumptions!AK$2),0)</f>
        <v>362841439</v>
      </c>
      <c r="AU37" s="119">
        <f ca="1">IFERROR(SUMIFS($F37:$AD37,Assumptions!$F$2:$AD$2,Assumptions!AL$2),0)</f>
        <v>435369803</v>
      </c>
      <c r="AV37" s="119">
        <f ca="1">IFERROR(SUMIFS($F37:$AD37,Assumptions!$F$2:$AD$2,Assumptions!AM$2),0)</f>
        <v>0</v>
      </c>
    </row>
    <row r="38" spans="1:48" s="60" customFormat="1">
      <c r="A38" s="2"/>
      <c r="B38" s="77" t="s">
        <v>342</v>
      </c>
      <c r="C38" s="49" t="s">
        <v>60</v>
      </c>
      <c r="D38" s="50"/>
      <c r="E38" s="49"/>
      <c r="F38" s="95">
        <f t="shared" ref="F38:AD38" si="13">IF(F$4=base_quarter,,F37-E37)</f>
        <v>0</v>
      </c>
      <c r="G38" s="95">
        <f t="shared" ca="1" si="13"/>
        <v>1817835</v>
      </c>
      <c r="H38" s="95">
        <f t="shared" ca="1" si="13"/>
        <v>1902566</v>
      </c>
      <c r="I38" s="95">
        <f t="shared" ca="1" si="13"/>
        <v>1991247</v>
      </c>
      <c r="J38" s="95">
        <f t="shared" ca="1" si="13"/>
        <v>2084061</v>
      </c>
      <c r="K38" s="95">
        <f t="shared" ca="1" si="13"/>
        <v>2181202</v>
      </c>
      <c r="L38" s="95">
        <f t="shared" ca="1" si="13"/>
        <v>2282870</v>
      </c>
      <c r="M38" s="95">
        <f t="shared" ca="1" si="13"/>
        <v>2389277</v>
      </c>
      <c r="N38" s="95">
        <f t="shared" ca="1" si="13"/>
        <v>2500644</v>
      </c>
      <c r="O38" s="95">
        <f t="shared" ca="1" si="13"/>
        <v>2617202</v>
      </c>
      <c r="P38" s="95">
        <f t="shared" ca="1" si="13"/>
        <v>2739193</v>
      </c>
      <c r="Q38" s="95">
        <f t="shared" ca="1" si="13"/>
        <v>2866870</v>
      </c>
      <c r="R38" s="95">
        <f t="shared" ca="1" si="13"/>
        <v>3000498</v>
      </c>
      <c r="S38" s="95">
        <f t="shared" ca="1" si="13"/>
        <v>3140355</v>
      </c>
      <c r="T38" s="95">
        <f t="shared" ca="1" si="13"/>
        <v>3286730</v>
      </c>
      <c r="U38" s="95">
        <f t="shared" ca="1" si="13"/>
        <v>3439928</v>
      </c>
      <c r="V38" s="95">
        <f t="shared" ca="1" si="13"/>
        <v>3600267</v>
      </c>
      <c r="W38" s="95">
        <f t="shared" ca="1" si="13"/>
        <v>3768080</v>
      </c>
      <c r="X38" s="95">
        <f t="shared" ca="1" si="13"/>
        <v>3943714</v>
      </c>
      <c r="Y38" s="95">
        <f t="shared" ca="1" si="13"/>
        <v>4127536</v>
      </c>
      <c r="Z38" s="95">
        <f t="shared" ca="1" si="13"/>
        <v>4319925</v>
      </c>
      <c r="AA38" s="95">
        <f t="shared" ca="1" si="13"/>
        <v>4521281</v>
      </c>
      <c r="AB38" s="95">
        <f t="shared" ca="1" si="13"/>
        <v>4732023</v>
      </c>
      <c r="AC38" s="95">
        <f t="shared" ca="1" si="13"/>
        <v>4952588</v>
      </c>
      <c r="AD38" s="95">
        <f t="shared" ca="1" si="13"/>
        <v>5183434</v>
      </c>
      <c r="AE38" s="115"/>
      <c r="AF38" s="2"/>
      <c r="AG38" s="2"/>
      <c r="AH38" s="2"/>
      <c r="AI38" s="2"/>
      <c r="AJ38" s="2"/>
      <c r="AK38" s="2"/>
      <c r="AL38" s="2"/>
      <c r="AM38" s="2"/>
      <c r="AN38" s="21"/>
      <c r="AO38" s="119">
        <f ca="1">IFERROR(SUMIFS($F38:$AD38,Assumptions!$F$2:$AD$2,Assumptions!AF$2),0)</f>
        <v>0</v>
      </c>
      <c r="AP38" s="119">
        <f ca="1">IFERROR(SUMIFS($F38:$AD38,Assumptions!$F$2:$AD$2,Assumptions!AG$2),0)</f>
        <v>7795709</v>
      </c>
      <c r="AQ38" s="119">
        <f ca="1">IFERROR(SUMIFS($F38:$AD38,Assumptions!$F$2:$AD$2,Assumptions!AH$2),0)</f>
        <v>9353993</v>
      </c>
      <c r="AR38" s="119">
        <f ca="1">IFERROR(SUMIFS($F38:$AD38,Assumptions!$F$2:$AD$2,Assumptions!AI$2),0)</f>
        <v>11223763</v>
      </c>
      <c r="AS38" s="119">
        <f ca="1">IFERROR(SUMIFS($F38:$AD38,Assumptions!$F$2:$AD$2,Assumptions!AJ$2),0)</f>
        <v>13467280</v>
      </c>
      <c r="AT38" s="119">
        <f ca="1">IFERROR(SUMIFS($F38:$AD38,Assumptions!$F$2:$AD$2,Assumptions!AK$2),0)</f>
        <v>16159255</v>
      </c>
      <c r="AU38" s="119">
        <f ca="1">IFERROR(SUMIFS($F38:$AD38,Assumptions!$F$2:$AD$2,Assumptions!AL$2),0)</f>
        <v>19389326</v>
      </c>
      <c r="AV38" s="119">
        <f ca="1">IFERROR(SUMIFS($F38:$AD38,Assumptions!$F$2:$AD$2,Assumptions!AM$2),0)</f>
        <v>0</v>
      </c>
    </row>
    <row r="39" spans="1:48" s="60" customFormat="1">
      <c r="A39" s="2"/>
      <c r="B39" s="77" t="s">
        <v>337</v>
      </c>
      <c r="C39" s="49" t="s">
        <v>60</v>
      </c>
      <c r="D39" s="50"/>
      <c r="E39" s="49"/>
      <c r="F39" s="95">
        <f>F38*Assumptions!F53</f>
        <v>0</v>
      </c>
      <c r="G39" s="95">
        <f ca="1">G38*Assumptions!G53</f>
        <v>0</v>
      </c>
      <c r="H39" s="95">
        <f ca="1">H38*Assumptions!H53</f>
        <v>0</v>
      </c>
      <c r="I39" s="95">
        <f ca="1">I38*Assumptions!I53</f>
        <v>0</v>
      </c>
      <c r="J39" s="95">
        <f ca="1">J38*Assumptions!J53</f>
        <v>0</v>
      </c>
      <c r="K39" s="95">
        <f ca="1">K38*Assumptions!K53</f>
        <v>0</v>
      </c>
      <c r="L39" s="95">
        <f ca="1">L38*Assumptions!L53</f>
        <v>0</v>
      </c>
      <c r="M39" s="95">
        <f ca="1">M38*Assumptions!M53</f>
        <v>1194.6385</v>
      </c>
      <c r="N39" s="95">
        <f ca="1">N38*Assumptions!N53</f>
        <v>1250.3220000000001</v>
      </c>
      <c r="O39" s="95">
        <f ca="1">O38*Assumptions!O53</f>
        <v>1832.0414000000001</v>
      </c>
      <c r="P39" s="95">
        <f ca="1">P38*Assumptions!P53</f>
        <v>1917.4350999999999</v>
      </c>
      <c r="Q39" s="95">
        <f ca="1">Q38*Assumptions!Q53</f>
        <v>2006.809</v>
      </c>
      <c r="R39" s="95">
        <f ca="1">R38*Assumptions!R53</f>
        <v>2100.3485999999998</v>
      </c>
      <c r="S39" s="95">
        <f ca="1">S38*Assumptions!S53</f>
        <v>3768.4260000000004</v>
      </c>
      <c r="T39" s="95">
        <f ca="1">T38*Assumptions!T53</f>
        <v>3944.0760000000005</v>
      </c>
      <c r="U39" s="95">
        <f ca="1">U38*Assumptions!U53</f>
        <v>4127.9136000000008</v>
      </c>
      <c r="V39" s="95">
        <f ca="1">V38*Assumptions!V53</f>
        <v>4320.3204000000005</v>
      </c>
      <c r="W39" s="95">
        <f ca="1">W38*Assumptions!W53</f>
        <v>6405.7360000000008</v>
      </c>
      <c r="X39" s="95">
        <f ca="1">X38*Assumptions!X53</f>
        <v>6704.3138000000008</v>
      </c>
      <c r="Y39" s="95">
        <f ca="1">Y38*Assumptions!Y53</f>
        <v>7016.8112000000001</v>
      </c>
      <c r="Z39" s="95">
        <f ca="1">Z38*Assumptions!Z53</f>
        <v>7343.8725000000004</v>
      </c>
      <c r="AA39" s="95">
        <f ca="1">AA38*Assumptions!AA53</f>
        <v>9946.8181999999997</v>
      </c>
      <c r="AB39" s="95">
        <f ca="1">AB38*Assumptions!AB53</f>
        <v>10410.4506</v>
      </c>
      <c r="AC39" s="95">
        <f ca="1">AC38*Assumptions!AC53</f>
        <v>10895.693600000001</v>
      </c>
      <c r="AD39" s="95">
        <f ca="1">AD38*Assumptions!AD53</f>
        <v>11403.5548</v>
      </c>
      <c r="AE39" s="115"/>
      <c r="AF39" s="119">
        <f t="shared" ref="AF39:AM39" ca="1" si="14">IFERROR(SUMIFS($F39:$AD39,$F$2:$AD$2,AF$2),0)</f>
        <v>0</v>
      </c>
      <c r="AG39" s="119">
        <f t="shared" ca="1" si="14"/>
        <v>0</v>
      </c>
      <c r="AH39" s="119">
        <f t="shared" ca="1" si="14"/>
        <v>2444.9605000000001</v>
      </c>
      <c r="AI39" s="119">
        <f t="shared" ca="1" si="14"/>
        <v>7856.6340999999993</v>
      </c>
      <c r="AJ39" s="119">
        <f t="shared" ca="1" si="14"/>
        <v>16160.736000000001</v>
      </c>
      <c r="AK39" s="119">
        <f t="shared" ca="1" si="14"/>
        <v>27470.733500000002</v>
      </c>
      <c r="AL39" s="119">
        <f t="shared" ca="1" si="14"/>
        <v>42656.517199999995</v>
      </c>
      <c r="AM39" s="119">
        <f t="shared" ca="1" si="14"/>
        <v>0</v>
      </c>
      <c r="AN39" s="21"/>
      <c r="AO39" s="119">
        <f ca="1">IFERROR(SUMIFS($F39:$AD39,Assumptions!$F$2:$AD$2,Assumptions!AF$2),0)</f>
        <v>0</v>
      </c>
      <c r="AP39" s="119">
        <f ca="1">IFERROR(SUMIFS($F39:$AD39,Assumptions!$F$2:$AD$2,Assumptions!AG$2),0)</f>
        <v>0</v>
      </c>
      <c r="AQ39" s="119">
        <f ca="1">IFERROR(SUMIFS($F39:$AD39,Assumptions!$F$2:$AD$2,Assumptions!AH$2),0)</f>
        <v>2444.9605000000001</v>
      </c>
      <c r="AR39" s="119">
        <f ca="1">IFERROR(SUMIFS($F39:$AD39,Assumptions!$F$2:$AD$2,Assumptions!AI$2),0)</f>
        <v>7856.6340999999993</v>
      </c>
      <c r="AS39" s="119">
        <f ca="1">IFERROR(SUMIFS($F39:$AD39,Assumptions!$F$2:$AD$2,Assumptions!AJ$2),0)</f>
        <v>16160.736000000001</v>
      </c>
      <c r="AT39" s="119">
        <f ca="1">IFERROR(SUMIFS($F39:$AD39,Assumptions!$F$2:$AD$2,Assumptions!AK$2),0)</f>
        <v>27470.733500000002</v>
      </c>
      <c r="AU39" s="119">
        <f ca="1">IFERROR(SUMIFS($F39:$AD39,Assumptions!$F$2:$AD$2,Assumptions!AL$2),0)</f>
        <v>42656.517199999995</v>
      </c>
      <c r="AV39" s="119">
        <f ca="1">IFERROR(SUMIFS($F39:$AD39,Assumptions!$F$2:$AD$2,Assumptions!AM$2),0)</f>
        <v>0</v>
      </c>
    </row>
    <row r="40" spans="1:48" s="60" customFormat="1">
      <c r="A40" s="2"/>
      <c r="B40" s="175" t="s">
        <v>285</v>
      </c>
      <c r="C40" s="49"/>
      <c r="D40" s="50"/>
      <c r="E40" s="49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115"/>
      <c r="AF40" s="62"/>
      <c r="AG40" s="62"/>
      <c r="AH40" s="62"/>
      <c r="AI40" s="62"/>
      <c r="AJ40" s="62"/>
      <c r="AK40" s="62"/>
      <c r="AL40" s="62"/>
      <c r="AM40" s="62"/>
      <c r="AN40" s="21"/>
      <c r="AO40" s="119"/>
      <c r="AP40" s="119"/>
      <c r="AQ40" s="119"/>
      <c r="AR40" s="119"/>
      <c r="AS40" s="119"/>
      <c r="AT40" s="119"/>
      <c r="AU40" s="119"/>
      <c r="AV40" s="119"/>
    </row>
    <row r="41" spans="1:48" s="27" customFormat="1">
      <c r="B41" s="210" t="s">
        <v>15</v>
      </c>
      <c r="F41" s="158">
        <f>F44*Assumptions!$D$28*Assumptions!$D$29*F$5*USD_to_INR/million</f>
        <v>0</v>
      </c>
      <c r="G41" s="158">
        <f ca="1">G44*Assumptions!$D$28*Assumptions!$D$29*G$5*USD_to_INR/million</f>
        <v>0</v>
      </c>
      <c r="H41" s="158">
        <f ca="1">H44*Assumptions!$D$28*Assumptions!$D$29*H$5*USD_to_INR/million</f>
        <v>0</v>
      </c>
      <c r="I41" s="158">
        <f ca="1">I44*Assumptions!$D$28*Assumptions!$D$29*I$5*USD_to_INR/million</f>
        <v>0</v>
      </c>
      <c r="J41" s="158">
        <f ca="1">J44*Assumptions!$D$28*Assumptions!$D$29*J$5*USD_to_INR/million</f>
        <v>0</v>
      </c>
      <c r="K41" s="158">
        <f ca="1">K44*Assumptions!$D$28*Assumptions!$D$29*K$5*USD_to_INR/million</f>
        <v>0</v>
      </c>
      <c r="L41" s="158">
        <f ca="1">L44*Assumptions!$D$28*Assumptions!$D$29*L$5*USD_to_INR/million</f>
        <v>0</v>
      </c>
      <c r="M41" s="158">
        <f ca="1">M44*Assumptions!$D$28*Assumptions!$D$29*M$5*USD_to_INR/million</f>
        <v>2.835</v>
      </c>
      <c r="N41" s="158">
        <f ca="1">N44*Assumptions!$D$28*Assumptions!$D$29*N$5*USD_to_INR/million</f>
        <v>2.835</v>
      </c>
      <c r="O41" s="158">
        <f ca="1">O44*Assumptions!$D$28*Assumptions!$D$29*O$5*USD_to_INR/million</f>
        <v>4.0949999999999998</v>
      </c>
      <c r="P41" s="158">
        <f ca="1">P44*Assumptions!$D$28*Assumptions!$D$29*P$5*USD_to_INR/million</f>
        <v>5.88</v>
      </c>
      <c r="Q41" s="158">
        <f ca="1">Q44*Assumptions!$D$28*Assumptions!$D$29*Q$5*USD_to_INR/million</f>
        <v>6.09</v>
      </c>
      <c r="R41" s="158">
        <f ca="1">R44*Assumptions!$D$28*Assumptions!$D$29*R$5*USD_to_INR/million</f>
        <v>6.1950000000000003</v>
      </c>
      <c r="S41" s="158">
        <f ca="1">S44*Assumptions!$D$28*Assumptions!$D$29*S$5*USD_to_INR/million</f>
        <v>9.4499999999999993</v>
      </c>
      <c r="T41" s="158">
        <f ca="1">T44*Assumptions!$D$28*Assumptions!$D$29*T$5*USD_to_INR/million</f>
        <v>9.66</v>
      </c>
      <c r="U41" s="158">
        <f ca="1">U44*Assumptions!$D$28*Assumptions!$D$29*U$5*USD_to_INR/million</f>
        <v>9.8699999999999992</v>
      </c>
      <c r="V41" s="158">
        <f ca="1">V44*Assumptions!$D$28*Assumptions!$D$29*V$5*USD_to_INR/million</f>
        <v>10.08</v>
      </c>
      <c r="W41" s="158">
        <f ca="1">W44*Assumptions!$D$28*Assumptions!$D$29*W$5*USD_to_INR/million</f>
        <v>13.65</v>
      </c>
      <c r="X41" s="158">
        <f ca="1">X44*Assumptions!$D$28*Assumptions!$D$29*X$5*USD_to_INR/million</f>
        <v>13.965</v>
      </c>
      <c r="Y41" s="158">
        <f ca="1">Y44*Assumptions!$D$28*Assumptions!$D$29*Y$5*USD_to_INR/million</f>
        <v>14.28</v>
      </c>
      <c r="Z41" s="158">
        <f ca="1">Z44*Assumptions!$D$28*Assumptions!$D$29*Z$5*USD_to_INR/million</f>
        <v>14.49</v>
      </c>
      <c r="AA41" s="158">
        <f ca="1">AA44*Assumptions!$D$28*Assumptions!$D$29*AA$5*USD_to_INR/million</f>
        <v>18.48</v>
      </c>
      <c r="AB41" s="158">
        <f ca="1">AB44*Assumptions!$D$28*Assumptions!$D$29*AB$5*USD_to_INR/million</f>
        <v>18.899999999999999</v>
      </c>
      <c r="AC41" s="158">
        <f ca="1">AC44*Assumptions!$D$28*Assumptions!$D$29*AC$5*USD_to_INR/million</f>
        <v>19.32</v>
      </c>
      <c r="AD41" s="158">
        <f ca="1">AD44*Assumptions!$D$28*Assumptions!$D$29*AD$5*USD_to_INR/million</f>
        <v>19.739999999999998</v>
      </c>
      <c r="AE41" s="115"/>
      <c r="AF41" s="62"/>
      <c r="AG41" s="62"/>
      <c r="AH41" s="62"/>
      <c r="AI41" s="62"/>
      <c r="AJ41" s="62"/>
      <c r="AK41" s="62"/>
      <c r="AL41" s="62"/>
      <c r="AM41" s="62"/>
      <c r="AN41" s="41"/>
      <c r="AO41" s="41"/>
      <c r="AP41" s="41"/>
      <c r="AQ41" s="41"/>
      <c r="AR41" s="42"/>
    </row>
    <row r="42" spans="1:48" s="60" customFormat="1">
      <c r="A42" s="2"/>
      <c r="B42" s="77" t="s">
        <v>376</v>
      </c>
      <c r="C42" s="49" t="s">
        <v>60</v>
      </c>
      <c r="D42" s="50"/>
      <c r="E42" s="49"/>
      <c r="F42" s="95">
        <f>IF(F$4=base_quarter,Assumptions!D$55,ROUND(E42*(1+Assumptions!$D$57),0))</f>
        <v>2297396.7099940702</v>
      </c>
      <c r="G42" s="95">
        <f ca="1">IF(G$4=base_quarter,Assumptions!E$55,ROUND(F42*(1+Assumptions!$D$57),0))</f>
        <v>2344448</v>
      </c>
      <c r="H42" s="95">
        <f ca="1">IF(H$4=base_quarter,Assumptions!F$55,ROUND(G42*(1+Assumptions!$D$57),0))</f>
        <v>2392463</v>
      </c>
      <c r="I42" s="95">
        <f ca="1">IF(I$4=base_quarter,Assumptions!G$55,ROUND(H42*(1+Assumptions!$D$57),0))</f>
        <v>2441461</v>
      </c>
      <c r="J42" s="95">
        <f ca="1">IF(J$4=base_quarter,Assumptions!H$55,ROUND(I42*(1+Assumptions!$D$57),0))</f>
        <v>2491462</v>
      </c>
      <c r="K42" s="95">
        <f ca="1">IF(K$4=base_quarter,Assumptions!I$55,ROUND(J42*(1+Assumptions!$D$57),0))</f>
        <v>2542488</v>
      </c>
      <c r="L42" s="95">
        <f ca="1">IF(L$4=base_quarter,Assumptions!J$55,ROUND(K42*(1+Assumptions!$D$57),0))</f>
        <v>2594559</v>
      </c>
      <c r="M42" s="95">
        <f ca="1">IF(M$4=base_quarter,Assumptions!K$55,ROUND(L42*(1+Assumptions!$D$57),0))</f>
        <v>2647696</v>
      </c>
      <c r="N42" s="95">
        <f ca="1">IF(N$4=base_quarter,Assumptions!L$55,ROUND(M42*(1+Assumptions!$D$57),0))</f>
        <v>2701921</v>
      </c>
      <c r="O42" s="95">
        <f ca="1">IF(O$4=base_quarter,Assumptions!M$55,ROUND(N42*(1+Assumptions!$D$57),0))</f>
        <v>2757257</v>
      </c>
      <c r="P42" s="95">
        <f ca="1">IF(P$4=base_quarter,Assumptions!N$55,ROUND(O42*(1+Assumptions!$D$57),0))</f>
        <v>2813726</v>
      </c>
      <c r="Q42" s="95">
        <f ca="1">IF(Q$4=base_quarter,Assumptions!O$55,ROUND(P42*(1+Assumptions!$D$57),0))</f>
        <v>2871352</v>
      </c>
      <c r="R42" s="95">
        <f ca="1">IF(R$4=base_quarter,Assumptions!P$55,ROUND(Q42*(1+Assumptions!$D$57),0))</f>
        <v>2930158</v>
      </c>
      <c r="S42" s="95">
        <f ca="1">IF(S$4=base_quarter,Assumptions!Q$55,ROUND(R42*(1+Assumptions!$D$57),0))</f>
        <v>2990168</v>
      </c>
      <c r="T42" s="95">
        <f ca="1">IF(T$4=base_quarter,Assumptions!R$55,ROUND(S42*(1+Assumptions!$D$57),0))</f>
        <v>3051407</v>
      </c>
      <c r="U42" s="95">
        <f ca="1">IF(U$4=base_quarter,Assumptions!S$55,ROUND(T42*(1+Assumptions!$D$57),0))</f>
        <v>3113900</v>
      </c>
      <c r="V42" s="95">
        <f ca="1">IF(V$4=base_quarter,Assumptions!T$55,ROUND(U42*(1+Assumptions!$D$57),0))</f>
        <v>3177673</v>
      </c>
      <c r="W42" s="95">
        <f ca="1">IF(W$4=base_quarter,Assumptions!U$55,ROUND(V42*(1+Assumptions!$D$57),0))</f>
        <v>3242752</v>
      </c>
      <c r="X42" s="95">
        <f ca="1">IF(X$4=base_quarter,Assumptions!V$55,ROUND(W42*(1+Assumptions!$D$57),0))</f>
        <v>3309164</v>
      </c>
      <c r="Y42" s="95">
        <f ca="1">IF(Y$4=base_quarter,Assumptions!W$55,ROUND(X42*(1+Assumptions!$D$57),0))</f>
        <v>3376936</v>
      </c>
      <c r="Z42" s="95">
        <f ca="1">IF(Z$4=base_quarter,Assumptions!X$55,ROUND(Y42*(1+Assumptions!$D$57),0))</f>
        <v>3446096</v>
      </c>
      <c r="AA42" s="95">
        <f ca="1">IF(AA$4=base_quarter,Assumptions!Y$55,ROUND(Z42*(1+Assumptions!$D$57),0))</f>
        <v>3516673</v>
      </c>
      <c r="AB42" s="95">
        <f ca="1">IF(AB$4=base_quarter,Assumptions!Z$55,ROUND(AA42*(1+Assumptions!$D$57),0))</f>
        <v>3588695</v>
      </c>
      <c r="AC42" s="95">
        <f ca="1">IF(AC$4=base_quarter,Assumptions!AA$55,ROUND(AB42*(1+Assumptions!$D$57),0))</f>
        <v>3662192</v>
      </c>
      <c r="AD42" s="95">
        <f ca="1">IF(AD$4=base_quarter,Assumptions!AB$55,ROUND(AC42*(1+Assumptions!$D$57),0))</f>
        <v>3737194</v>
      </c>
      <c r="AE42" s="115"/>
      <c r="AF42" s="62"/>
      <c r="AG42" s="62"/>
      <c r="AH42" s="62"/>
      <c r="AI42" s="62"/>
      <c r="AJ42" s="62"/>
      <c r="AK42" s="62"/>
      <c r="AL42" s="62"/>
      <c r="AM42" s="62"/>
      <c r="AN42" s="21"/>
      <c r="AO42" s="119">
        <f ca="1">IFERROR(SUMIFS($F42:$AD42,Assumptions!$F$2:$AD$2,Assumptions!AF$2),0)</f>
        <v>2297396.7099940702</v>
      </c>
      <c r="AP42" s="119">
        <f ca="1">IFERROR(SUMIFS($F42:$AD42,Assumptions!$F$2:$AD$2,Assumptions!AG$2),0)</f>
        <v>9669834</v>
      </c>
      <c r="AQ42" s="119">
        <f ca="1">IFERROR(SUMIFS($F42:$AD42,Assumptions!$F$2:$AD$2,Assumptions!AH$2),0)</f>
        <v>10486664</v>
      </c>
      <c r="AR42" s="119">
        <f ca="1">IFERROR(SUMIFS($F42:$AD42,Assumptions!$F$2:$AD$2,Assumptions!AI$2),0)</f>
        <v>11372493</v>
      </c>
      <c r="AS42" s="119">
        <f ca="1">IFERROR(SUMIFS($F42:$AD42,Assumptions!$F$2:$AD$2,Assumptions!AJ$2),0)</f>
        <v>12333148</v>
      </c>
      <c r="AT42" s="119">
        <f ca="1">IFERROR(SUMIFS($F42:$AD42,Assumptions!$F$2:$AD$2,Assumptions!AK$2),0)</f>
        <v>13374948</v>
      </c>
      <c r="AU42" s="119">
        <f ca="1">IFERROR(SUMIFS($F42:$AD42,Assumptions!$F$2:$AD$2,Assumptions!AL$2),0)</f>
        <v>14504754</v>
      </c>
      <c r="AV42" s="119">
        <f ca="1">IFERROR(SUMIFS($F42:$AD42,Assumptions!$F$2:$AD$2,Assumptions!AM$2),0)</f>
        <v>0</v>
      </c>
    </row>
    <row r="43" spans="1:48" s="60" customFormat="1">
      <c r="A43" s="2"/>
      <c r="B43" s="77" t="s">
        <v>374</v>
      </c>
      <c r="C43" s="49" t="s">
        <v>60</v>
      </c>
      <c r="D43" s="50"/>
      <c r="E43" s="49"/>
      <c r="F43" s="95">
        <f t="shared" ref="F43:AD43" si="15">IF(F$4=base_quarter,,F42-E42)</f>
        <v>0</v>
      </c>
      <c r="G43" s="95">
        <f t="shared" ca="1" si="15"/>
        <v>47051.290005929768</v>
      </c>
      <c r="H43" s="95">
        <f t="shared" ca="1" si="15"/>
        <v>48015</v>
      </c>
      <c r="I43" s="95">
        <f t="shared" ca="1" si="15"/>
        <v>48998</v>
      </c>
      <c r="J43" s="95">
        <f t="shared" ca="1" si="15"/>
        <v>50001</v>
      </c>
      <c r="K43" s="95">
        <f t="shared" ca="1" si="15"/>
        <v>51026</v>
      </c>
      <c r="L43" s="95">
        <f t="shared" ca="1" si="15"/>
        <v>52071</v>
      </c>
      <c r="M43" s="95">
        <f t="shared" ca="1" si="15"/>
        <v>53137</v>
      </c>
      <c r="N43" s="95">
        <f t="shared" ca="1" si="15"/>
        <v>54225</v>
      </c>
      <c r="O43" s="95">
        <f t="shared" ca="1" si="15"/>
        <v>55336</v>
      </c>
      <c r="P43" s="95">
        <f t="shared" ca="1" si="15"/>
        <v>56469</v>
      </c>
      <c r="Q43" s="95">
        <f t="shared" ca="1" si="15"/>
        <v>57626</v>
      </c>
      <c r="R43" s="95">
        <f t="shared" ca="1" si="15"/>
        <v>58806</v>
      </c>
      <c r="S43" s="95">
        <f t="shared" ca="1" si="15"/>
        <v>60010</v>
      </c>
      <c r="T43" s="95">
        <f t="shared" ca="1" si="15"/>
        <v>61239</v>
      </c>
      <c r="U43" s="95">
        <f t="shared" ca="1" si="15"/>
        <v>62493</v>
      </c>
      <c r="V43" s="95">
        <f t="shared" ca="1" si="15"/>
        <v>63773</v>
      </c>
      <c r="W43" s="95">
        <f t="shared" ca="1" si="15"/>
        <v>65079</v>
      </c>
      <c r="X43" s="95">
        <f t="shared" ca="1" si="15"/>
        <v>66412</v>
      </c>
      <c r="Y43" s="95">
        <f t="shared" ca="1" si="15"/>
        <v>67772</v>
      </c>
      <c r="Z43" s="95">
        <f t="shared" ca="1" si="15"/>
        <v>69160</v>
      </c>
      <c r="AA43" s="95">
        <f t="shared" ca="1" si="15"/>
        <v>70577</v>
      </c>
      <c r="AB43" s="95">
        <f t="shared" ca="1" si="15"/>
        <v>72022</v>
      </c>
      <c r="AC43" s="95">
        <f t="shared" ca="1" si="15"/>
        <v>73497</v>
      </c>
      <c r="AD43" s="95">
        <f t="shared" ca="1" si="15"/>
        <v>75002</v>
      </c>
      <c r="AE43" s="115"/>
      <c r="AF43" s="119"/>
      <c r="AG43" s="119"/>
      <c r="AH43" s="119"/>
      <c r="AI43" s="119"/>
      <c r="AJ43" s="119"/>
      <c r="AK43" s="119"/>
      <c r="AL43" s="119"/>
      <c r="AM43" s="119"/>
      <c r="AN43" s="21"/>
      <c r="AO43" s="119">
        <f ca="1">IFERROR(SUMIFS($F43:$AD43,Assumptions!$F$2:$AD$2,Assumptions!AF$2),0)</f>
        <v>0</v>
      </c>
      <c r="AP43" s="119">
        <f ca="1">IFERROR(SUMIFS($F43:$AD43,Assumptions!$F$2:$AD$2,Assumptions!AG$2),0)</f>
        <v>194065.29000592977</v>
      </c>
      <c r="AQ43" s="119">
        <f ca="1">IFERROR(SUMIFS($F43:$AD43,Assumptions!$F$2:$AD$2,Assumptions!AH$2),0)</f>
        <v>210459</v>
      </c>
      <c r="AR43" s="119">
        <f ca="1">IFERROR(SUMIFS($F43:$AD43,Assumptions!$F$2:$AD$2,Assumptions!AI$2),0)</f>
        <v>228237</v>
      </c>
      <c r="AS43" s="119">
        <f ca="1">IFERROR(SUMIFS($F43:$AD43,Assumptions!$F$2:$AD$2,Assumptions!AJ$2),0)</f>
        <v>247515</v>
      </c>
      <c r="AT43" s="119">
        <f ca="1">IFERROR(SUMIFS($F43:$AD43,Assumptions!$F$2:$AD$2,Assumptions!AK$2),0)</f>
        <v>268423</v>
      </c>
      <c r="AU43" s="119">
        <f ca="1">IFERROR(SUMIFS($F43:$AD43,Assumptions!$F$2:$AD$2,Assumptions!AL$2),0)</f>
        <v>291098</v>
      </c>
      <c r="AV43" s="119">
        <f ca="1">IFERROR(SUMIFS($F43:$AD43,Assumptions!$F$2:$AD$2,Assumptions!AM$2),0)</f>
        <v>0</v>
      </c>
    </row>
    <row r="44" spans="1:48" s="60" customFormat="1">
      <c r="A44" s="2"/>
      <c r="B44" s="77" t="s">
        <v>375</v>
      </c>
      <c r="C44" s="49" t="s">
        <v>60</v>
      </c>
      <c r="D44" s="50"/>
      <c r="E44" s="49"/>
      <c r="F44" s="95">
        <f>ROUND(F43*Assumptions!F58,0)</f>
        <v>0</v>
      </c>
      <c r="G44" s="95">
        <f ca="1">ROUND(G43*Assumptions!G58,0)</f>
        <v>0</v>
      </c>
      <c r="H44" s="95">
        <f ca="1">ROUND(H43*Assumptions!H58,0)</f>
        <v>0</v>
      </c>
      <c r="I44" s="95">
        <f ca="1">ROUND(I43*Assumptions!I58,0)</f>
        <v>0</v>
      </c>
      <c r="J44" s="95">
        <f ca="1">ROUND(J43*Assumptions!J58,0)</f>
        <v>0</v>
      </c>
      <c r="K44" s="95">
        <f ca="1">ROUND(K43*Assumptions!K58,0)</f>
        <v>0</v>
      </c>
      <c r="L44" s="95">
        <f ca="1">ROUND(L43*Assumptions!L58,0)</f>
        <v>0</v>
      </c>
      <c r="M44" s="95">
        <f ca="1">ROUND(M43*Assumptions!M58,0)</f>
        <v>27</v>
      </c>
      <c r="N44" s="95">
        <f ca="1">ROUND(N43*Assumptions!N58,0)</f>
        <v>27</v>
      </c>
      <c r="O44" s="95">
        <f ca="1">ROUND(O43*Assumptions!O58,0)</f>
        <v>39</v>
      </c>
      <c r="P44" s="95">
        <f ca="1">ROUND(P43*Assumptions!P58,0)</f>
        <v>56</v>
      </c>
      <c r="Q44" s="95">
        <f ca="1">ROUND(Q43*Assumptions!Q58,0)</f>
        <v>58</v>
      </c>
      <c r="R44" s="95">
        <f ca="1">ROUND(R43*Assumptions!R58,0)</f>
        <v>59</v>
      </c>
      <c r="S44" s="95">
        <f ca="1">ROUND(S43*Assumptions!S58,0)</f>
        <v>90</v>
      </c>
      <c r="T44" s="95">
        <f ca="1">ROUND(T43*Assumptions!T58,0)</f>
        <v>92</v>
      </c>
      <c r="U44" s="95">
        <f ca="1">ROUND(U43*Assumptions!U58,0)</f>
        <v>94</v>
      </c>
      <c r="V44" s="95">
        <f ca="1">ROUND(V43*Assumptions!V58,0)</f>
        <v>96</v>
      </c>
      <c r="W44" s="95">
        <f ca="1">ROUND(W43*Assumptions!W58,0)</f>
        <v>130</v>
      </c>
      <c r="X44" s="95">
        <f ca="1">ROUND(X43*Assumptions!X58,0)</f>
        <v>133</v>
      </c>
      <c r="Y44" s="95">
        <f ca="1">ROUND(Y43*Assumptions!Y58,0)</f>
        <v>136</v>
      </c>
      <c r="Z44" s="95">
        <f ca="1">ROUND(Z43*Assumptions!Z58,0)</f>
        <v>138</v>
      </c>
      <c r="AA44" s="95">
        <f ca="1">ROUND(AA43*Assumptions!AA58,0)</f>
        <v>176</v>
      </c>
      <c r="AB44" s="95">
        <f ca="1">ROUND(AB43*Assumptions!AB58,0)</f>
        <v>180</v>
      </c>
      <c r="AC44" s="95">
        <f ca="1">ROUND(AC43*Assumptions!AC58,0)</f>
        <v>184</v>
      </c>
      <c r="AD44" s="95">
        <f ca="1">ROUND(AD43*Assumptions!AD58,0)</f>
        <v>188</v>
      </c>
      <c r="AE44" s="115"/>
      <c r="AF44" s="119">
        <f t="shared" ref="AF44:AM44" ca="1" si="16">IFERROR(SUMIFS($F44:$AD44,$F$2:$AD$2,AF$2),0)</f>
        <v>0</v>
      </c>
      <c r="AG44" s="119">
        <f t="shared" ca="1" si="16"/>
        <v>0</v>
      </c>
      <c r="AH44" s="119">
        <f t="shared" ca="1" si="16"/>
        <v>54</v>
      </c>
      <c r="AI44" s="119">
        <f t="shared" ca="1" si="16"/>
        <v>212</v>
      </c>
      <c r="AJ44" s="119">
        <f t="shared" ca="1" si="16"/>
        <v>372</v>
      </c>
      <c r="AK44" s="119">
        <f t="shared" ca="1" si="16"/>
        <v>537</v>
      </c>
      <c r="AL44" s="119">
        <f t="shared" ca="1" si="16"/>
        <v>728</v>
      </c>
      <c r="AM44" s="119">
        <f t="shared" ca="1" si="16"/>
        <v>0</v>
      </c>
      <c r="AN44" s="21"/>
      <c r="AO44" s="119">
        <f ca="1">IFERROR(SUMIFS($F44:$AD44,Assumptions!$F$2:$AD$2,Assumptions!AF$2),0)</f>
        <v>0</v>
      </c>
      <c r="AP44" s="119">
        <f ca="1">IFERROR(SUMIFS($F44:$AD44,Assumptions!$F$2:$AD$2,Assumptions!AG$2),0)</f>
        <v>0</v>
      </c>
      <c r="AQ44" s="119">
        <f ca="1">IFERROR(SUMIFS($F44:$AD44,Assumptions!$F$2:$AD$2,Assumptions!AH$2),0)</f>
        <v>54</v>
      </c>
      <c r="AR44" s="119">
        <f ca="1">IFERROR(SUMIFS($F44:$AD44,Assumptions!$F$2:$AD$2,Assumptions!AI$2),0)</f>
        <v>212</v>
      </c>
      <c r="AS44" s="119">
        <f ca="1">IFERROR(SUMIFS($F44:$AD44,Assumptions!$F$2:$AD$2,Assumptions!AJ$2),0)</f>
        <v>372</v>
      </c>
      <c r="AT44" s="119">
        <f ca="1">IFERROR(SUMIFS($F44:$AD44,Assumptions!$F$2:$AD$2,Assumptions!AK$2),0)</f>
        <v>537</v>
      </c>
      <c r="AU44" s="119">
        <f ca="1">IFERROR(SUMIFS($F44:$AD44,Assumptions!$F$2:$AD$2,Assumptions!AL$2),0)</f>
        <v>728</v>
      </c>
      <c r="AV44" s="119">
        <f ca="1">IFERROR(SUMIFS($F44:$AD44,Assumptions!$F$2:$AD$2,Assumptions!AM$2),0)</f>
        <v>0</v>
      </c>
    </row>
    <row r="45" spans="1:48" s="60" customFormat="1">
      <c r="A45" s="2"/>
      <c r="B45" s="121" t="s">
        <v>356</v>
      </c>
      <c r="C45" s="49"/>
      <c r="D45" s="50"/>
      <c r="E45" s="49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115"/>
      <c r="AF45" s="62"/>
      <c r="AG45" s="62"/>
      <c r="AH45" s="62"/>
      <c r="AI45" s="62"/>
      <c r="AJ45" s="62"/>
      <c r="AK45" s="62"/>
      <c r="AL45" s="62"/>
      <c r="AM45" s="62"/>
      <c r="AN45" s="21"/>
      <c r="AO45" s="119"/>
      <c r="AP45" s="119"/>
      <c r="AQ45" s="119"/>
      <c r="AR45" s="119"/>
      <c r="AS45" s="119"/>
      <c r="AT45" s="119"/>
      <c r="AU45" s="119"/>
      <c r="AV45" s="119"/>
    </row>
    <row r="46" spans="1:48">
      <c r="B46" s="199" t="s">
        <v>381</v>
      </c>
      <c r="F46" s="158">
        <f t="shared" ref="F46:AD46" si="17">F48+F53</f>
        <v>0</v>
      </c>
      <c r="G46" s="158">
        <f t="shared" ca="1" si="17"/>
        <v>0</v>
      </c>
      <c r="H46" s="158">
        <f t="shared" ca="1" si="17"/>
        <v>0</v>
      </c>
      <c r="I46" s="158">
        <f t="shared" ca="1" si="17"/>
        <v>0</v>
      </c>
      <c r="J46" s="158">
        <f t="shared" ca="1" si="17"/>
        <v>0</v>
      </c>
      <c r="K46" s="158">
        <f t="shared" ca="1" si="17"/>
        <v>0</v>
      </c>
      <c r="L46" s="158">
        <f t="shared" ca="1" si="17"/>
        <v>0</v>
      </c>
      <c r="M46" s="158">
        <f t="shared" ca="1" si="17"/>
        <v>17.634560999999998</v>
      </c>
      <c r="N46" s="158">
        <f t="shared" ca="1" si="17"/>
        <v>18.439176</v>
      </c>
      <c r="O46" s="158">
        <f t="shared" ca="1" si="17"/>
        <v>26.902955800000001</v>
      </c>
      <c r="P46" s="158">
        <f t="shared" ca="1" si="17"/>
        <v>29.865850000000002</v>
      </c>
      <c r="Q46" s="158">
        <f t="shared" ca="1" si="17"/>
        <v>31.198753599999996</v>
      </c>
      <c r="R46" s="158">
        <f t="shared" ca="1" si="17"/>
        <v>32.583989199999998</v>
      </c>
      <c r="S46" s="158">
        <f t="shared" ca="1" si="17"/>
        <v>57.006885600000004</v>
      </c>
      <c r="T46" s="158">
        <f t="shared" ca="1" si="17"/>
        <v>59.528767200000004</v>
      </c>
      <c r="U46" s="158">
        <f t="shared" ca="1" si="17"/>
        <v>62.258532000000002</v>
      </c>
      <c r="V46" s="158">
        <f t="shared" ca="1" si="17"/>
        <v>64.990951200000012</v>
      </c>
      <c r="W46" s="158">
        <f t="shared" ca="1" si="17"/>
        <v>95.287317999999999</v>
      </c>
      <c r="X46" s="158">
        <f t="shared" ca="1" si="17"/>
        <v>99.5636978</v>
      </c>
      <c r="Y46" s="158">
        <f t="shared" ca="1" si="17"/>
        <v>104.01491240000001</v>
      </c>
      <c r="Z46" s="158">
        <f t="shared" ca="1" si="17"/>
        <v>108.75414900000001</v>
      </c>
      <c r="AA46" s="158">
        <f t="shared" ca="1" si="17"/>
        <v>146.28784800000003</v>
      </c>
      <c r="AB46" s="158">
        <f t="shared" ca="1" si="17"/>
        <v>152.84799040000004</v>
      </c>
      <c r="AC46" s="158">
        <f t="shared" ca="1" si="17"/>
        <v>159.6796348</v>
      </c>
      <c r="AD46" s="158">
        <f t="shared" ca="1" si="17"/>
        <v>166.90044000000003</v>
      </c>
      <c r="AE46" s="115"/>
      <c r="AF46" s="62"/>
      <c r="AG46" s="62"/>
      <c r="AH46" s="62"/>
      <c r="AI46" s="62"/>
      <c r="AJ46" s="62"/>
      <c r="AK46" s="62"/>
      <c r="AL46" s="62"/>
      <c r="AM46" s="62"/>
      <c r="AN46" s="21"/>
      <c r="AO46" s="21"/>
      <c r="AP46" s="21"/>
      <c r="AQ46" s="21"/>
    </row>
    <row r="47" spans="1:48">
      <c r="B47" s="173" t="s">
        <v>357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15"/>
      <c r="AF47" s="62"/>
      <c r="AG47" s="62"/>
      <c r="AH47" s="62"/>
      <c r="AI47" s="62"/>
      <c r="AJ47" s="62"/>
      <c r="AK47" s="62"/>
      <c r="AL47" s="62"/>
      <c r="AM47" s="62"/>
      <c r="AN47" s="21"/>
      <c r="AO47" s="21"/>
      <c r="AP47" s="21"/>
      <c r="AQ47" s="21"/>
    </row>
    <row r="48" spans="1:48" s="27" customFormat="1">
      <c r="B48" s="210" t="s">
        <v>15</v>
      </c>
      <c r="F48" s="158">
        <f>F51*Assumptions!$D$30*Assumptions!$D31*F$5*USD_to_INR/million</f>
        <v>0</v>
      </c>
      <c r="G48" s="158">
        <f ca="1">G51*Assumptions!$D$30*Assumptions!$D31*G$5*USD_to_INR/million</f>
        <v>0</v>
      </c>
      <c r="H48" s="158">
        <f ca="1">H51*Assumptions!$D$30*Assumptions!$D31*H$5*USD_to_INR/million</f>
        <v>0</v>
      </c>
      <c r="I48" s="158">
        <f ca="1">I51*Assumptions!$D$30*Assumptions!$D31*I$5*USD_to_INR/million</f>
        <v>0</v>
      </c>
      <c r="J48" s="158">
        <f ca="1">J51*Assumptions!$D$30*Assumptions!$D31*J$5*USD_to_INR/million</f>
        <v>0</v>
      </c>
      <c r="K48" s="158">
        <f ca="1">K51*Assumptions!$D$30*Assumptions!$D31*K$5*USD_to_INR/million</f>
        <v>0</v>
      </c>
      <c r="L48" s="158">
        <f ca="1">L51*Assumptions!$D$30*Assumptions!$D31*L$5*USD_to_INR/million</f>
        <v>0</v>
      </c>
      <c r="M48" s="158">
        <f ca="1">M51*Assumptions!$D$30*Assumptions!$D31*M$5*USD_to_INR/million</f>
        <v>15.009561</v>
      </c>
      <c r="N48" s="158">
        <f ca="1">N51*Assumptions!$D$30*Assumptions!$D31*N$5*USD_to_INR/million</f>
        <v>15.709176000000001</v>
      </c>
      <c r="O48" s="158">
        <f ca="1">O51*Assumptions!$D$30*Assumptions!$D31*O$5*USD_to_INR/million</f>
        <v>23.017955799999999</v>
      </c>
      <c r="P48" s="158">
        <f ca="1">P51*Assumptions!$D$30*Assumptions!$D31*P$5*USD_to_INR/million</f>
        <v>24.09085</v>
      </c>
      <c r="Q48" s="158">
        <f ca="1">Q51*Assumptions!$D$30*Assumptions!$D31*Q$5*USD_to_INR/million</f>
        <v>25.213753599999997</v>
      </c>
      <c r="R48" s="158">
        <f ca="1">R51*Assumptions!$D$30*Assumptions!$D31*R$5*USD_to_INR/million</f>
        <v>26.388989199999997</v>
      </c>
      <c r="S48" s="158">
        <f ca="1">S51*Assumptions!$D$30*Assumptions!$D31*S$5*USD_to_INR/million</f>
        <v>47.346885600000007</v>
      </c>
      <c r="T48" s="158">
        <f ca="1">T51*Assumptions!$D$30*Assumptions!$D31*T$5*USD_to_INR/million</f>
        <v>49.553767200000003</v>
      </c>
      <c r="U48" s="158">
        <f ca="1">U51*Assumptions!$D$30*Assumptions!$D31*U$5*USD_to_INR/million</f>
        <v>51.863532000000006</v>
      </c>
      <c r="V48" s="158">
        <f ca="1">V51*Assumptions!$D$30*Assumptions!$D31*V$5*USD_to_INR/million</f>
        <v>54.280951200000004</v>
      </c>
      <c r="W48" s="158">
        <f ca="1">W51*Assumptions!$D$30*Assumptions!$D31*W$5*USD_to_INR/million</f>
        <v>80.482318000000006</v>
      </c>
      <c r="X48" s="158">
        <f ca="1">X51*Assumptions!$D$30*Assumptions!$D31*X$5*USD_to_INR/million</f>
        <v>84.233697800000002</v>
      </c>
      <c r="Y48" s="158">
        <f ca="1">Y51*Assumptions!$D$30*Assumptions!$D31*Y$5*USD_to_INR/million</f>
        <v>88.15991240000001</v>
      </c>
      <c r="Z48" s="158">
        <f ca="1">Z51*Assumptions!$D$30*Assumptions!$D31*Z$5*USD_to_INR/million</f>
        <v>92.269149000000013</v>
      </c>
      <c r="AA48" s="158">
        <f ca="1">AA51*Assumptions!$D$30*Assumptions!$D31*AA$5*USD_to_INR/million</f>
        <v>124.97284800000003</v>
      </c>
      <c r="AB48" s="158">
        <f ca="1">AB51*Assumptions!$D$30*Assumptions!$D31*AB$5*USD_to_INR/million</f>
        <v>130.79799040000003</v>
      </c>
      <c r="AC48" s="158">
        <f ca="1">AC51*Assumptions!$D$30*Assumptions!$D31*AC$5*USD_to_INR/million</f>
        <v>136.89463480000001</v>
      </c>
      <c r="AD48" s="158">
        <f ca="1">AD51*Assumptions!$D$30*Assumptions!$D31*AD$5*USD_to_INR/million</f>
        <v>143.27544000000003</v>
      </c>
      <c r="AE48" s="115"/>
      <c r="AF48" s="62"/>
      <c r="AG48" s="62"/>
      <c r="AH48" s="62"/>
      <c r="AI48" s="62"/>
      <c r="AJ48" s="62"/>
      <c r="AK48" s="62"/>
      <c r="AL48" s="62"/>
      <c r="AM48" s="62"/>
      <c r="AN48" s="41"/>
      <c r="AO48" s="41"/>
      <c r="AP48" s="41"/>
      <c r="AQ48" s="41"/>
      <c r="AR48" s="42"/>
    </row>
    <row r="49" spans="1:48" s="60" customFormat="1">
      <c r="A49" s="2"/>
      <c r="B49" s="77" t="s">
        <v>317</v>
      </c>
      <c r="C49" s="49" t="s">
        <v>60</v>
      </c>
      <c r="D49" s="50"/>
      <c r="E49" s="49"/>
      <c r="F49" s="95">
        <f>IF(F4=base_quarter,Assumptions!$D$62,ROUND(E49*(1+Assumptions!$D$64),0))</f>
        <v>35000000</v>
      </c>
      <c r="G49" s="95">
        <f ca="1">IF(G4=base_quarter,Assumptions!$D$62,ROUND(F49*(1+Assumptions!$D$64),0))</f>
        <v>36631390</v>
      </c>
      <c r="H49" s="95">
        <f ca="1">IF(H4=base_quarter,Assumptions!$D$62,ROUND(G49*(1+Assumptions!$D$64),0))</f>
        <v>38338821</v>
      </c>
      <c r="I49" s="95">
        <f ca="1">IF(I4=base_quarter,Assumptions!$D$62,ROUND(H49*(1+Assumptions!$D$64),0))</f>
        <v>40125837</v>
      </c>
      <c r="J49" s="95">
        <f ca="1">IF(J4=base_quarter,Assumptions!$D$62,ROUND(I49*(1+Assumptions!$D$64),0))</f>
        <v>41996148</v>
      </c>
      <c r="K49" s="95">
        <f ca="1">IF(K4=base_quarter,Assumptions!$D$62,ROUND(J49*(1+Assumptions!$D$64),0))</f>
        <v>43953637</v>
      </c>
      <c r="L49" s="95">
        <f ca="1">IF(L4=base_quarter,Assumptions!$D$62,ROUND(K49*(1+Assumptions!$D$64),0))</f>
        <v>46002366</v>
      </c>
      <c r="M49" s="95">
        <f ca="1">IF(M4=base_quarter,Assumptions!$D$62,ROUND(L49*(1+Assumptions!$D$64),0))</f>
        <v>48146589</v>
      </c>
      <c r="N49" s="95">
        <f ca="1">IF(N4=base_quarter,Assumptions!$D$62,ROUND(M49*(1+Assumptions!$D$64),0))</f>
        <v>50390757</v>
      </c>
      <c r="O49" s="95">
        <f ca="1">IF(O4=base_quarter,Assumptions!$D$62,ROUND(N49*(1+Assumptions!$D$64),0))</f>
        <v>52739528</v>
      </c>
      <c r="P49" s="95">
        <f ca="1">IF(P4=base_quarter,Assumptions!$D$62,ROUND(O49*(1+Assumptions!$D$64),0))</f>
        <v>55197778</v>
      </c>
      <c r="Q49" s="95">
        <f ca="1">IF(Q4=base_quarter,Assumptions!$D$62,ROUND(P49*(1+Assumptions!$D$64),0))</f>
        <v>57770610</v>
      </c>
      <c r="R49" s="95">
        <f ca="1">IF(R4=base_quarter,Assumptions!$D$62,ROUND(Q49*(1+Assumptions!$D$64),0))</f>
        <v>60463364</v>
      </c>
      <c r="S49" s="95">
        <f ca="1">IF(S4=base_quarter,Assumptions!$D$62,ROUND(R49*(1+Assumptions!$D$64),0))</f>
        <v>63281631</v>
      </c>
      <c r="T49" s="95">
        <f ca="1">IF(T4=base_quarter,Assumptions!$D$62,ROUND(S49*(1+Assumptions!$D$64),0))</f>
        <v>66231260</v>
      </c>
      <c r="U49" s="95">
        <f ca="1">IF(U4=base_quarter,Assumptions!$D$62,ROUND(T49*(1+Assumptions!$D$64),0))</f>
        <v>69318375</v>
      </c>
      <c r="V49" s="95">
        <f ca="1">IF(V4=base_quarter,Assumptions!$D$62,ROUND(U49*(1+Assumptions!$D$64),0))</f>
        <v>72549384</v>
      </c>
      <c r="W49" s="95">
        <f ca="1">IF(W4=base_quarter,Assumptions!$D$62,ROUND(V49*(1+Assumptions!$D$64),0))</f>
        <v>75930994</v>
      </c>
      <c r="X49" s="95">
        <f ca="1">IF(X4=base_quarter,Assumptions!$D$62,ROUND(W49*(1+Assumptions!$D$64),0))</f>
        <v>79470225</v>
      </c>
      <c r="Y49" s="95">
        <f ca="1">IF(Y4=base_quarter,Assumptions!$D$62,ROUND(X49*(1+Assumptions!$D$64),0))</f>
        <v>83174423</v>
      </c>
      <c r="Z49" s="95">
        <f ca="1">IF(Z4=base_quarter,Assumptions!$D$62,ROUND(Y49*(1+Assumptions!$D$64),0))</f>
        <v>87051278</v>
      </c>
      <c r="AA49" s="95">
        <f ca="1">IF(AA4=base_quarter,Assumptions!$D$62,ROUND(Z49*(1+Assumptions!$D$64),0))</f>
        <v>91108838</v>
      </c>
      <c r="AB49" s="95">
        <f ca="1">IF(AB4=base_quarter,Assumptions!$D$62,ROUND(AA49*(1+Assumptions!$D$64),0))</f>
        <v>95355526</v>
      </c>
      <c r="AC49" s="95">
        <f ca="1">IF(AC4=base_quarter,Assumptions!$D$62,ROUND(AB49*(1+Assumptions!$D$64),0))</f>
        <v>99800157</v>
      </c>
      <c r="AD49" s="95">
        <f ca="1">IF(AD4=base_quarter,Assumptions!$D$62,ROUND(AC49*(1+Assumptions!$D$64),0))</f>
        <v>104451957</v>
      </c>
      <c r="AE49" s="115"/>
      <c r="AF49" s="2"/>
      <c r="AG49" s="2"/>
      <c r="AH49" s="2"/>
      <c r="AI49" s="2"/>
      <c r="AJ49" s="2"/>
      <c r="AK49" s="2"/>
      <c r="AL49" s="2"/>
      <c r="AM49" s="2"/>
      <c r="AN49" s="21"/>
      <c r="AO49" s="119">
        <f ca="1">IFERROR(SUMIFS($F49:$AD49,Assumptions!$F$2:$AD$2,Assumptions!AF$2),0)</f>
        <v>35000000</v>
      </c>
      <c r="AP49" s="119">
        <f ca="1">IFERROR(SUMIFS($F49:$AD49,Assumptions!$F$2:$AD$2,Assumptions!AG$2),0)</f>
        <v>157092196</v>
      </c>
      <c r="AQ49" s="119">
        <f ca="1">IFERROR(SUMIFS($F49:$AD49,Assumptions!$F$2:$AD$2,Assumptions!AH$2),0)</f>
        <v>188493349</v>
      </c>
      <c r="AR49" s="119">
        <f ca="1">IFERROR(SUMIFS($F49:$AD49,Assumptions!$F$2:$AD$2,Assumptions!AI$2),0)</f>
        <v>226171280</v>
      </c>
      <c r="AS49" s="119">
        <f ca="1">IFERROR(SUMIFS($F49:$AD49,Assumptions!$F$2:$AD$2,Assumptions!AJ$2),0)</f>
        <v>271380650</v>
      </c>
      <c r="AT49" s="119">
        <f ca="1">IFERROR(SUMIFS($F49:$AD49,Assumptions!$F$2:$AD$2,Assumptions!AK$2),0)</f>
        <v>325626920</v>
      </c>
      <c r="AU49" s="119">
        <f ca="1">IFERROR(SUMIFS($F49:$AD49,Assumptions!$F$2:$AD$2,Assumptions!AL$2),0)</f>
        <v>390716478</v>
      </c>
      <c r="AV49" s="119">
        <f ca="1">IFERROR(SUMIFS($F49:$AD49,Assumptions!$F$2:$AD$2,Assumptions!AM$2),0)</f>
        <v>0</v>
      </c>
    </row>
    <row r="50" spans="1:48" s="60" customFormat="1">
      <c r="A50" s="2"/>
      <c r="B50" s="77" t="s">
        <v>342</v>
      </c>
      <c r="C50" s="49" t="s">
        <v>60</v>
      </c>
      <c r="D50" s="50"/>
      <c r="E50" s="49"/>
      <c r="F50" s="95">
        <f t="shared" ref="F50:AD50" si="18">IF(F$4=base_quarter,,F49-E49)</f>
        <v>0</v>
      </c>
      <c r="G50" s="95">
        <f t="shared" ca="1" si="18"/>
        <v>1631390</v>
      </c>
      <c r="H50" s="95">
        <f t="shared" ca="1" si="18"/>
        <v>1707431</v>
      </c>
      <c r="I50" s="95">
        <f t="shared" ca="1" si="18"/>
        <v>1787016</v>
      </c>
      <c r="J50" s="95">
        <f t="shared" ca="1" si="18"/>
        <v>1870311</v>
      </c>
      <c r="K50" s="95">
        <f t="shared" ca="1" si="18"/>
        <v>1957489</v>
      </c>
      <c r="L50" s="95">
        <f t="shared" ca="1" si="18"/>
        <v>2048729</v>
      </c>
      <c r="M50" s="95">
        <f t="shared" ca="1" si="18"/>
        <v>2144223</v>
      </c>
      <c r="N50" s="95">
        <f t="shared" ca="1" si="18"/>
        <v>2244168</v>
      </c>
      <c r="O50" s="95">
        <f t="shared" ca="1" si="18"/>
        <v>2348771</v>
      </c>
      <c r="P50" s="95">
        <f t="shared" ca="1" si="18"/>
        <v>2458250</v>
      </c>
      <c r="Q50" s="95">
        <f t="shared" ca="1" si="18"/>
        <v>2572832</v>
      </c>
      <c r="R50" s="95">
        <f t="shared" ca="1" si="18"/>
        <v>2692754</v>
      </c>
      <c r="S50" s="95">
        <f t="shared" ca="1" si="18"/>
        <v>2818267</v>
      </c>
      <c r="T50" s="95">
        <f t="shared" ca="1" si="18"/>
        <v>2949629</v>
      </c>
      <c r="U50" s="95">
        <f t="shared" ca="1" si="18"/>
        <v>3087115</v>
      </c>
      <c r="V50" s="95">
        <f t="shared" ca="1" si="18"/>
        <v>3231009</v>
      </c>
      <c r="W50" s="95">
        <f t="shared" ca="1" si="18"/>
        <v>3381610</v>
      </c>
      <c r="X50" s="95">
        <f t="shared" ca="1" si="18"/>
        <v>3539231</v>
      </c>
      <c r="Y50" s="95">
        <f t="shared" ca="1" si="18"/>
        <v>3704198</v>
      </c>
      <c r="Z50" s="95">
        <f t="shared" ca="1" si="18"/>
        <v>3876855</v>
      </c>
      <c r="AA50" s="95">
        <f t="shared" ca="1" si="18"/>
        <v>4057560</v>
      </c>
      <c r="AB50" s="95">
        <f t="shared" ca="1" si="18"/>
        <v>4246688</v>
      </c>
      <c r="AC50" s="95">
        <f t="shared" ca="1" si="18"/>
        <v>4444631</v>
      </c>
      <c r="AD50" s="95">
        <f t="shared" ca="1" si="18"/>
        <v>4651800</v>
      </c>
      <c r="AE50" s="115"/>
      <c r="AF50" s="2"/>
      <c r="AG50" s="2"/>
      <c r="AH50" s="2"/>
      <c r="AI50" s="2"/>
      <c r="AJ50" s="2"/>
      <c r="AK50" s="2"/>
      <c r="AL50" s="2"/>
      <c r="AM50" s="2"/>
      <c r="AN50" s="21"/>
      <c r="AO50" s="119">
        <f ca="1">IFERROR(SUMIFS($F50:$AD50,Assumptions!$F$2:$AD$2,Assumptions!AF$2),0)</f>
        <v>0</v>
      </c>
      <c r="AP50" s="119">
        <f ca="1">IFERROR(SUMIFS($F50:$AD50,Assumptions!$F$2:$AD$2,Assumptions!AG$2),0)</f>
        <v>6996148</v>
      </c>
      <c r="AQ50" s="119">
        <f ca="1">IFERROR(SUMIFS($F50:$AD50,Assumptions!$F$2:$AD$2,Assumptions!AH$2),0)</f>
        <v>8394609</v>
      </c>
      <c r="AR50" s="119">
        <f ca="1">IFERROR(SUMIFS($F50:$AD50,Assumptions!$F$2:$AD$2,Assumptions!AI$2),0)</f>
        <v>10072607</v>
      </c>
      <c r="AS50" s="119">
        <f ca="1">IFERROR(SUMIFS($F50:$AD50,Assumptions!$F$2:$AD$2,Assumptions!AJ$2),0)</f>
        <v>12086020</v>
      </c>
      <c r="AT50" s="119">
        <f ca="1">IFERROR(SUMIFS($F50:$AD50,Assumptions!$F$2:$AD$2,Assumptions!AK$2),0)</f>
        <v>14501894</v>
      </c>
      <c r="AU50" s="119">
        <f ca="1">IFERROR(SUMIFS($F50:$AD50,Assumptions!$F$2:$AD$2,Assumptions!AL$2),0)</f>
        <v>17400679</v>
      </c>
      <c r="AV50" s="119">
        <f ca="1">IFERROR(SUMIFS($F50:$AD50,Assumptions!$F$2:$AD$2,Assumptions!AM$2),0)</f>
        <v>0</v>
      </c>
    </row>
    <row r="51" spans="1:48" s="60" customFormat="1">
      <c r="A51" s="2"/>
      <c r="B51" s="77" t="s">
        <v>337</v>
      </c>
      <c r="C51" s="49" t="s">
        <v>60</v>
      </c>
      <c r="D51" s="50"/>
      <c r="E51" s="49"/>
      <c r="F51" s="95">
        <f>F50*Assumptions!F65</f>
        <v>0</v>
      </c>
      <c r="G51" s="95">
        <f ca="1">G50*Assumptions!G65</f>
        <v>0</v>
      </c>
      <c r="H51" s="95">
        <f ca="1">H50*Assumptions!H65</f>
        <v>0</v>
      </c>
      <c r="I51" s="95">
        <f ca="1">I50*Assumptions!I65</f>
        <v>0</v>
      </c>
      <c r="J51" s="95">
        <f ca="1">J50*Assumptions!J65</f>
        <v>0</v>
      </c>
      <c r="K51" s="95">
        <f ca="1">K50*Assumptions!K65</f>
        <v>0</v>
      </c>
      <c r="L51" s="95">
        <f ca="1">L50*Assumptions!L65</f>
        <v>0</v>
      </c>
      <c r="M51" s="95">
        <f ca="1">M50*Assumptions!M65</f>
        <v>1072.1115</v>
      </c>
      <c r="N51" s="95">
        <f ca="1">N50*Assumptions!N65</f>
        <v>1122.0840000000001</v>
      </c>
      <c r="O51" s="95">
        <f ca="1">O50*Assumptions!O65</f>
        <v>1644.1396999999999</v>
      </c>
      <c r="P51" s="95">
        <f ca="1">P50*Assumptions!P65</f>
        <v>1720.7750000000001</v>
      </c>
      <c r="Q51" s="95">
        <f ca="1">Q50*Assumptions!Q65</f>
        <v>1800.9823999999999</v>
      </c>
      <c r="R51" s="95">
        <f ca="1">R50*Assumptions!R65</f>
        <v>1884.9277999999999</v>
      </c>
      <c r="S51" s="95">
        <f ca="1">S50*Assumptions!S65</f>
        <v>3381.9204000000004</v>
      </c>
      <c r="T51" s="95">
        <f ca="1">T50*Assumptions!T65</f>
        <v>3539.5548000000003</v>
      </c>
      <c r="U51" s="95">
        <f ca="1">U50*Assumptions!U65</f>
        <v>3704.5380000000005</v>
      </c>
      <c r="V51" s="95">
        <f ca="1">V50*Assumptions!V65</f>
        <v>3877.2108000000003</v>
      </c>
      <c r="W51" s="95">
        <f ca="1">W50*Assumptions!W65</f>
        <v>5748.7370000000001</v>
      </c>
      <c r="X51" s="95">
        <f ca="1">X50*Assumptions!X65</f>
        <v>6016.6927000000005</v>
      </c>
      <c r="Y51" s="95">
        <f ca="1">Y50*Assumptions!Y65</f>
        <v>6297.1366000000007</v>
      </c>
      <c r="Z51" s="95">
        <f ca="1">Z50*Assumptions!Z65</f>
        <v>6590.6535000000003</v>
      </c>
      <c r="AA51" s="95">
        <f ca="1">AA50*Assumptions!AA65</f>
        <v>8926.6320000000014</v>
      </c>
      <c r="AB51" s="95">
        <f ca="1">AB50*Assumptions!AB65</f>
        <v>9342.713600000001</v>
      </c>
      <c r="AC51" s="95">
        <f ca="1">AC50*Assumptions!AC65</f>
        <v>9778.1882000000005</v>
      </c>
      <c r="AD51" s="95">
        <f ca="1">AD50*Assumptions!AD65</f>
        <v>10233.960000000001</v>
      </c>
      <c r="AE51" s="115"/>
      <c r="AF51" s="119">
        <f t="shared" ref="AF51:AM51" ca="1" si="19">IFERROR(SUMIFS($F51:$AD51,$F$2:$AD$2,AF$2),0)</f>
        <v>0</v>
      </c>
      <c r="AG51" s="119">
        <f t="shared" ca="1" si="19"/>
        <v>0</v>
      </c>
      <c r="AH51" s="119">
        <f t="shared" ca="1" si="19"/>
        <v>2194.1954999999998</v>
      </c>
      <c r="AI51" s="119">
        <f t="shared" ca="1" si="19"/>
        <v>7050.8248999999996</v>
      </c>
      <c r="AJ51" s="119">
        <f t="shared" ca="1" si="19"/>
        <v>14503.224000000002</v>
      </c>
      <c r="AK51" s="119">
        <f t="shared" ca="1" si="19"/>
        <v>24653.219800000003</v>
      </c>
      <c r="AL51" s="119">
        <f t="shared" ca="1" si="19"/>
        <v>38281.493800000004</v>
      </c>
      <c r="AM51" s="119">
        <f t="shared" ca="1" si="19"/>
        <v>0</v>
      </c>
      <c r="AN51" s="21"/>
      <c r="AO51" s="119">
        <f ca="1">IFERROR(SUMIFS($F51:$AD51,Assumptions!$F$2:$AD$2,Assumptions!AF$2),0)</f>
        <v>0</v>
      </c>
      <c r="AP51" s="119">
        <f ca="1">IFERROR(SUMIFS($F51:$AD51,Assumptions!$F$2:$AD$2,Assumptions!AG$2),0)</f>
        <v>0</v>
      </c>
      <c r="AQ51" s="119">
        <f ca="1">IFERROR(SUMIFS($F51:$AD51,Assumptions!$F$2:$AD$2,Assumptions!AH$2),0)</f>
        <v>2194.1954999999998</v>
      </c>
      <c r="AR51" s="119">
        <f ca="1">IFERROR(SUMIFS($F51:$AD51,Assumptions!$F$2:$AD$2,Assumptions!AI$2),0)</f>
        <v>7050.8248999999996</v>
      </c>
      <c r="AS51" s="119">
        <f ca="1">IFERROR(SUMIFS($F51:$AD51,Assumptions!$F$2:$AD$2,Assumptions!AJ$2),0)</f>
        <v>14503.224000000002</v>
      </c>
      <c r="AT51" s="119">
        <f ca="1">IFERROR(SUMIFS($F51:$AD51,Assumptions!$F$2:$AD$2,Assumptions!AK$2),0)</f>
        <v>24653.219800000003</v>
      </c>
      <c r="AU51" s="119">
        <f ca="1">IFERROR(SUMIFS($F51:$AD51,Assumptions!$F$2:$AD$2,Assumptions!AL$2),0)</f>
        <v>38281.493800000004</v>
      </c>
      <c r="AV51" s="119">
        <f ca="1">IFERROR(SUMIFS($F51:$AD51,Assumptions!$F$2:$AD$2,Assumptions!AM$2),0)</f>
        <v>0</v>
      </c>
    </row>
    <row r="52" spans="1:48" s="60" customFormat="1">
      <c r="A52" s="2"/>
      <c r="B52" s="175" t="s">
        <v>285</v>
      </c>
      <c r="C52" s="49"/>
      <c r="D52" s="50"/>
      <c r="E52" s="49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115"/>
      <c r="AF52" s="62"/>
      <c r="AG52" s="62"/>
      <c r="AH52" s="62"/>
      <c r="AI52" s="62"/>
      <c r="AJ52" s="62"/>
      <c r="AK52" s="62"/>
      <c r="AL52" s="62"/>
      <c r="AM52" s="62"/>
      <c r="AN52" s="21"/>
      <c r="AO52" s="119"/>
      <c r="AP52" s="119"/>
      <c r="AQ52" s="119"/>
      <c r="AR52" s="119"/>
      <c r="AS52" s="119"/>
      <c r="AT52" s="119"/>
      <c r="AU52" s="119"/>
      <c r="AV52" s="119"/>
    </row>
    <row r="53" spans="1:48" s="27" customFormat="1">
      <c r="B53" s="210" t="s">
        <v>15</v>
      </c>
      <c r="F53" s="158">
        <f>F56*Assumptions!$D$28*Assumptions!$D$29*F$5*USD_to_INR/million</f>
        <v>0</v>
      </c>
      <c r="G53" s="158">
        <f ca="1">G56*Assumptions!$D$28*Assumptions!$D$29*G$5*USD_to_INR/million</f>
        <v>0</v>
      </c>
      <c r="H53" s="158">
        <f ca="1">H56*Assumptions!$D$28*Assumptions!$D$29*H$5*USD_to_INR/million</f>
        <v>0</v>
      </c>
      <c r="I53" s="158">
        <f ca="1">I56*Assumptions!$D$28*Assumptions!$D$29*I$5*USD_to_INR/million</f>
        <v>0</v>
      </c>
      <c r="J53" s="158">
        <f ca="1">J56*Assumptions!$D$28*Assumptions!$D$29*J$5*USD_to_INR/million</f>
        <v>0</v>
      </c>
      <c r="K53" s="158">
        <f ca="1">K56*Assumptions!$D$28*Assumptions!$D$29*K$5*USD_to_INR/million</f>
        <v>0</v>
      </c>
      <c r="L53" s="158">
        <f ca="1">L56*Assumptions!$D$28*Assumptions!$D$29*L$5*USD_to_INR/million</f>
        <v>0</v>
      </c>
      <c r="M53" s="158">
        <f ca="1">M56*Assumptions!$D$28*Assumptions!$D$29*M$5*USD_to_INR/million</f>
        <v>2.625</v>
      </c>
      <c r="N53" s="158">
        <f ca="1">N56*Assumptions!$D$28*Assumptions!$D$29*N$5*USD_to_INR/million</f>
        <v>2.73</v>
      </c>
      <c r="O53" s="158">
        <f ca="1">O56*Assumptions!$D$28*Assumptions!$D$29*O$5*USD_to_INR/million</f>
        <v>3.8849999999999998</v>
      </c>
      <c r="P53" s="158">
        <f ca="1">P56*Assumptions!$D$28*Assumptions!$D$29*P$5*USD_to_INR/million</f>
        <v>5.7750000000000004</v>
      </c>
      <c r="Q53" s="158">
        <f ca="1">Q56*Assumptions!$D$28*Assumptions!$D$29*Q$5*USD_to_INR/million</f>
        <v>5.9850000000000003</v>
      </c>
      <c r="R53" s="158">
        <f ca="1">R56*Assumptions!$D$28*Assumptions!$D$29*R$5*USD_to_INR/million</f>
        <v>6.1950000000000003</v>
      </c>
      <c r="S53" s="158">
        <f ca="1">S56*Assumptions!$D$28*Assumptions!$D$29*S$5*USD_to_INR/million</f>
        <v>9.66</v>
      </c>
      <c r="T53" s="158">
        <f ca="1">T56*Assumptions!$D$28*Assumptions!$D$29*T$5*USD_to_INR/million</f>
        <v>9.9749999999999996</v>
      </c>
      <c r="U53" s="158">
        <f ca="1">U56*Assumptions!$D$28*Assumptions!$D$29*U$5*USD_to_INR/million</f>
        <v>10.395</v>
      </c>
      <c r="V53" s="158">
        <f ca="1">V56*Assumptions!$D$28*Assumptions!$D$29*V$5*USD_to_INR/million</f>
        <v>10.71</v>
      </c>
      <c r="W53" s="158">
        <f ca="1">W56*Assumptions!$D$28*Assumptions!$D$29*W$5*USD_to_INR/million</f>
        <v>14.805</v>
      </c>
      <c r="X53" s="158">
        <f ca="1">X56*Assumptions!$D$28*Assumptions!$D$29*X$5*USD_to_INR/million</f>
        <v>15.33</v>
      </c>
      <c r="Y53" s="158">
        <f ca="1">Y56*Assumptions!$D$28*Assumptions!$D$29*Y$5*USD_to_INR/million</f>
        <v>15.855</v>
      </c>
      <c r="Z53" s="158">
        <f ca="1">Z56*Assumptions!$D$28*Assumptions!$D$29*Z$5*USD_to_INR/million</f>
        <v>16.484999999999999</v>
      </c>
      <c r="AA53" s="158">
        <f ca="1">AA56*Assumptions!$D$28*Assumptions!$D$29*AA$5*USD_to_INR/million</f>
        <v>21.315000000000001</v>
      </c>
      <c r="AB53" s="158">
        <f ca="1">AB56*Assumptions!$D$28*Assumptions!$D$29*AB$5*USD_to_INR/million</f>
        <v>22.05</v>
      </c>
      <c r="AC53" s="158">
        <f ca="1">AC56*Assumptions!$D$28*Assumptions!$D$29*AC$5*USD_to_INR/million</f>
        <v>22.785</v>
      </c>
      <c r="AD53" s="158">
        <f ca="1">AD56*Assumptions!$D$28*Assumptions!$D$29*AD$5*USD_to_INR/million</f>
        <v>23.625</v>
      </c>
      <c r="AE53" s="115"/>
      <c r="AF53" s="62"/>
      <c r="AG53" s="62"/>
      <c r="AH53" s="62"/>
      <c r="AI53" s="62"/>
      <c r="AJ53" s="62"/>
      <c r="AK53" s="62"/>
      <c r="AL53" s="62"/>
      <c r="AM53" s="62"/>
      <c r="AN53" s="41"/>
      <c r="AO53" s="41"/>
      <c r="AP53" s="41"/>
      <c r="AQ53" s="41"/>
      <c r="AR53" s="42"/>
    </row>
    <row r="54" spans="1:48" s="60" customFormat="1">
      <c r="A54" s="2"/>
      <c r="B54" s="77" t="s">
        <v>376</v>
      </c>
      <c r="C54" s="49" t="s">
        <v>60</v>
      </c>
      <c r="D54" s="50"/>
      <c r="E54" s="49"/>
      <c r="F54" s="95">
        <f>IF(F$4=base_quarter,Assumptions!D$67,ROUND(E54*(1+Assumptions!$D$69),0))</f>
        <v>1148698.3549970351</v>
      </c>
      <c r="G54" s="95">
        <f ca="1">IF(G$4=base_quarter,Assumptions!E$67,ROUND(F54*(1+Assumptions!$D$69),0))</f>
        <v>1189207</v>
      </c>
      <c r="H54" s="95">
        <f ca="1">IF(H$4=base_quarter,Assumptions!F$67,ROUND(G54*(1+Assumptions!$D$69),0))</f>
        <v>1231144</v>
      </c>
      <c r="I54" s="95">
        <f ca="1">IF(I$4=base_quarter,Assumptions!G$67,ROUND(H54*(1+Assumptions!$D$69),0))</f>
        <v>1274560</v>
      </c>
      <c r="J54" s="95">
        <f ca="1">IF(J$4=base_quarter,Assumptions!H$67,ROUND(I54*(1+Assumptions!$D$69),0))</f>
        <v>1319507</v>
      </c>
      <c r="K54" s="95">
        <f ca="1">IF(K$4=base_quarter,Assumptions!I$67,ROUND(J54*(1+Assumptions!$D$69),0))</f>
        <v>1366039</v>
      </c>
      <c r="L54" s="95">
        <f ca="1">IF(L$4=base_quarter,Assumptions!J$67,ROUND(K54*(1+Assumptions!$D$69),0))</f>
        <v>1414212</v>
      </c>
      <c r="M54" s="95">
        <f ca="1">IF(M$4=base_quarter,Assumptions!K$67,ROUND(L54*(1+Assumptions!$D$69),0))</f>
        <v>1464084</v>
      </c>
      <c r="N54" s="95">
        <f ca="1">IF(N$4=base_quarter,Assumptions!L$67,ROUND(M54*(1+Assumptions!$D$69),0))</f>
        <v>1515715</v>
      </c>
      <c r="O54" s="95">
        <f ca="1">IF(O$4=base_quarter,Assumptions!M$67,ROUND(N54*(1+Assumptions!$D$69),0))</f>
        <v>1569167</v>
      </c>
      <c r="P54" s="95">
        <f ca="1">IF(P$4=base_quarter,Assumptions!N$67,ROUND(O54*(1+Assumptions!$D$69),0))</f>
        <v>1624504</v>
      </c>
      <c r="Q54" s="95">
        <f ca="1">IF(Q$4=base_quarter,Assumptions!O$67,ROUND(P54*(1+Assumptions!$D$69),0))</f>
        <v>1681792</v>
      </c>
      <c r="R54" s="95">
        <f ca="1">IF(R$4=base_quarter,Assumptions!P$67,ROUND(Q54*(1+Assumptions!$D$69),0))</f>
        <v>1741100</v>
      </c>
      <c r="S54" s="95">
        <f ca="1">IF(S$4=base_quarter,Assumptions!Q$67,ROUND(R54*(1+Assumptions!$D$69),0))</f>
        <v>1802500</v>
      </c>
      <c r="T54" s="95">
        <f ca="1">IF(T$4=base_quarter,Assumptions!R$67,ROUND(S54*(1+Assumptions!$D$69),0))</f>
        <v>1866065</v>
      </c>
      <c r="U54" s="95">
        <f ca="1">IF(U$4=base_quarter,Assumptions!S$67,ROUND(T54*(1+Assumptions!$D$69),0))</f>
        <v>1931872</v>
      </c>
      <c r="V54" s="95">
        <f ca="1">IF(V$4=base_quarter,Assumptions!T$67,ROUND(U54*(1+Assumptions!$D$69),0))</f>
        <v>1999999</v>
      </c>
      <c r="W54" s="95">
        <f ca="1">IF(W$4=base_quarter,Assumptions!U$67,ROUND(V54*(1+Assumptions!$D$69),0))</f>
        <v>2070529</v>
      </c>
      <c r="X54" s="95">
        <f ca="1">IF(X$4=base_quarter,Assumptions!V$67,ROUND(W54*(1+Assumptions!$D$69),0))</f>
        <v>2143546</v>
      </c>
      <c r="Y54" s="95">
        <f ca="1">IF(Y$4=base_quarter,Assumptions!W$67,ROUND(X54*(1+Assumptions!$D$69),0))</f>
        <v>2219138</v>
      </c>
      <c r="Z54" s="95">
        <f ca="1">IF(Z$4=base_quarter,Assumptions!X$67,ROUND(Y54*(1+Assumptions!$D$69),0))</f>
        <v>2297396</v>
      </c>
      <c r="AA54" s="95">
        <f ca="1">IF(AA$4=base_quarter,Assumptions!Y$67,ROUND(Z54*(1+Assumptions!$D$69),0))</f>
        <v>2378413</v>
      </c>
      <c r="AB54" s="95">
        <f ca="1">IF(AB$4=base_quarter,Assumptions!Z$67,ROUND(AA54*(1+Assumptions!$D$69),0))</f>
        <v>2462288</v>
      </c>
      <c r="AC54" s="95">
        <f ca="1">IF(AC$4=base_quarter,Assumptions!AA$67,ROUND(AB54*(1+Assumptions!$D$69),0))</f>
        <v>2549120</v>
      </c>
      <c r="AD54" s="95">
        <f ca="1">IF(AD$4=base_quarter,Assumptions!AB$67,ROUND(AC54*(1+Assumptions!$D$69),0))</f>
        <v>2639015</v>
      </c>
      <c r="AE54" s="115"/>
      <c r="AF54" s="2"/>
      <c r="AG54" s="2"/>
      <c r="AH54" s="2"/>
      <c r="AI54" s="2"/>
      <c r="AJ54" s="2"/>
      <c r="AK54" s="2"/>
      <c r="AL54" s="2"/>
      <c r="AM54" s="2"/>
      <c r="AN54" s="21"/>
      <c r="AO54" s="119">
        <f ca="1">IFERROR(SUMIFS($F54:$AD54,Assumptions!$F$2:$AD$2,Assumptions!AF$2),0)</f>
        <v>1148698.3549970351</v>
      </c>
      <c r="AP54" s="119">
        <f ca="1">IFERROR(SUMIFS($F54:$AD54,Assumptions!$F$2:$AD$2,Assumptions!AG$2),0)</f>
        <v>5014418</v>
      </c>
      <c r="AQ54" s="119">
        <f ca="1">IFERROR(SUMIFS($F54:$AD54,Assumptions!$F$2:$AD$2,Assumptions!AH$2),0)</f>
        <v>5760050</v>
      </c>
      <c r="AR54" s="119">
        <f ca="1">IFERROR(SUMIFS($F54:$AD54,Assumptions!$F$2:$AD$2,Assumptions!AI$2),0)</f>
        <v>6616563</v>
      </c>
      <c r="AS54" s="119">
        <f ca="1">IFERROR(SUMIFS($F54:$AD54,Assumptions!$F$2:$AD$2,Assumptions!AJ$2),0)</f>
        <v>7600436</v>
      </c>
      <c r="AT54" s="119">
        <f ca="1">IFERROR(SUMIFS($F54:$AD54,Assumptions!$F$2:$AD$2,Assumptions!AK$2),0)</f>
        <v>8730609</v>
      </c>
      <c r="AU54" s="119">
        <f ca="1">IFERROR(SUMIFS($F54:$AD54,Assumptions!$F$2:$AD$2,Assumptions!AL$2),0)</f>
        <v>10028836</v>
      </c>
      <c r="AV54" s="119">
        <f ca="1">IFERROR(SUMIFS($F54:$AD54,Assumptions!$F$2:$AD$2,Assumptions!AM$2),0)</f>
        <v>0</v>
      </c>
    </row>
    <row r="55" spans="1:48" s="60" customFormat="1">
      <c r="A55" s="2"/>
      <c r="B55" s="77" t="s">
        <v>374</v>
      </c>
      <c r="C55" s="49" t="s">
        <v>60</v>
      </c>
      <c r="D55" s="50"/>
      <c r="E55" s="49"/>
      <c r="F55" s="95">
        <f t="shared" ref="F55:AD55" si="20">IF(F$4=base_quarter,,F54-E54)</f>
        <v>0</v>
      </c>
      <c r="G55" s="95">
        <f t="shared" ca="1" si="20"/>
        <v>40508.645002964884</v>
      </c>
      <c r="H55" s="95">
        <f t="shared" ca="1" si="20"/>
        <v>41937</v>
      </c>
      <c r="I55" s="95">
        <f t="shared" ca="1" si="20"/>
        <v>43416</v>
      </c>
      <c r="J55" s="95">
        <f t="shared" ca="1" si="20"/>
        <v>44947</v>
      </c>
      <c r="K55" s="95">
        <f t="shared" ca="1" si="20"/>
        <v>46532</v>
      </c>
      <c r="L55" s="95">
        <f t="shared" ca="1" si="20"/>
        <v>48173</v>
      </c>
      <c r="M55" s="95">
        <f t="shared" ca="1" si="20"/>
        <v>49872</v>
      </c>
      <c r="N55" s="95">
        <f t="shared" ca="1" si="20"/>
        <v>51631</v>
      </c>
      <c r="O55" s="95">
        <f t="shared" ca="1" si="20"/>
        <v>53452</v>
      </c>
      <c r="P55" s="95">
        <f t="shared" ca="1" si="20"/>
        <v>55337</v>
      </c>
      <c r="Q55" s="95">
        <f t="shared" ca="1" si="20"/>
        <v>57288</v>
      </c>
      <c r="R55" s="95">
        <f t="shared" ca="1" si="20"/>
        <v>59308</v>
      </c>
      <c r="S55" s="95">
        <f t="shared" ca="1" si="20"/>
        <v>61400</v>
      </c>
      <c r="T55" s="95">
        <f t="shared" ca="1" si="20"/>
        <v>63565</v>
      </c>
      <c r="U55" s="95">
        <f t="shared" ca="1" si="20"/>
        <v>65807</v>
      </c>
      <c r="V55" s="95">
        <f t="shared" ca="1" si="20"/>
        <v>68127</v>
      </c>
      <c r="W55" s="95">
        <f t="shared" ca="1" si="20"/>
        <v>70530</v>
      </c>
      <c r="X55" s="95">
        <f t="shared" ca="1" si="20"/>
        <v>73017</v>
      </c>
      <c r="Y55" s="95">
        <f t="shared" ca="1" si="20"/>
        <v>75592</v>
      </c>
      <c r="Z55" s="95">
        <f t="shared" ca="1" si="20"/>
        <v>78258</v>
      </c>
      <c r="AA55" s="95">
        <f t="shared" ca="1" si="20"/>
        <v>81017</v>
      </c>
      <c r="AB55" s="95">
        <f t="shared" ca="1" si="20"/>
        <v>83875</v>
      </c>
      <c r="AC55" s="95">
        <f t="shared" ca="1" si="20"/>
        <v>86832</v>
      </c>
      <c r="AD55" s="95">
        <f t="shared" ca="1" si="20"/>
        <v>89895</v>
      </c>
      <c r="AE55" s="115"/>
      <c r="AF55" s="2"/>
      <c r="AG55" s="2"/>
      <c r="AH55" s="2"/>
      <c r="AI55" s="2"/>
      <c r="AJ55" s="2"/>
      <c r="AK55" s="2"/>
      <c r="AL55" s="2"/>
      <c r="AM55" s="2"/>
      <c r="AN55" s="21"/>
      <c r="AO55" s="119">
        <f ca="1">IFERROR(SUMIFS($F55:$AD55,Assumptions!$F$2:$AD$2,Assumptions!AF$2),0)</f>
        <v>0</v>
      </c>
      <c r="AP55" s="119">
        <f ca="1">IFERROR(SUMIFS($F55:$AD55,Assumptions!$F$2:$AD$2,Assumptions!AG$2),0)</f>
        <v>170808.64500296488</v>
      </c>
      <c r="AQ55" s="119">
        <f ca="1">IFERROR(SUMIFS($F55:$AD55,Assumptions!$F$2:$AD$2,Assumptions!AH$2),0)</f>
        <v>196208</v>
      </c>
      <c r="AR55" s="119">
        <f ca="1">IFERROR(SUMIFS($F55:$AD55,Assumptions!$F$2:$AD$2,Assumptions!AI$2),0)</f>
        <v>225385</v>
      </c>
      <c r="AS55" s="119">
        <f ca="1">IFERROR(SUMIFS($F55:$AD55,Assumptions!$F$2:$AD$2,Assumptions!AJ$2),0)</f>
        <v>258899</v>
      </c>
      <c r="AT55" s="119">
        <f ca="1">IFERROR(SUMIFS($F55:$AD55,Assumptions!$F$2:$AD$2,Assumptions!AK$2),0)</f>
        <v>297397</v>
      </c>
      <c r="AU55" s="119">
        <f ca="1">IFERROR(SUMIFS($F55:$AD55,Assumptions!$F$2:$AD$2,Assumptions!AL$2),0)</f>
        <v>341619</v>
      </c>
      <c r="AV55" s="119">
        <f ca="1">IFERROR(SUMIFS($F55:$AD55,Assumptions!$F$2:$AD$2,Assumptions!AM$2),0)</f>
        <v>0</v>
      </c>
    </row>
    <row r="56" spans="1:48" s="60" customFormat="1">
      <c r="A56" s="2"/>
      <c r="B56" s="77" t="s">
        <v>375</v>
      </c>
      <c r="C56" s="49" t="s">
        <v>60</v>
      </c>
      <c r="D56" s="50"/>
      <c r="E56" s="49"/>
      <c r="F56" s="95">
        <f>ROUND(F55*Assumptions!F70,0)</f>
        <v>0</v>
      </c>
      <c r="G56" s="95">
        <f ca="1">ROUND(G55*Assumptions!G70,0)</f>
        <v>0</v>
      </c>
      <c r="H56" s="95">
        <f ca="1">ROUND(H55*Assumptions!H70,0)</f>
        <v>0</v>
      </c>
      <c r="I56" s="95">
        <f ca="1">ROUND(I55*Assumptions!I70,0)</f>
        <v>0</v>
      </c>
      <c r="J56" s="95">
        <f ca="1">ROUND(J55*Assumptions!J70,0)</f>
        <v>0</v>
      </c>
      <c r="K56" s="95">
        <f ca="1">ROUND(K55*Assumptions!K70,0)</f>
        <v>0</v>
      </c>
      <c r="L56" s="95">
        <f ca="1">ROUND(L55*Assumptions!L70,0)</f>
        <v>0</v>
      </c>
      <c r="M56" s="95">
        <f ca="1">ROUND(M55*Assumptions!M70,0)</f>
        <v>25</v>
      </c>
      <c r="N56" s="95">
        <f ca="1">ROUND(N55*Assumptions!N70,0)</f>
        <v>26</v>
      </c>
      <c r="O56" s="95">
        <f ca="1">ROUND(O55*Assumptions!O70,0)</f>
        <v>37</v>
      </c>
      <c r="P56" s="95">
        <f ca="1">ROUND(P55*Assumptions!P70,0)</f>
        <v>55</v>
      </c>
      <c r="Q56" s="95">
        <f ca="1">ROUND(Q55*Assumptions!Q70,0)</f>
        <v>57</v>
      </c>
      <c r="R56" s="95">
        <f ca="1">ROUND(R55*Assumptions!R70,0)</f>
        <v>59</v>
      </c>
      <c r="S56" s="95">
        <f ca="1">ROUND(S55*Assumptions!S70,0)</f>
        <v>92</v>
      </c>
      <c r="T56" s="95">
        <f ca="1">ROUND(T55*Assumptions!T70,0)</f>
        <v>95</v>
      </c>
      <c r="U56" s="95">
        <f ca="1">ROUND(U55*Assumptions!U70,0)</f>
        <v>99</v>
      </c>
      <c r="V56" s="95">
        <f ca="1">ROUND(V55*Assumptions!V70,0)</f>
        <v>102</v>
      </c>
      <c r="W56" s="95">
        <f ca="1">ROUND(W55*Assumptions!W70,0)</f>
        <v>141</v>
      </c>
      <c r="X56" s="95">
        <f ca="1">ROUND(X55*Assumptions!X70,0)</f>
        <v>146</v>
      </c>
      <c r="Y56" s="95">
        <f ca="1">ROUND(Y55*Assumptions!Y70,0)</f>
        <v>151</v>
      </c>
      <c r="Z56" s="95">
        <f ca="1">ROUND(Z55*Assumptions!Z70,0)</f>
        <v>157</v>
      </c>
      <c r="AA56" s="95">
        <f ca="1">ROUND(AA55*Assumptions!AA70,0)</f>
        <v>203</v>
      </c>
      <c r="AB56" s="95">
        <f ca="1">ROUND(AB55*Assumptions!AB70,0)</f>
        <v>210</v>
      </c>
      <c r="AC56" s="95">
        <f ca="1">ROUND(AC55*Assumptions!AC70,0)</f>
        <v>217</v>
      </c>
      <c r="AD56" s="95">
        <f ca="1">ROUND(AD55*Assumptions!AD70,0)</f>
        <v>225</v>
      </c>
      <c r="AE56" s="115"/>
      <c r="AF56" s="119">
        <f t="shared" ref="AF56:AM56" ca="1" si="21">IFERROR(SUMIFS($F56:$AD56,$F$2:$AD$2,AF$2),0)</f>
        <v>0</v>
      </c>
      <c r="AG56" s="119">
        <f t="shared" ca="1" si="21"/>
        <v>0</v>
      </c>
      <c r="AH56" s="119">
        <f t="shared" ca="1" si="21"/>
        <v>51</v>
      </c>
      <c r="AI56" s="119">
        <f t="shared" ca="1" si="21"/>
        <v>208</v>
      </c>
      <c r="AJ56" s="119">
        <f t="shared" ca="1" si="21"/>
        <v>388</v>
      </c>
      <c r="AK56" s="119">
        <f t="shared" ca="1" si="21"/>
        <v>595</v>
      </c>
      <c r="AL56" s="119">
        <f t="shared" ca="1" si="21"/>
        <v>855</v>
      </c>
      <c r="AM56" s="119">
        <f t="shared" ca="1" si="21"/>
        <v>0</v>
      </c>
      <c r="AN56" s="21"/>
      <c r="AO56" s="119">
        <f ca="1">IFERROR(SUMIFS($F56:$AD56,Assumptions!$F$2:$AD$2,Assumptions!AF$2),0)</f>
        <v>0</v>
      </c>
      <c r="AP56" s="119">
        <f ca="1">IFERROR(SUMIFS($F56:$AD56,Assumptions!$F$2:$AD$2,Assumptions!AG$2),0)</f>
        <v>0</v>
      </c>
      <c r="AQ56" s="119">
        <f ca="1">IFERROR(SUMIFS($F56:$AD56,Assumptions!$F$2:$AD$2,Assumptions!AH$2),0)</f>
        <v>51</v>
      </c>
      <c r="AR56" s="119">
        <f ca="1">IFERROR(SUMIFS($F56:$AD56,Assumptions!$F$2:$AD$2,Assumptions!AI$2),0)</f>
        <v>208</v>
      </c>
      <c r="AS56" s="119">
        <f ca="1">IFERROR(SUMIFS($F56:$AD56,Assumptions!$F$2:$AD$2,Assumptions!AJ$2),0)</f>
        <v>388</v>
      </c>
      <c r="AT56" s="119">
        <f ca="1">IFERROR(SUMIFS($F56:$AD56,Assumptions!$F$2:$AD$2,Assumptions!AK$2),0)</f>
        <v>595</v>
      </c>
      <c r="AU56" s="119">
        <f ca="1">IFERROR(SUMIFS($F56:$AD56,Assumptions!$F$2:$AD$2,Assumptions!AL$2),0)</f>
        <v>855</v>
      </c>
      <c r="AV56" s="119">
        <f ca="1">IFERROR(SUMIFS($F56:$AD56,Assumptions!$F$2:$AD$2,Assumptions!AM$2),0)</f>
        <v>0</v>
      </c>
    </row>
    <row r="57" spans="1:48" s="60" customFormat="1">
      <c r="A57" s="2"/>
      <c r="B57" s="163" t="s">
        <v>72</v>
      </c>
      <c r="C57" s="49"/>
      <c r="D57" s="50"/>
      <c r="E57" s="49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115"/>
      <c r="AF57" s="62"/>
      <c r="AG57" s="62"/>
      <c r="AH57" s="62"/>
      <c r="AI57" s="62"/>
      <c r="AJ57" s="62"/>
      <c r="AK57" s="62"/>
      <c r="AL57" s="62"/>
      <c r="AM57" s="62"/>
      <c r="AN57" s="21"/>
      <c r="AO57" s="119"/>
      <c r="AP57" s="119"/>
      <c r="AQ57" s="119"/>
      <c r="AR57" s="119"/>
      <c r="AS57" s="119"/>
      <c r="AT57" s="119"/>
      <c r="AU57" s="119"/>
      <c r="AV57" s="119"/>
    </row>
    <row r="58" spans="1:48" s="27" customFormat="1">
      <c r="B58" s="66" t="s">
        <v>323</v>
      </c>
      <c r="F58" s="158">
        <f>F60+F63+F66</f>
        <v>0</v>
      </c>
      <c r="G58" s="158">
        <f t="shared" ref="G58:AD58" ca="1" si="22">G60+G63+G66</f>
        <v>0</v>
      </c>
      <c r="H58" s="158">
        <f t="shared" ca="1" si="22"/>
        <v>0</v>
      </c>
      <c r="I58" s="158">
        <f t="shared" ca="1" si="22"/>
        <v>0</v>
      </c>
      <c r="J58" s="158">
        <f t="shared" ca="1" si="22"/>
        <v>0</v>
      </c>
      <c r="K58" s="158">
        <f t="shared" ca="1" si="22"/>
        <v>0</v>
      </c>
      <c r="L58" s="158">
        <f t="shared" ca="1" si="22"/>
        <v>88.885999999999996</v>
      </c>
      <c r="M58" s="158">
        <f t="shared" ca="1" si="22"/>
        <v>88.885999999999996</v>
      </c>
      <c r="N58" s="158">
        <f t="shared" ca="1" si="22"/>
        <v>88.885999999999996</v>
      </c>
      <c r="O58" s="158">
        <f t="shared" ca="1" si="22"/>
        <v>142.1</v>
      </c>
      <c r="P58" s="158">
        <f t="shared" ca="1" si="22"/>
        <v>142.1</v>
      </c>
      <c r="Q58" s="158">
        <f t="shared" ca="1" si="22"/>
        <v>142.1</v>
      </c>
      <c r="R58" s="158">
        <f t="shared" ca="1" si="22"/>
        <v>142.1</v>
      </c>
      <c r="S58" s="158">
        <f t="shared" ca="1" si="22"/>
        <v>219.12800000000001</v>
      </c>
      <c r="T58" s="158">
        <f t="shared" ca="1" si="22"/>
        <v>219.12800000000001</v>
      </c>
      <c r="U58" s="158">
        <f t="shared" ca="1" si="22"/>
        <v>219.12800000000001</v>
      </c>
      <c r="V58" s="158">
        <f t="shared" ca="1" si="22"/>
        <v>219.12800000000001</v>
      </c>
      <c r="W58" s="158">
        <f t="shared" ca="1" si="22"/>
        <v>327.51600000000002</v>
      </c>
      <c r="X58" s="158">
        <f t="shared" ca="1" si="22"/>
        <v>327.51600000000002</v>
      </c>
      <c r="Y58" s="158">
        <f t="shared" ca="1" si="22"/>
        <v>327.51600000000002</v>
      </c>
      <c r="Z58" s="158">
        <f t="shared" ca="1" si="22"/>
        <v>327.51600000000002</v>
      </c>
      <c r="AA58" s="158">
        <f t="shared" ca="1" si="22"/>
        <v>452.66200000000003</v>
      </c>
      <c r="AB58" s="158">
        <f t="shared" ca="1" si="22"/>
        <v>452.66200000000003</v>
      </c>
      <c r="AC58" s="158">
        <f t="shared" ca="1" si="22"/>
        <v>452.66200000000003</v>
      </c>
      <c r="AD58" s="158">
        <f t="shared" ca="1" si="22"/>
        <v>452.66200000000003</v>
      </c>
      <c r="AE58" s="115"/>
      <c r="AF58" s="62"/>
      <c r="AG58" s="62"/>
      <c r="AH58" s="62"/>
      <c r="AI58" s="62"/>
      <c r="AJ58" s="62"/>
      <c r="AK58" s="62"/>
      <c r="AL58" s="62"/>
      <c r="AM58" s="62"/>
      <c r="AN58" s="41"/>
      <c r="AO58" s="41"/>
      <c r="AP58" s="41"/>
      <c r="AQ58" s="41"/>
      <c r="AR58" s="42"/>
    </row>
    <row r="59" spans="1:48" s="6" customFormat="1">
      <c r="B59" s="121" t="s">
        <v>149</v>
      </c>
      <c r="C59" s="28"/>
      <c r="D59" s="28"/>
      <c r="E59" s="28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15"/>
      <c r="AF59" s="62"/>
      <c r="AG59" s="62"/>
      <c r="AH59" s="62"/>
      <c r="AI59" s="62"/>
      <c r="AJ59" s="62"/>
      <c r="AK59" s="62"/>
      <c r="AL59" s="62"/>
      <c r="AM59" s="62"/>
      <c r="AN59" s="91"/>
      <c r="AO59" s="91"/>
      <c r="AP59" s="91"/>
      <c r="AQ59" s="91"/>
      <c r="AR59" s="20"/>
    </row>
    <row r="60" spans="1:48">
      <c r="B60" s="54" t="s">
        <v>15</v>
      </c>
      <c r="F60" s="141">
        <f>F61*Assumptions!$D$72*Assumptions!$D$73*F$5*USD_to_INR/million</f>
        <v>0</v>
      </c>
      <c r="G60" s="141">
        <f ca="1">G61*Assumptions!$D$72*Assumptions!$D$73*G$5*USD_to_INR/million</f>
        <v>0</v>
      </c>
      <c r="H60" s="141">
        <f ca="1">H61*Assumptions!$D$72*Assumptions!$D$73*H$5*USD_to_INR/million</f>
        <v>0</v>
      </c>
      <c r="I60" s="141">
        <f ca="1">I61*Assumptions!$D$72*Assumptions!$D$73*I$5*USD_to_INR/million</f>
        <v>0</v>
      </c>
      <c r="J60" s="141">
        <f ca="1">J61*Assumptions!$D$72*Assumptions!$D$73*J$5*USD_to_INR/million</f>
        <v>0</v>
      </c>
      <c r="K60" s="141">
        <f ca="1">K61*Assumptions!$D$72*Assumptions!$D$73*K$5*USD_to_INR/million</f>
        <v>0</v>
      </c>
      <c r="L60" s="141">
        <f ca="1">L61*Assumptions!$D$72*Assumptions!$D$73*L$5*USD_to_INR/million</f>
        <v>24.303999999999998</v>
      </c>
      <c r="M60" s="141">
        <f ca="1">M61*Assumptions!$D$72*Assumptions!$D$73*M$5*USD_to_INR/million</f>
        <v>24.303999999999998</v>
      </c>
      <c r="N60" s="141">
        <f ca="1">N61*Assumptions!$D$72*Assumptions!$D$73*N$5*USD_to_INR/million</f>
        <v>24.303999999999998</v>
      </c>
      <c r="O60" s="141">
        <f ca="1">O61*Assumptions!$D$72*Assumptions!$D$73*O$5*USD_to_INR/million</f>
        <v>40.67</v>
      </c>
      <c r="P60" s="141">
        <f ca="1">P61*Assumptions!$D$72*Assumptions!$D$73*P$5*USD_to_INR/million</f>
        <v>40.67</v>
      </c>
      <c r="Q60" s="141">
        <f ca="1">Q61*Assumptions!$D$72*Assumptions!$D$73*Q$5*USD_to_INR/million</f>
        <v>40.67</v>
      </c>
      <c r="R60" s="141">
        <f ca="1">R61*Assumptions!$D$72*Assumptions!$D$73*R$5*USD_to_INR/million</f>
        <v>40.67</v>
      </c>
      <c r="S60" s="141">
        <f ca="1">S61*Assumptions!$D$72*Assumptions!$D$73*S$5*USD_to_INR/million</f>
        <v>59.387999999999998</v>
      </c>
      <c r="T60" s="141">
        <f ca="1">T61*Assumptions!$D$72*Assumptions!$D$73*T$5*USD_to_INR/million</f>
        <v>59.387999999999998</v>
      </c>
      <c r="U60" s="141">
        <f ca="1">U61*Assumptions!$D$72*Assumptions!$D$73*U$5*USD_to_INR/million</f>
        <v>59.387999999999998</v>
      </c>
      <c r="V60" s="141">
        <f ca="1">V61*Assumptions!$D$72*Assumptions!$D$73*V$5*USD_to_INR/million</f>
        <v>59.387999999999998</v>
      </c>
      <c r="W60" s="141">
        <f ca="1">W61*Assumptions!$D$72*Assumptions!$D$73*W$5*USD_to_INR/million</f>
        <v>81.242000000000004</v>
      </c>
      <c r="X60" s="141">
        <f ca="1">X61*Assumptions!$D$72*Assumptions!$D$73*X$5*USD_to_INR/million</f>
        <v>81.242000000000004</v>
      </c>
      <c r="Y60" s="141">
        <f ca="1">Y61*Assumptions!$D$72*Assumptions!$D$73*Y$5*USD_to_INR/million</f>
        <v>81.242000000000004</v>
      </c>
      <c r="Z60" s="141">
        <f ca="1">Z61*Assumptions!$D$72*Assumptions!$D$73*Z$5*USD_to_INR/million</f>
        <v>81.242000000000004</v>
      </c>
      <c r="AA60" s="141">
        <f ca="1">AA61*Assumptions!$D$72*Assumptions!$D$73*AA$5*USD_to_INR/million</f>
        <v>106.72199999999999</v>
      </c>
      <c r="AB60" s="141">
        <f ca="1">AB61*Assumptions!$D$72*Assumptions!$D$73*AB$5*USD_to_INR/million</f>
        <v>106.72199999999999</v>
      </c>
      <c r="AC60" s="141">
        <f ca="1">AC61*Assumptions!$D$72*Assumptions!$D$73*AC$5*USD_to_INR/million</f>
        <v>106.72199999999999</v>
      </c>
      <c r="AD60" s="141">
        <f ca="1">AD61*Assumptions!$D$72*Assumptions!$D$73*AD$5*USD_to_INR/million</f>
        <v>106.72199999999999</v>
      </c>
      <c r="AE60" s="115"/>
      <c r="AF60" s="62"/>
      <c r="AG60" s="62"/>
      <c r="AH60" s="62"/>
      <c r="AI60" s="62"/>
      <c r="AJ60" s="62"/>
      <c r="AK60" s="62"/>
      <c r="AL60" s="62"/>
      <c r="AM60" s="62"/>
      <c r="AN60" s="21"/>
      <c r="AO60" s="21"/>
      <c r="AP60" s="21"/>
      <c r="AQ60" s="21"/>
    </row>
    <row r="61" spans="1:48" s="60" customFormat="1">
      <c r="A61" s="2"/>
      <c r="B61" s="174" t="s">
        <v>68</v>
      </c>
      <c r="C61" s="49" t="s">
        <v>351</v>
      </c>
      <c r="D61" s="183"/>
      <c r="E61" s="49"/>
      <c r="F61" s="51">
        <f>ROUND(Assumptions!F75*Assumptions!F76,0)</f>
        <v>0</v>
      </c>
      <c r="G61" s="51">
        <f>ROUND(Assumptions!G75*Assumptions!G76,0)</f>
        <v>0</v>
      </c>
      <c r="H61" s="51">
        <f>ROUND(Assumptions!H75*Assumptions!H76,0)</f>
        <v>0</v>
      </c>
      <c r="I61" s="51">
        <f>ROUND(Assumptions!I75*Assumptions!I76,0)</f>
        <v>0</v>
      </c>
      <c r="J61" s="51">
        <f>ROUND(Assumptions!J75*Assumptions!J76,0)</f>
        <v>0</v>
      </c>
      <c r="K61" s="51">
        <f>ROUND(Assumptions!K75*Assumptions!K76,0)</f>
        <v>0</v>
      </c>
      <c r="L61" s="51">
        <f>ROUND(Assumptions!L75*Assumptions!L76,0)</f>
        <v>248</v>
      </c>
      <c r="M61" s="51">
        <f>ROUND(Assumptions!M75*Assumptions!M76,0)</f>
        <v>248</v>
      </c>
      <c r="N61" s="51">
        <f>ROUND(Assumptions!N75*Assumptions!N76,0)</f>
        <v>248</v>
      </c>
      <c r="O61" s="51">
        <f>ROUND(Assumptions!O75*Assumptions!O76,0)</f>
        <v>415</v>
      </c>
      <c r="P61" s="51">
        <f>ROUND(Assumptions!P75*Assumptions!P76,0)</f>
        <v>415</v>
      </c>
      <c r="Q61" s="51">
        <f>ROUND(Assumptions!Q75*Assumptions!Q76,0)</f>
        <v>415</v>
      </c>
      <c r="R61" s="51">
        <f>ROUND(Assumptions!R75*Assumptions!R76,0)</f>
        <v>415</v>
      </c>
      <c r="S61" s="51">
        <f>ROUND(Assumptions!S75*Assumptions!S76,0)</f>
        <v>606</v>
      </c>
      <c r="T61" s="51">
        <f>ROUND(Assumptions!T75*Assumptions!T76,0)</f>
        <v>606</v>
      </c>
      <c r="U61" s="51">
        <f>ROUND(Assumptions!U75*Assumptions!U76,0)</f>
        <v>606</v>
      </c>
      <c r="V61" s="51">
        <f>ROUND(Assumptions!V75*Assumptions!V76,0)</f>
        <v>606</v>
      </c>
      <c r="W61" s="51">
        <f>ROUND(Assumptions!W75*Assumptions!W76,0)</f>
        <v>829</v>
      </c>
      <c r="X61" s="51">
        <f>ROUND(Assumptions!X75*Assumptions!X76,0)</f>
        <v>829</v>
      </c>
      <c r="Y61" s="51">
        <f>ROUND(Assumptions!Y75*Assumptions!Y76,0)</f>
        <v>829</v>
      </c>
      <c r="Z61" s="51">
        <f>ROUND(Assumptions!Z75*Assumptions!Z76,0)</f>
        <v>829</v>
      </c>
      <c r="AA61" s="51">
        <f>ROUND(Assumptions!AA75*Assumptions!AA76,0)</f>
        <v>1089</v>
      </c>
      <c r="AB61" s="51">
        <f>ROUND(Assumptions!AB75*Assumptions!AB76,0)</f>
        <v>1089</v>
      </c>
      <c r="AC61" s="51">
        <f>ROUND(Assumptions!AC75*Assumptions!AC76,0)</f>
        <v>1089</v>
      </c>
      <c r="AD61" s="51">
        <f>ROUND(Assumptions!AD75*Assumptions!AD76,0)</f>
        <v>1089</v>
      </c>
      <c r="AE61" s="115"/>
      <c r="AF61" s="119">
        <f t="shared" ref="AF61:AM61" ca="1" si="23">IFERROR(SUMIFS($F61:$AD61,$F$2:$AD$2,AF$2),0)</f>
        <v>0</v>
      </c>
      <c r="AG61" s="119">
        <f t="shared" ca="1" si="23"/>
        <v>0</v>
      </c>
      <c r="AH61" s="119">
        <f t="shared" ca="1" si="23"/>
        <v>744</v>
      </c>
      <c r="AI61" s="119">
        <f t="shared" ca="1" si="23"/>
        <v>1660</v>
      </c>
      <c r="AJ61" s="119">
        <f t="shared" ca="1" si="23"/>
        <v>2424</v>
      </c>
      <c r="AK61" s="119">
        <f t="shared" ca="1" si="23"/>
        <v>3316</v>
      </c>
      <c r="AL61" s="119">
        <f t="shared" ca="1" si="23"/>
        <v>4356</v>
      </c>
      <c r="AM61" s="119">
        <f t="shared" ca="1" si="23"/>
        <v>0</v>
      </c>
      <c r="AN61" s="116"/>
      <c r="AO61" s="51"/>
      <c r="AP61" s="51"/>
      <c r="AQ61" s="51"/>
      <c r="AR61" s="51"/>
      <c r="AS61" s="51"/>
      <c r="AT61" s="51"/>
      <c r="AU61" s="51"/>
      <c r="AV61" s="51"/>
    </row>
    <row r="62" spans="1:48" s="60" customFormat="1">
      <c r="A62" s="2"/>
      <c r="B62" s="121" t="s">
        <v>355</v>
      </c>
      <c r="C62" s="49"/>
      <c r="D62" s="183"/>
      <c r="E62" s="49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115"/>
      <c r="AF62" s="2"/>
      <c r="AG62" s="2"/>
      <c r="AH62" s="2"/>
      <c r="AI62" s="2"/>
      <c r="AJ62" s="2"/>
      <c r="AK62" s="2"/>
      <c r="AL62" s="2"/>
      <c r="AM62" s="2"/>
      <c r="AN62" s="116"/>
      <c r="AO62" s="51"/>
      <c r="AP62" s="51"/>
      <c r="AQ62" s="51"/>
      <c r="AR62" s="51"/>
      <c r="AS62" s="51"/>
      <c r="AT62" s="51"/>
      <c r="AU62" s="51"/>
      <c r="AV62" s="51"/>
    </row>
    <row r="63" spans="1:48">
      <c r="B63" s="54" t="s">
        <v>15</v>
      </c>
      <c r="F63" s="141">
        <f>F64*Assumptions!$D$72*Assumptions!$D$73*F$5*USD_to_INR/million</f>
        <v>0</v>
      </c>
      <c r="G63" s="141">
        <f ca="1">G64*Assumptions!$D$72*Assumptions!$D$73*G$5*USD_to_INR/million</f>
        <v>0</v>
      </c>
      <c r="H63" s="141">
        <f ca="1">H64*Assumptions!$D$72*Assumptions!$D$73*H$5*USD_to_INR/million</f>
        <v>0</v>
      </c>
      <c r="I63" s="141">
        <f ca="1">I64*Assumptions!$D$72*Assumptions!$D$73*I$5*USD_to_INR/million</f>
        <v>0</v>
      </c>
      <c r="J63" s="141">
        <f ca="1">J64*Assumptions!$D$72*Assumptions!$D$73*J$5*USD_to_INR/million</f>
        <v>0</v>
      </c>
      <c r="K63" s="141">
        <f ca="1">K64*Assumptions!$D$72*Assumptions!$D$73*K$5*USD_to_INR/million</f>
        <v>0</v>
      </c>
      <c r="L63" s="141">
        <f ca="1">L64*Assumptions!$D$72*Assumptions!$D$73*L$5*USD_to_INR/million</f>
        <v>35.868000000000002</v>
      </c>
      <c r="M63" s="141">
        <f ca="1">M64*Assumptions!$D$72*Assumptions!$D$73*M$5*USD_to_INR/million</f>
        <v>35.868000000000002</v>
      </c>
      <c r="N63" s="141">
        <f ca="1">N64*Assumptions!$D$72*Assumptions!$D$73*N$5*USD_to_INR/million</f>
        <v>35.868000000000002</v>
      </c>
      <c r="O63" s="141">
        <f ca="1">O64*Assumptions!$D$72*Assumptions!$D$73*O$5*USD_to_INR/million</f>
        <v>58.506</v>
      </c>
      <c r="P63" s="141">
        <f ca="1">P64*Assumptions!$D$72*Assumptions!$D$73*P$5*USD_to_INR/million</f>
        <v>58.506</v>
      </c>
      <c r="Q63" s="141">
        <f ca="1">Q64*Assumptions!$D$72*Assumptions!$D$73*Q$5*USD_to_INR/million</f>
        <v>58.506</v>
      </c>
      <c r="R63" s="141">
        <f ca="1">R64*Assumptions!$D$72*Assumptions!$D$73*R$5*USD_to_INR/million</f>
        <v>58.506</v>
      </c>
      <c r="S63" s="141">
        <f ca="1">S64*Assumptions!$D$72*Assumptions!$D$73*S$5*USD_to_INR/million</f>
        <v>94.668000000000006</v>
      </c>
      <c r="T63" s="141">
        <f ca="1">T64*Assumptions!$D$72*Assumptions!$D$73*T$5*USD_to_INR/million</f>
        <v>94.668000000000006</v>
      </c>
      <c r="U63" s="141">
        <f ca="1">U64*Assumptions!$D$72*Assumptions!$D$73*U$5*USD_to_INR/million</f>
        <v>94.668000000000006</v>
      </c>
      <c r="V63" s="141">
        <f ca="1">V64*Assumptions!$D$72*Assumptions!$D$73*V$5*USD_to_INR/million</f>
        <v>94.668000000000006</v>
      </c>
      <c r="W63" s="141">
        <f ca="1">W64*Assumptions!$D$72*Assumptions!$D$73*W$5*USD_to_INR/million</f>
        <v>158.27000000000001</v>
      </c>
      <c r="X63" s="141">
        <f ca="1">X64*Assumptions!$D$72*Assumptions!$D$73*X$5*USD_to_INR/million</f>
        <v>158.27000000000001</v>
      </c>
      <c r="Y63" s="141">
        <f ca="1">Y64*Assumptions!$D$72*Assumptions!$D$73*Y$5*USD_to_INR/million</f>
        <v>158.27000000000001</v>
      </c>
      <c r="Z63" s="141">
        <f ca="1">Z64*Assumptions!$D$72*Assumptions!$D$73*Z$5*USD_to_INR/million</f>
        <v>158.27000000000001</v>
      </c>
      <c r="AA63" s="141">
        <f ca="1">AA64*Assumptions!$D$72*Assumptions!$D$73*AA$5*USD_to_INR/million</f>
        <v>222.46</v>
      </c>
      <c r="AB63" s="141">
        <f ca="1">AB64*Assumptions!$D$72*Assumptions!$D$73*AB$5*USD_to_INR/million</f>
        <v>222.46</v>
      </c>
      <c r="AC63" s="141">
        <f ca="1">AC64*Assumptions!$D$72*Assumptions!$D$73*AC$5*USD_to_INR/million</f>
        <v>222.46</v>
      </c>
      <c r="AD63" s="141">
        <f ca="1">AD64*Assumptions!$D$72*Assumptions!$D$73*AD$5*USD_to_INR/million</f>
        <v>222.46</v>
      </c>
      <c r="AE63" s="115"/>
      <c r="AF63" s="62"/>
      <c r="AG63" s="62"/>
      <c r="AH63" s="62"/>
      <c r="AI63" s="62"/>
      <c r="AJ63" s="62"/>
      <c r="AK63" s="62"/>
      <c r="AL63" s="62"/>
      <c r="AM63" s="62"/>
      <c r="AN63" s="21"/>
      <c r="AO63" s="21"/>
      <c r="AP63" s="21"/>
      <c r="AQ63" s="21"/>
    </row>
    <row r="64" spans="1:48" s="60" customFormat="1">
      <c r="A64" s="2"/>
      <c r="B64" s="174" t="s">
        <v>68</v>
      </c>
      <c r="C64" s="49" t="s">
        <v>351</v>
      </c>
      <c r="D64" s="183"/>
      <c r="E64" s="49"/>
      <c r="F64" s="51">
        <f>ROUND(Assumptions!F78*Assumptions!F79,0)</f>
        <v>0</v>
      </c>
      <c r="G64" s="51">
        <f>ROUND(Assumptions!G78*Assumptions!G79,0)</f>
        <v>0</v>
      </c>
      <c r="H64" s="51">
        <f>ROUND(Assumptions!H78*Assumptions!H79,0)</f>
        <v>0</v>
      </c>
      <c r="I64" s="51">
        <f>ROUND(Assumptions!I78*Assumptions!I79,0)</f>
        <v>0</v>
      </c>
      <c r="J64" s="51">
        <f>ROUND(Assumptions!J78*Assumptions!J79,0)</f>
        <v>0</v>
      </c>
      <c r="K64" s="51">
        <f>ROUND(Assumptions!K78*Assumptions!K79,0)</f>
        <v>0</v>
      </c>
      <c r="L64" s="51">
        <f>ROUND(Assumptions!L78*Assumptions!L79,0)</f>
        <v>366</v>
      </c>
      <c r="M64" s="51">
        <f>ROUND(Assumptions!M78*Assumptions!M79,0)</f>
        <v>366</v>
      </c>
      <c r="N64" s="51">
        <f>ROUND(Assumptions!N78*Assumptions!N79,0)</f>
        <v>366</v>
      </c>
      <c r="O64" s="51">
        <f>ROUND(Assumptions!O78*Assumptions!O79,0)</f>
        <v>597</v>
      </c>
      <c r="P64" s="51">
        <f>ROUND(Assumptions!P78*Assumptions!P79,0)</f>
        <v>597</v>
      </c>
      <c r="Q64" s="51">
        <f>ROUND(Assumptions!Q78*Assumptions!Q79,0)</f>
        <v>597</v>
      </c>
      <c r="R64" s="51">
        <f>ROUND(Assumptions!R78*Assumptions!R79,0)</f>
        <v>597</v>
      </c>
      <c r="S64" s="51">
        <f>ROUND(Assumptions!S78*Assumptions!S79,0)</f>
        <v>966</v>
      </c>
      <c r="T64" s="51">
        <f>ROUND(Assumptions!T78*Assumptions!T79,0)</f>
        <v>966</v>
      </c>
      <c r="U64" s="51">
        <f>ROUND(Assumptions!U78*Assumptions!U79,0)</f>
        <v>966</v>
      </c>
      <c r="V64" s="51">
        <f>ROUND(Assumptions!V78*Assumptions!V79,0)</f>
        <v>966</v>
      </c>
      <c r="W64" s="51">
        <f>ROUND(Assumptions!W78*Assumptions!W79,0)</f>
        <v>1615</v>
      </c>
      <c r="X64" s="51">
        <f>ROUND(Assumptions!X78*Assumptions!X79,0)</f>
        <v>1615</v>
      </c>
      <c r="Y64" s="51">
        <f>ROUND(Assumptions!Y78*Assumptions!Y79,0)</f>
        <v>1615</v>
      </c>
      <c r="Z64" s="51">
        <f>ROUND(Assumptions!Z78*Assumptions!Z79,0)</f>
        <v>1615</v>
      </c>
      <c r="AA64" s="51">
        <f>ROUND(Assumptions!AA78*Assumptions!AA79,0)</f>
        <v>2270</v>
      </c>
      <c r="AB64" s="51">
        <f>ROUND(Assumptions!AB78*Assumptions!AB79,0)</f>
        <v>2270</v>
      </c>
      <c r="AC64" s="51">
        <f>ROUND(Assumptions!AC78*Assumptions!AC79,0)</f>
        <v>2270</v>
      </c>
      <c r="AD64" s="51">
        <f>ROUND(Assumptions!AD78*Assumptions!AD79,0)</f>
        <v>2270</v>
      </c>
      <c r="AE64" s="115"/>
      <c r="AF64" s="119">
        <f t="shared" ref="AF64:AM64" ca="1" si="24">IFERROR(SUMIFS($F64:$AD64,$F$2:$AD$2,AF$2),0)</f>
        <v>0</v>
      </c>
      <c r="AG64" s="119">
        <f t="shared" ca="1" si="24"/>
        <v>0</v>
      </c>
      <c r="AH64" s="119">
        <f t="shared" ca="1" si="24"/>
        <v>1098</v>
      </c>
      <c r="AI64" s="119">
        <f t="shared" ca="1" si="24"/>
        <v>2388</v>
      </c>
      <c r="AJ64" s="119">
        <f t="shared" ca="1" si="24"/>
        <v>3864</v>
      </c>
      <c r="AK64" s="119">
        <f t="shared" ca="1" si="24"/>
        <v>6460</v>
      </c>
      <c r="AL64" s="119">
        <f t="shared" ca="1" si="24"/>
        <v>9080</v>
      </c>
      <c r="AM64" s="119">
        <f t="shared" ca="1" si="24"/>
        <v>0</v>
      </c>
      <c r="AN64" s="116"/>
      <c r="AO64" s="51"/>
      <c r="AP64" s="51"/>
      <c r="AQ64" s="51"/>
      <c r="AR64" s="51"/>
      <c r="AS64" s="51"/>
      <c r="AT64" s="51"/>
      <c r="AU64" s="51"/>
      <c r="AV64" s="51"/>
    </row>
    <row r="65" spans="1:16384" s="60" customFormat="1">
      <c r="A65" s="2"/>
      <c r="B65" s="121" t="s">
        <v>356</v>
      </c>
      <c r="C65" s="49"/>
      <c r="D65" s="183"/>
      <c r="E65" s="49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115"/>
      <c r="AF65" s="62"/>
      <c r="AG65" s="62"/>
      <c r="AH65" s="62"/>
      <c r="AI65" s="62"/>
      <c r="AJ65" s="62"/>
      <c r="AK65" s="62"/>
      <c r="AL65" s="62"/>
      <c r="AM65" s="62"/>
      <c r="AN65" s="116"/>
      <c r="AO65" s="51"/>
      <c r="AP65" s="51"/>
      <c r="AQ65" s="51"/>
      <c r="AR65" s="51"/>
      <c r="AS65" s="51"/>
      <c r="AT65" s="51"/>
      <c r="AU65" s="51"/>
      <c r="AV65" s="51"/>
    </row>
    <row r="66" spans="1:16384">
      <c r="B66" s="54" t="s">
        <v>15</v>
      </c>
      <c r="F66" s="141">
        <f>F67*Assumptions!$D$72*Assumptions!$D$73*F$5*USD_to_INR/million</f>
        <v>0</v>
      </c>
      <c r="G66" s="141">
        <f ca="1">G67*Assumptions!$D$72*Assumptions!$D$73*G$5*USD_to_INR/million</f>
        <v>0</v>
      </c>
      <c r="H66" s="141">
        <f ca="1">H67*Assumptions!$D$72*Assumptions!$D$73*H$5*USD_to_INR/million</f>
        <v>0</v>
      </c>
      <c r="I66" s="141">
        <f ca="1">I67*Assumptions!$D$72*Assumptions!$D$73*I$5*USD_to_INR/million</f>
        <v>0</v>
      </c>
      <c r="J66" s="141">
        <f ca="1">J67*Assumptions!$D$72*Assumptions!$D$73*J$5*USD_to_INR/million</f>
        <v>0</v>
      </c>
      <c r="K66" s="141">
        <f ca="1">K67*Assumptions!$D$72*Assumptions!$D$73*K$5*USD_to_INR/million</f>
        <v>0</v>
      </c>
      <c r="L66" s="141">
        <f ca="1">L67*Assumptions!$D$72*Assumptions!$D$73*L$5*USD_to_INR/million</f>
        <v>28.713999999999999</v>
      </c>
      <c r="M66" s="141">
        <f ca="1">M67*Assumptions!$D$72*Assumptions!$D$73*M$5*USD_to_INR/million</f>
        <v>28.713999999999999</v>
      </c>
      <c r="N66" s="141">
        <f ca="1">N67*Assumptions!$D$72*Assumptions!$D$73*N$5*USD_to_INR/million</f>
        <v>28.713999999999999</v>
      </c>
      <c r="O66" s="141">
        <f ca="1">O67*Assumptions!$D$72*Assumptions!$D$73*O$5*USD_to_INR/million</f>
        <v>42.923999999999999</v>
      </c>
      <c r="P66" s="141">
        <f ca="1">P67*Assumptions!$D$72*Assumptions!$D$73*P$5*USD_to_INR/million</f>
        <v>42.923999999999999</v>
      </c>
      <c r="Q66" s="141">
        <f ca="1">Q67*Assumptions!$D$72*Assumptions!$D$73*Q$5*USD_to_INR/million</f>
        <v>42.923999999999999</v>
      </c>
      <c r="R66" s="141">
        <f ca="1">R67*Assumptions!$D$72*Assumptions!$D$73*R$5*USD_to_INR/million</f>
        <v>42.923999999999999</v>
      </c>
      <c r="S66" s="141">
        <f ca="1">S67*Assumptions!$D$72*Assumptions!$D$73*S$5*USD_to_INR/million</f>
        <v>65.072000000000003</v>
      </c>
      <c r="T66" s="141">
        <f ca="1">T67*Assumptions!$D$72*Assumptions!$D$73*T$5*USD_to_INR/million</f>
        <v>65.072000000000003</v>
      </c>
      <c r="U66" s="141">
        <f ca="1">U67*Assumptions!$D$72*Assumptions!$D$73*U$5*USD_to_INR/million</f>
        <v>65.072000000000003</v>
      </c>
      <c r="V66" s="141">
        <f ca="1">V67*Assumptions!$D$72*Assumptions!$D$73*V$5*USD_to_INR/million</f>
        <v>65.072000000000003</v>
      </c>
      <c r="W66" s="141">
        <f ca="1">W67*Assumptions!$D$72*Assumptions!$D$73*W$5*USD_to_INR/million</f>
        <v>88.004000000000005</v>
      </c>
      <c r="X66" s="141">
        <f ca="1">X67*Assumptions!$D$72*Assumptions!$D$73*X$5*USD_to_INR/million</f>
        <v>88.004000000000005</v>
      </c>
      <c r="Y66" s="141">
        <f ca="1">Y67*Assumptions!$D$72*Assumptions!$D$73*Y$5*USD_to_INR/million</f>
        <v>88.004000000000005</v>
      </c>
      <c r="Z66" s="141">
        <f ca="1">Z67*Assumptions!$D$72*Assumptions!$D$73*Z$5*USD_to_INR/million</f>
        <v>88.004000000000005</v>
      </c>
      <c r="AA66" s="141">
        <f ca="1">AA67*Assumptions!$D$72*Assumptions!$D$73*AA$5*USD_to_INR/million</f>
        <v>123.48</v>
      </c>
      <c r="AB66" s="141">
        <f ca="1">AB67*Assumptions!$D$72*Assumptions!$D$73*AB$5*USD_to_INR/million</f>
        <v>123.48</v>
      </c>
      <c r="AC66" s="141">
        <f ca="1">AC67*Assumptions!$D$72*Assumptions!$D$73*AC$5*USD_to_INR/million</f>
        <v>123.48</v>
      </c>
      <c r="AD66" s="141">
        <f ca="1">AD67*Assumptions!$D$72*Assumptions!$D$73*AD$5*USD_to_INR/million</f>
        <v>123.48</v>
      </c>
      <c r="AE66" s="115"/>
      <c r="AN66" s="21"/>
      <c r="AO66" s="21"/>
      <c r="AP66" s="21"/>
      <c r="AQ66" s="21"/>
    </row>
    <row r="67" spans="1:16384" s="60" customFormat="1">
      <c r="A67" s="2"/>
      <c r="B67" s="174" t="s">
        <v>68</v>
      </c>
      <c r="C67" s="49" t="s">
        <v>351</v>
      </c>
      <c r="D67" s="183"/>
      <c r="E67" s="49"/>
      <c r="F67" s="51">
        <f>ROUND(Assumptions!F81*Assumptions!F82,0)</f>
        <v>0</v>
      </c>
      <c r="G67" s="51">
        <f>ROUND(Assumptions!G81*Assumptions!G82,0)</f>
        <v>0</v>
      </c>
      <c r="H67" s="51">
        <f>ROUND(Assumptions!H81*Assumptions!H82,0)</f>
        <v>0</v>
      </c>
      <c r="I67" s="51">
        <f>ROUND(Assumptions!I81*Assumptions!I82,0)</f>
        <v>0</v>
      </c>
      <c r="J67" s="51">
        <f>ROUND(Assumptions!J81*Assumptions!J82,0)</f>
        <v>0</v>
      </c>
      <c r="K67" s="51">
        <f>ROUND(Assumptions!K81*Assumptions!K82,0)</f>
        <v>0</v>
      </c>
      <c r="L67" s="51">
        <f>ROUND(Assumptions!L81*Assumptions!L82,0)</f>
        <v>293</v>
      </c>
      <c r="M67" s="51">
        <f>ROUND(Assumptions!M81*Assumptions!M82,0)</f>
        <v>293</v>
      </c>
      <c r="N67" s="51">
        <f>ROUND(Assumptions!N81*Assumptions!N82,0)</f>
        <v>293</v>
      </c>
      <c r="O67" s="51">
        <f>ROUND(Assumptions!O81*Assumptions!O82,0)</f>
        <v>438</v>
      </c>
      <c r="P67" s="51">
        <f>ROUND(Assumptions!P81*Assumptions!P82,0)</f>
        <v>438</v>
      </c>
      <c r="Q67" s="51">
        <f>ROUND(Assumptions!Q81*Assumptions!Q82,0)</f>
        <v>438</v>
      </c>
      <c r="R67" s="51">
        <f>ROUND(Assumptions!R81*Assumptions!R82,0)</f>
        <v>438</v>
      </c>
      <c r="S67" s="51">
        <f>ROUND(Assumptions!S81*Assumptions!S82,0)</f>
        <v>664</v>
      </c>
      <c r="T67" s="51">
        <f>ROUND(Assumptions!T81*Assumptions!T82,0)</f>
        <v>664</v>
      </c>
      <c r="U67" s="51">
        <f>ROUND(Assumptions!U81*Assumptions!U82,0)</f>
        <v>664</v>
      </c>
      <c r="V67" s="51">
        <f>ROUND(Assumptions!V81*Assumptions!V82,0)</f>
        <v>664</v>
      </c>
      <c r="W67" s="51">
        <f>ROUND(Assumptions!W81*Assumptions!W82,0)</f>
        <v>898</v>
      </c>
      <c r="X67" s="51">
        <f>ROUND(Assumptions!X81*Assumptions!X82,0)</f>
        <v>898</v>
      </c>
      <c r="Y67" s="51">
        <f>ROUND(Assumptions!Y81*Assumptions!Y82,0)</f>
        <v>898</v>
      </c>
      <c r="Z67" s="51">
        <f>ROUND(Assumptions!Z81*Assumptions!Z82,0)</f>
        <v>898</v>
      </c>
      <c r="AA67" s="51">
        <f>ROUND(Assumptions!AA81*Assumptions!AA82,0)</f>
        <v>1260</v>
      </c>
      <c r="AB67" s="51">
        <f>ROUND(Assumptions!AB81*Assumptions!AB82,0)</f>
        <v>1260</v>
      </c>
      <c r="AC67" s="51">
        <f>ROUND(Assumptions!AC81*Assumptions!AC82,0)</f>
        <v>1260</v>
      </c>
      <c r="AD67" s="51">
        <f>ROUND(Assumptions!AD81*Assumptions!AD82,0)</f>
        <v>1260</v>
      </c>
      <c r="AE67" s="115"/>
      <c r="AF67" s="119">
        <f t="shared" ref="AF67:AM67" ca="1" si="25">IFERROR(SUMIFS($F67:$AD67,$F$2:$AD$2,AF$2),0)</f>
        <v>0</v>
      </c>
      <c r="AG67" s="119">
        <f t="shared" ca="1" si="25"/>
        <v>0</v>
      </c>
      <c r="AH67" s="119">
        <f t="shared" ca="1" si="25"/>
        <v>879</v>
      </c>
      <c r="AI67" s="119">
        <f t="shared" ca="1" si="25"/>
        <v>1752</v>
      </c>
      <c r="AJ67" s="119">
        <f t="shared" ca="1" si="25"/>
        <v>2656</v>
      </c>
      <c r="AK67" s="119">
        <f t="shared" ca="1" si="25"/>
        <v>3592</v>
      </c>
      <c r="AL67" s="119">
        <f t="shared" ca="1" si="25"/>
        <v>5040</v>
      </c>
      <c r="AM67" s="119">
        <f t="shared" ca="1" si="25"/>
        <v>0</v>
      </c>
      <c r="AN67" s="116"/>
      <c r="AO67" s="51"/>
      <c r="AP67" s="51"/>
      <c r="AQ67" s="51"/>
      <c r="AR67" s="51"/>
      <c r="AS67" s="51"/>
      <c r="AT67" s="51"/>
      <c r="AU67" s="51"/>
      <c r="AV67" s="51"/>
    </row>
    <row r="68" spans="1:16384" s="60" customFormat="1">
      <c r="A68" s="2"/>
      <c r="B68" s="163" t="s">
        <v>282</v>
      </c>
      <c r="C68" s="49"/>
      <c r="D68" s="183"/>
      <c r="E68" s="49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115"/>
      <c r="AF68" s="62"/>
      <c r="AG68" s="62"/>
      <c r="AH68" s="62"/>
      <c r="AI68" s="62"/>
      <c r="AJ68" s="62"/>
      <c r="AK68" s="62"/>
      <c r="AL68" s="62"/>
      <c r="AM68" s="62"/>
      <c r="AN68" s="116"/>
      <c r="AO68" s="51"/>
      <c r="AP68" s="51"/>
      <c r="AQ68" s="51"/>
      <c r="AR68" s="51"/>
      <c r="AS68" s="51"/>
      <c r="AT68" s="51"/>
      <c r="AU68" s="51"/>
      <c r="AV68" s="51"/>
    </row>
    <row r="69" spans="1:16384">
      <c r="B69" s="52" t="s">
        <v>15</v>
      </c>
      <c r="F69" s="141">
        <f>Assumptions!F84*Assumptions!$D85*Assumptions!$D$86*F$5*USD_to_INR/million</f>
        <v>0</v>
      </c>
      <c r="G69" s="141">
        <f ca="1">Assumptions!G84*Assumptions!$D85*Assumptions!$D$86*G$5*USD_to_INR/million</f>
        <v>0</v>
      </c>
      <c r="H69" s="141">
        <f ca="1">Assumptions!H84*Assumptions!$D85*Assumptions!$D$86*H$5*USD_to_INR/million</f>
        <v>0</v>
      </c>
      <c r="I69" s="141">
        <f ca="1">Assumptions!I84*Assumptions!$D85*Assumptions!$D$86*I$5*USD_to_INR/million</f>
        <v>0</v>
      </c>
      <c r="J69" s="141">
        <f ca="1">Assumptions!J84*Assumptions!$D85*Assumptions!$D$86*J$5*USD_to_INR/million</f>
        <v>0</v>
      </c>
      <c r="K69" s="141">
        <f ca="1">Assumptions!K84*Assumptions!$D85*Assumptions!$D$86*K$5*USD_to_INR/million</f>
        <v>0</v>
      </c>
      <c r="L69" s="141">
        <f ca="1">Assumptions!L84*Assumptions!$D85*Assumptions!$D$86*L$5*USD_to_INR/million</f>
        <v>0</v>
      </c>
      <c r="M69" s="141">
        <f ca="1">Assumptions!M84*Assumptions!$D85*Assumptions!$D$86*M$5*USD_to_INR/million</f>
        <v>0</v>
      </c>
      <c r="N69" s="141">
        <f ca="1">Assumptions!N84*Assumptions!$D85*Assumptions!$D$86*N$5*USD_to_INR/million</f>
        <v>0</v>
      </c>
      <c r="O69" s="141">
        <f ca="1">Assumptions!O84*Assumptions!$D85*Assumptions!$D$86*O$5*USD_to_INR/million</f>
        <v>0</v>
      </c>
      <c r="P69" s="141">
        <f ca="1">Assumptions!P84*Assumptions!$D85*Assumptions!$D$86*P$5*USD_to_INR/million</f>
        <v>0</v>
      </c>
      <c r="Q69" s="141">
        <f ca="1">Assumptions!Q84*Assumptions!$D85*Assumptions!$D$86*Q$5*USD_to_INR/million</f>
        <v>0</v>
      </c>
      <c r="R69" s="141">
        <f ca="1">Assumptions!R84*Assumptions!$D85*Assumptions!$D$86*R$5*USD_to_INR/million</f>
        <v>157.5</v>
      </c>
      <c r="S69" s="141">
        <f ca="1">Assumptions!S84*Assumptions!$D85*Assumptions!$D$86*S$5*USD_to_INR/million</f>
        <v>189</v>
      </c>
      <c r="T69" s="141">
        <f ca="1">Assumptions!T84*Assumptions!$D85*Assumptions!$D$86*T$5*USD_to_INR/million</f>
        <v>189</v>
      </c>
      <c r="U69" s="141">
        <f ca="1">Assumptions!U84*Assumptions!$D85*Assumptions!$D$86*U$5*USD_to_INR/million</f>
        <v>189</v>
      </c>
      <c r="V69" s="141">
        <f ca="1">Assumptions!V84*Assumptions!$D85*Assumptions!$D$86*V$5*USD_to_INR/million</f>
        <v>189</v>
      </c>
      <c r="W69" s="141">
        <f ca="1">Assumptions!W84*Assumptions!$D85*Assumptions!$D$86*W$5*USD_to_INR/million</f>
        <v>210</v>
      </c>
      <c r="X69" s="141">
        <f ca="1">Assumptions!X84*Assumptions!$D85*Assumptions!$D$86*X$5*USD_to_INR/million</f>
        <v>210</v>
      </c>
      <c r="Y69" s="141">
        <f ca="1">Assumptions!Y84*Assumptions!$D85*Assumptions!$D$86*Y$5*USD_to_INR/million</f>
        <v>210</v>
      </c>
      <c r="Z69" s="141">
        <f ca="1">Assumptions!Z84*Assumptions!$D85*Assumptions!$D$86*Z$5*USD_to_INR/million</f>
        <v>210</v>
      </c>
      <c r="AA69" s="141">
        <f ca="1">Assumptions!AA84*Assumptions!$D85*Assumptions!$D$86*AA$5*USD_to_INR/million</f>
        <v>252</v>
      </c>
      <c r="AB69" s="141">
        <f ca="1">Assumptions!AB84*Assumptions!$D85*Assumptions!$D$86*AB$5*USD_to_INR/million</f>
        <v>252</v>
      </c>
      <c r="AC69" s="141">
        <f ca="1">Assumptions!AC84*Assumptions!$D85*Assumptions!$D$86*AC$5*USD_to_INR/million</f>
        <v>252</v>
      </c>
      <c r="AD69" s="141">
        <f ca="1">Assumptions!AD84*Assumptions!$D85*Assumptions!$D$86*AD$5*USD_to_INR/million</f>
        <v>252</v>
      </c>
      <c r="AE69" s="115"/>
      <c r="AF69" s="62"/>
      <c r="AG69" s="62"/>
      <c r="AH69" s="62"/>
      <c r="AI69" s="62"/>
      <c r="AJ69" s="62"/>
      <c r="AK69" s="62"/>
      <c r="AL69" s="62"/>
      <c r="AM69" s="62"/>
      <c r="AN69" s="21"/>
      <c r="AO69" s="21"/>
      <c r="AP69" s="21"/>
      <c r="AQ69" s="21"/>
    </row>
    <row r="70" spans="1:16384" s="6" customFormat="1">
      <c r="B70" s="163" t="s">
        <v>64</v>
      </c>
      <c r="C70" s="28"/>
      <c r="D70" s="28"/>
      <c r="E70" s="28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15"/>
      <c r="AF70" s="62"/>
      <c r="AG70" s="62"/>
      <c r="AH70" s="62"/>
      <c r="AI70" s="62"/>
      <c r="AJ70" s="62"/>
      <c r="AK70" s="62"/>
      <c r="AL70" s="62"/>
      <c r="AM70" s="62"/>
      <c r="AN70" s="91"/>
      <c r="AO70" s="91"/>
      <c r="AP70" s="91"/>
      <c r="AQ70" s="91"/>
      <c r="AR70" s="20"/>
    </row>
    <row r="71" spans="1:16384" s="27" customFormat="1">
      <c r="B71" s="66" t="s">
        <v>323</v>
      </c>
      <c r="F71" s="158">
        <f>F73+F75</f>
        <v>0</v>
      </c>
      <c r="G71" s="158">
        <f t="shared" ref="G71:AD71" ca="1" si="26">G73+G75</f>
        <v>0</v>
      </c>
      <c r="H71" s="158">
        <f t="shared" ca="1" si="26"/>
        <v>0</v>
      </c>
      <c r="I71" s="158">
        <f t="shared" ca="1" si="26"/>
        <v>0</v>
      </c>
      <c r="J71" s="158">
        <f t="shared" ca="1" si="26"/>
        <v>0</v>
      </c>
      <c r="K71" s="158">
        <f t="shared" ca="1" si="26"/>
        <v>0</v>
      </c>
      <c r="L71" s="158">
        <f t="shared" ca="1" si="26"/>
        <v>4.7075000000000005</v>
      </c>
      <c r="M71" s="158">
        <f t="shared" ca="1" si="26"/>
        <v>4.9104999999999999</v>
      </c>
      <c r="N71" s="158">
        <f t="shared" ca="1" si="26"/>
        <v>4.9104999999999999</v>
      </c>
      <c r="O71" s="158">
        <f t="shared" ca="1" si="26"/>
        <v>9.2119999999999997</v>
      </c>
      <c r="P71" s="158">
        <f t="shared" ca="1" si="26"/>
        <v>13.411999999999999</v>
      </c>
      <c r="Q71" s="158">
        <f t="shared" ca="1" si="26"/>
        <v>13.513500000000001</v>
      </c>
      <c r="R71" s="158">
        <f t="shared" ca="1" si="26"/>
        <v>13.615</v>
      </c>
      <c r="S71" s="158">
        <f t="shared" ca="1" si="26"/>
        <v>17.916499999999999</v>
      </c>
      <c r="T71" s="158">
        <f t="shared" ca="1" si="26"/>
        <v>18.018000000000001</v>
      </c>
      <c r="U71" s="158">
        <f t="shared" ca="1" si="26"/>
        <v>18.018000000000001</v>
      </c>
      <c r="V71" s="158">
        <f t="shared" ca="1" si="26"/>
        <v>18.423999999999999</v>
      </c>
      <c r="W71" s="158">
        <f t="shared" ca="1" si="26"/>
        <v>23.03</v>
      </c>
      <c r="X71" s="158">
        <f t="shared" ca="1" si="26"/>
        <v>23.436</v>
      </c>
      <c r="Y71" s="158">
        <f t="shared" ca="1" si="26"/>
        <v>24.045000000000002</v>
      </c>
      <c r="Z71" s="158">
        <f t="shared" ca="1" si="26"/>
        <v>25.06</v>
      </c>
      <c r="AA71" s="158">
        <f t="shared" ca="1" si="26"/>
        <v>31.29</v>
      </c>
      <c r="AB71" s="158">
        <f t="shared" ca="1" si="26"/>
        <v>31.29</v>
      </c>
      <c r="AC71" s="158">
        <f t="shared" ca="1" si="26"/>
        <v>31.29</v>
      </c>
      <c r="AD71" s="158">
        <f t="shared" ca="1" si="26"/>
        <v>31.29</v>
      </c>
      <c r="AE71" s="115"/>
      <c r="AF71" s="62"/>
      <c r="AG71" s="62"/>
      <c r="AH71" s="62"/>
      <c r="AI71" s="62"/>
      <c r="AJ71" s="62"/>
      <c r="AK71" s="62"/>
      <c r="AL71" s="62"/>
      <c r="AM71" s="62"/>
      <c r="AN71" s="41"/>
      <c r="AO71" s="41"/>
      <c r="AP71" s="41"/>
      <c r="AQ71" s="41"/>
      <c r="AR71" s="42"/>
    </row>
    <row r="72" spans="1:16384" s="27" customFormat="1">
      <c r="B72" s="212" t="s">
        <v>64</v>
      </c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15"/>
      <c r="AF72" s="62"/>
      <c r="AG72" s="62"/>
      <c r="AH72" s="62"/>
      <c r="AI72" s="62"/>
      <c r="AJ72" s="62"/>
      <c r="AK72" s="62"/>
      <c r="AL72" s="62"/>
      <c r="AM72" s="62"/>
      <c r="AN72" s="41"/>
      <c r="AO72" s="41"/>
      <c r="AP72" s="41"/>
      <c r="AQ72" s="41"/>
      <c r="AR72" s="42"/>
    </row>
    <row r="73" spans="1:16384">
      <c r="A73" s="21"/>
      <c r="B73" s="192" t="s">
        <v>381</v>
      </c>
      <c r="C73" s="21"/>
      <c r="D73" s="21"/>
      <c r="E73" s="21"/>
      <c r="F73" s="141">
        <f>Assumptions!F88/Assumptions!$E89*Assumptions!$D89*Assumptions!$D$90*F$5*USD_to_INR/million</f>
        <v>0</v>
      </c>
      <c r="G73" s="141">
        <f ca="1">Assumptions!G88/Assumptions!$E89*Assumptions!$D89*Assumptions!$D$90*G$5*USD_to_INR/million</f>
        <v>0</v>
      </c>
      <c r="H73" s="141">
        <f ca="1">Assumptions!H88/Assumptions!$E89*Assumptions!$D89*Assumptions!$D$90*H$5*USD_to_INR/million</f>
        <v>0</v>
      </c>
      <c r="I73" s="141">
        <f ca="1">Assumptions!I88/Assumptions!$E89*Assumptions!$D89*Assumptions!$D$90*I$5*USD_to_INR/million</f>
        <v>0</v>
      </c>
      <c r="J73" s="141">
        <f ca="1">Assumptions!J88/Assumptions!$E89*Assumptions!$D89*Assumptions!$D$90*J$5*USD_to_INR/million</f>
        <v>0</v>
      </c>
      <c r="K73" s="141">
        <f ca="1">Assumptions!K88/Assumptions!$E89*Assumptions!$D89*Assumptions!$D$90*K$5*USD_to_INR/million</f>
        <v>0</v>
      </c>
      <c r="L73" s="141">
        <f ca="1">Assumptions!L88/Assumptions!$E89*Assumptions!$D89*Assumptions!$D$90*L$5*USD_to_INR/million</f>
        <v>0.50749999999999995</v>
      </c>
      <c r="M73" s="141">
        <f ca="1">Assumptions!M88/Assumptions!$E89*Assumptions!$D89*Assumptions!$D$90*M$5*USD_to_INR/million</f>
        <v>0.71050000000000002</v>
      </c>
      <c r="N73" s="141">
        <f ca="1">Assumptions!N88/Assumptions!$E89*Assumptions!$D89*Assumptions!$D$90*N$5*USD_to_INR/million</f>
        <v>0.71050000000000002</v>
      </c>
      <c r="O73" s="141">
        <f ca="1">Assumptions!O88/Assumptions!$E89*Assumptions!$D89*Assumptions!$D$90*O$5*USD_to_INR/million</f>
        <v>0.81200000000000006</v>
      </c>
      <c r="P73" s="141">
        <f ca="1">Assumptions!P88/Assumptions!$E89*Assumptions!$D89*Assumptions!$D$90*P$5*USD_to_INR/million</f>
        <v>0.81200000000000006</v>
      </c>
      <c r="Q73" s="141">
        <f ca="1">Assumptions!Q88/Assumptions!$E89*Assumptions!$D89*Assumptions!$D$90*Q$5*USD_to_INR/million</f>
        <v>0.91349999999999998</v>
      </c>
      <c r="R73" s="141">
        <f ca="1">Assumptions!R88/Assumptions!$E89*Assumptions!$D89*Assumptions!$D$90*R$5*USD_to_INR/million</f>
        <v>1.0149999999999999</v>
      </c>
      <c r="S73" s="141">
        <f ca="1">Assumptions!S88/Assumptions!$E89*Assumptions!$D89*Assumptions!$D$90*S$5*USD_to_INR/million</f>
        <v>1.1165</v>
      </c>
      <c r="T73" s="141">
        <f ca="1">Assumptions!T88/Assumptions!$E89*Assumptions!$D89*Assumptions!$D$90*T$5*USD_to_INR/million</f>
        <v>1.218</v>
      </c>
      <c r="U73" s="141">
        <f ca="1">Assumptions!U88/Assumptions!$E89*Assumptions!$D89*Assumptions!$D$90*U$5*USD_to_INR/million</f>
        <v>1.218</v>
      </c>
      <c r="V73" s="141">
        <f ca="1">Assumptions!V88/Assumptions!$E89*Assumptions!$D89*Assumptions!$D$90*V$5*USD_to_INR/million</f>
        <v>1.6240000000000001</v>
      </c>
      <c r="W73" s="141">
        <f ca="1">Assumptions!W88/Assumptions!$E89*Assumptions!$D89*Assumptions!$D$90*W$5*USD_to_INR/million</f>
        <v>2.0299999999999998</v>
      </c>
      <c r="X73" s="141">
        <f ca="1">Assumptions!X88/Assumptions!$E89*Assumptions!$D89*Assumptions!$D$90*X$5*USD_to_INR/million</f>
        <v>2.4359999999999999</v>
      </c>
      <c r="Y73" s="141">
        <f ca="1">Assumptions!Y88/Assumptions!$E89*Assumptions!$D89*Assumptions!$D$90*Y$5*USD_to_INR/million</f>
        <v>3.0449999999999999</v>
      </c>
      <c r="Z73" s="141">
        <f ca="1">Assumptions!Z88/Assumptions!$E89*Assumptions!$D89*Assumptions!$D$90*Z$5*USD_to_INR/million</f>
        <v>4.0599999999999996</v>
      </c>
      <c r="AA73" s="141">
        <f ca="1">Assumptions!AA88/Assumptions!$E89*Assumptions!$D89*Assumptions!$D$90*AA$5*USD_to_INR/million</f>
        <v>6.09</v>
      </c>
      <c r="AB73" s="141">
        <f ca="1">Assumptions!AB88/Assumptions!$E89*Assumptions!$D89*Assumptions!$D$90*AB$5*USD_to_INR/million</f>
        <v>6.09</v>
      </c>
      <c r="AC73" s="141">
        <f ca="1">Assumptions!AC88/Assumptions!$E89*Assumptions!$D89*Assumptions!$D$90*AC$5*USD_to_INR/million</f>
        <v>6.09</v>
      </c>
      <c r="AD73" s="141">
        <f ca="1">Assumptions!AD88/Assumptions!$E89*Assumptions!$D89*Assumptions!$D$90*AD$5*USD_to_INR/million</f>
        <v>6.09</v>
      </c>
      <c r="AE73" s="115"/>
      <c r="AF73" s="62"/>
      <c r="AG73" s="62"/>
      <c r="AH73" s="62"/>
      <c r="AI73" s="62"/>
      <c r="AJ73" s="62"/>
      <c r="AK73" s="62"/>
      <c r="AL73" s="62"/>
      <c r="AM73" s="62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  <c r="IW73" s="21"/>
      <c r="IX73" s="21"/>
      <c r="IY73" s="21"/>
      <c r="IZ73" s="21"/>
      <c r="JA73" s="21"/>
      <c r="JB73" s="21"/>
      <c r="JC73" s="21"/>
      <c r="JD73" s="21"/>
      <c r="JE73" s="21"/>
      <c r="JF73" s="21"/>
      <c r="JG73" s="21"/>
      <c r="JH73" s="21"/>
      <c r="JI73" s="21"/>
      <c r="JJ73" s="21"/>
      <c r="JK73" s="21"/>
      <c r="JL73" s="21"/>
      <c r="JM73" s="21"/>
      <c r="JN73" s="21"/>
      <c r="JO73" s="21"/>
      <c r="JP73" s="21"/>
      <c r="JQ73" s="21"/>
      <c r="JR73" s="21"/>
      <c r="JS73" s="21"/>
      <c r="JT73" s="21"/>
      <c r="JU73" s="21"/>
      <c r="JV73" s="21"/>
      <c r="JW73" s="21"/>
      <c r="JX73" s="21"/>
      <c r="JY73" s="21"/>
      <c r="JZ73" s="21"/>
      <c r="KA73" s="21"/>
      <c r="KB73" s="21"/>
      <c r="KC73" s="21"/>
      <c r="KD73" s="21"/>
      <c r="KE73" s="21"/>
      <c r="KF73" s="21"/>
      <c r="KG73" s="21"/>
      <c r="KH73" s="21"/>
      <c r="KI73" s="21"/>
      <c r="KJ73" s="21"/>
      <c r="KK73" s="21"/>
      <c r="KL73" s="21"/>
      <c r="KM73" s="21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  <c r="KY73" s="21"/>
      <c r="KZ73" s="21"/>
      <c r="LA73" s="21"/>
      <c r="LB73" s="21"/>
      <c r="LC73" s="21"/>
      <c r="LD73" s="21"/>
      <c r="LE73" s="21"/>
      <c r="LF73" s="21"/>
      <c r="LG73" s="21"/>
      <c r="LH73" s="21"/>
      <c r="LI73" s="21"/>
      <c r="LJ73" s="21"/>
      <c r="LK73" s="21"/>
      <c r="LL73" s="21"/>
      <c r="LM73" s="21"/>
      <c r="LN73" s="21"/>
      <c r="LO73" s="21"/>
      <c r="LP73" s="21"/>
      <c r="LQ73" s="21"/>
      <c r="LR73" s="21"/>
      <c r="LS73" s="21"/>
      <c r="LT73" s="21"/>
      <c r="LU73" s="21"/>
      <c r="LV73" s="21"/>
      <c r="LW73" s="21"/>
      <c r="LX73" s="21"/>
      <c r="LY73" s="21"/>
      <c r="LZ73" s="21"/>
      <c r="MA73" s="21"/>
      <c r="MB73" s="21"/>
      <c r="MC73" s="21"/>
      <c r="MD73" s="21"/>
      <c r="ME73" s="21"/>
      <c r="MF73" s="21"/>
      <c r="MG73" s="21"/>
      <c r="MH73" s="21"/>
      <c r="MI73" s="21"/>
      <c r="MJ73" s="21"/>
      <c r="MK73" s="21"/>
      <c r="ML73" s="21"/>
      <c r="MM73" s="21"/>
      <c r="MN73" s="21"/>
      <c r="MO73" s="21"/>
      <c r="MP73" s="21"/>
      <c r="MQ73" s="21"/>
      <c r="MR73" s="21"/>
      <c r="MS73" s="21"/>
      <c r="MT73" s="21"/>
      <c r="MU73" s="21"/>
      <c r="MV73" s="21"/>
      <c r="MW73" s="21"/>
      <c r="MX73" s="21"/>
      <c r="MY73" s="21"/>
      <c r="MZ73" s="21"/>
      <c r="NA73" s="21"/>
      <c r="NB73" s="21"/>
      <c r="NC73" s="21"/>
      <c r="ND73" s="21"/>
      <c r="NE73" s="21"/>
      <c r="NF73" s="21"/>
      <c r="NG73" s="21"/>
      <c r="NH73" s="21"/>
      <c r="NI73" s="21"/>
      <c r="NJ73" s="21"/>
      <c r="NK73" s="21"/>
      <c r="NL73" s="21"/>
      <c r="NM73" s="21"/>
      <c r="NN73" s="21"/>
      <c r="NO73" s="21"/>
      <c r="NP73" s="21"/>
      <c r="NQ73" s="21"/>
      <c r="NR73" s="21"/>
      <c r="NS73" s="21"/>
      <c r="NT73" s="21"/>
      <c r="NU73" s="21"/>
      <c r="NV73" s="21"/>
      <c r="NW73" s="21"/>
      <c r="NX73" s="21"/>
      <c r="NY73" s="21"/>
      <c r="NZ73" s="21"/>
      <c r="OA73" s="21"/>
      <c r="OB73" s="21"/>
      <c r="OC73" s="21"/>
      <c r="OD73" s="21"/>
      <c r="OE73" s="21"/>
      <c r="OF73" s="21"/>
      <c r="OG73" s="21"/>
      <c r="OH73" s="21"/>
      <c r="OI73" s="21"/>
      <c r="OJ73" s="21"/>
      <c r="OK73" s="21"/>
      <c r="OL73" s="21"/>
      <c r="OM73" s="21"/>
      <c r="ON73" s="21"/>
      <c r="OO73" s="21"/>
      <c r="OP73" s="21"/>
      <c r="OQ73" s="21"/>
      <c r="OR73" s="21"/>
      <c r="OS73" s="21"/>
      <c r="OT73" s="21"/>
      <c r="OU73" s="21"/>
      <c r="OV73" s="21"/>
      <c r="OW73" s="21"/>
      <c r="OX73" s="21"/>
      <c r="OY73" s="21"/>
      <c r="OZ73" s="21"/>
      <c r="PA73" s="21"/>
      <c r="PB73" s="21"/>
      <c r="PC73" s="21"/>
      <c r="PD73" s="21"/>
      <c r="PE73" s="21"/>
      <c r="PF73" s="21"/>
      <c r="PG73" s="21"/>
      <c r="PH73" s="21"/>
      <c r="PI73" s="21"/>
      <c r="PJ73" s="21"/>
      <c r="PK73" s="21"/>
      <c r="PL73" s="21"/>
      <c r="PM73" s="21"/>
      <c r="PN73" s="21"/>
      <c r="PO73" s="21"/>
      <c r="PP73" s="21"/>
      <c r="PQ73" s="21"/>
      <c r="PR73" s="21"/>
      <c r="PS73" s="21"/>
      <c r="PT73" s="21"/>
      <c r="PU73" s="21"/>
      <c r="PV73" s="21"/>
      <c r="PW73" s="21"/>
      <c r="PX73" s="21"/>
      <c r="PY73" s="21"/>
      <c r="PZ73" s="21"/>
      <c r="QA73" s="21"/>
      <c r="QB73" s="21"/>
      <c r="QC73" s="21"/>
      <c r="QD73" s="21"/>
      <c r="QE73" s="21"/>
      <c r="QF73" s="21"/>
      <c r="QG73" s="21"/>
      <c r="QH73" s="21"/>
      <c r="QI73" s="21"/>
      <c r="QJ73" s="21"/>
      <c r="QK73" s="21"/>
      <c r="QL73" s="21"/>
      <c r="QM73" s="21"/>
      <c r="QN73" s="21"/>
      <c r="QO73" s="21"/>
      <c r="QP73" s="21"/>
      <c r="QQ73" s="21"/>
      <c r="QR73" s="21"/>
      <c r="QS73" s="21"/>
      <c r="QT73" s="21"/>
      <c r="QU73" s="21"/>
      <c r="QV73" s="21"/>
      <c r="QW73" s="21"/>
      <c r="QX73" s="21"/>
      <c r="QY73" s="21"/>
      <c r="QZ73" s="21"/>
      <c r="RA73" s="21"/>
      <c r="RB73" s="21"/>
      <c r="RC73" s="21"/>
      <c r="RD73" s="21"/>
      <c r="RE73" s="21"/>
      <c r="RF73" s="21"/>
      <c r="RG73" s="21"/>
      <c r="RH73" s="21"/>
      <c r="RI73" s="21"/>
      <c r="RJ73" s="21"/>
      <c r="RK73" s="21"/>
      <c r="RL73" s="21"/>
      <c r="RM73" s="21"/>
      <c r="RN73" s="21"/>
      <c r="RO73" s="21"/>
      <c r="RP73" s="21"/>
      <c r="RQ73" s="21"/>
      <c r="RR73" s="21"/>
      <c r="RS73" s="21"/>
      <c r="RT73" s="21"/>
      <c r="RU73" s="21"/>
      <c r="RV73" s="21"/>
      <c r="RW73" s="21"/>
      <c r="RX73" s="21"/>
      <c r="RY73" s="21"/>
      <c r="RZ73" s="21"/>
      <c r="SA73" s="21"/>
      <c r="SB73" s="21"/>
      <c r="SC73" s="21"/>
      <c r="SD73" s="21"/>
      <c r="SE73" s="21"/>
      <c r="SF73" s="21"/>
      <c r="SG73" s="21"/>
      <c r="SH73" s="21"/>
      <c r="SI73" s="21"/>
      <c r="SJ73" s="21"/>
      <c r="SK73" s="21"/>
      <c r="SL73" s="21"/>
      <c r="SM73" s="21"/>
      <c r="SN73" s="21"/>
      <c r="SO73" s="21"/>
      <c r="SP73" s="21"/>
      <c r="SQ73" s="21"/>
      <c r="SR73" s="21"/>
      <c r="SS73" s="21"/>
      <c r="ST73" s="21"/>
      <c r="SU73" s="21"/>
      <c r="SV73" s="21"/>
      <c r="SW73" s="21"/>
      <c r="SX73" s="21"/>
      <c r="SY73" s="21"/>
      <c r="SZ73" s="21"/>
      <c r="TA73" s="21"/>
      <c r="TB73" s="21"/>
      <c r="TC73" s="21"/>
      <c r="TD73" s="21"/>
      <c r="TE73" s="21"/>
      <c r="TF73" s="21"/>
      <c r="TG73" s="21"/>
      <c r="TH73" s="21"/>
      <c r="TI73" s="21"/>
      <c r="TJ73" s="21"/>
      <c r="TK73" s="21"/>
      <c r="TL73" s="21"/>
      <c r="TM73" s="21"/>
      <c r="TN73" s="21"/>
      <c r="TO73" s="21"/>
      <c r="TP73" s="21"/>
      <c r="TQ73" s="21"/>
      <c r="TR73" s="21"/>
      <c r="TS73" s="21"/>
      <c r="TT73" s="21"/>
      <c r="TU73" s="21"/>
      <c r="TV73" s="21"/>
      <c r="TW73" s="21"/>
      <c r="TX73" s="21"/>
      <c r="TY73" s="21"/>
      <c r="TZ73" s="21"/>
      <c r="UA73" s="21"/>
      <c r="UB73" s="21"/>
      <c r="UC73" s="21"/>
      <c r="UD73" s="21"/>
      <c r="UE73" s="21"/>
      <c r="UF73" s="21"/>
      <c r="UG73" s="21"/>
      <c r="UH73" s="21"/>
      <c r="UI73" s="21"/>
      <c r="UJ73" s="21"/>
      <c r="UK73" s="21"/>
      <c r="UL73" s="21"/>
      <c r="UM73" s="21"/>
      <c r="UN73" s="21"/>
      <c r="UO73" s="21"/>
      <c r="UP73" s="21"/>
      <c r="UQ73" s="21"/>
      <c r="UR73" s="21"/>
      <c r="US73" s="21"/>
      <c r="UT73" s="21"/>
      <c r="UU73" s="21"/>
      <c r="UV73" s="21"/>
      <c r="UW73" s="21"/>
      <c r="UX73" s="21"/>
      <c r="UY73" s="21"/>
      <c r="UZ73" s="21"/>
      <c r="VA73" s="21"/>
      <c r="VB73" s="21"/>
      <c r="VC73" s="21"/>
      <c r="VD73" s="21"/>
      <c r="VE73" s="21"/>
      <c r="VF73" s="21"/>
      <c r="VG73" s="21"/>
      <c r="VH73" s="21"/>
      <c r="VI73" s="21"/>
      <c r="VJ73" s="21"/>
      <c r="VK73" s="21"/>
      <c r="VL73" s="21"/>
      <c r="VM73" s="21"/>
      <c r="VN73" s="21"/>
      <c r="VO73" s="21"/>
      <c r="VP73" s="21"/>
      <c r="VQ73" s="21"/>
      <c r="VR73" s="21"/>
      <c r="VS73" s="21"/>
      <c r="VT73" s="21"/>
      <c r="VU73" s="21"/>
      <c r="VV73" s="21"/>
      <c r="VW73" s="21"/>
      <c r="VX73" s="21"/>
      <c r="VY73" s="21"/>
      <c r="VZ73" s="21"/>
      <c r="WA73" s="21"/>
      <c r="WB73" s="21"/>
      <c r="WC73" s="21"/>
      <c r="WD73" s="21"/>
      <c r="WE73" s="21"/>
      <c r="WF73" s="21"/>
      <c r="WG73" s="21"/>
      <c r="WH73" s="21"/>
      <c r="WI73" s="21"/>
      <c r="WJ73" s="21"/>
      <c r="WK73" s="21"/>
      <c r="WL73" s="21"/>
      <c r="WM73" s="21"/>
      <c r="WN73" s="21"/>
      <c r="WO73" s="21"/>
      <c r="WP73" s="21"/>
      <c r="WQ73" s="21"/>
      <c r="WR73" s="21"/>
      <c r="WS73" s="21"/>
      <c r="WT73" s="21"/>
      <c r="WU73" s="21"/>
      <c r="WV73" s="21"/>
      <c r="WW73" s="21"/>
      <c r="WX73" s="21"/>
      <c r="WY73" s="21"/>
      <c r="WZ73" s="21"/>
      <c r="XA73" s="21"/>
      <c r="XB73" s="21"/>
      <c r="XC73" s="21"/>
      <c r="XD73" s="21"/>
      <c r="XE73" s="21"/>
      <c r="XF73" s="21"/>
      <c r="XG73" s="21"/>
      <c r="XH73" s="21"/>
      <c r="XI73" s="21"/>
      <c r="XJ73" s="21"/>
      <c r="XK73" s="21"/>
      <c r="XL73" s="21"/>
      <c r="XM73" s="21"/>
      <c r="XN73" s="21"/>
      <c r="XO73" s="21"/>
      <c r="XP73" s="21"/>
      <c r="XQ73" s="21"/>
      <c r="XR73" s="21"/>
      <c r="XS73" s="21"/>
      <c r="XT73" s="21"/>
      <c r="XU73" s="21"/>
      <c r="XV73" s="21"/>
      <c r="XW73" s="21"/>
      <c r="XX73" s="21"/>
      <c r="XY73" s="21"/>
      <c r="XZ73" s="21"/>
      <c r="YA73" s="21"/>
      <c r="YB73" s="21"/>
      <c r="YC73" s="21"/>
      <c r="YD73" s="21"/>
      <c r="YE73" s="21"/>
      <c r="YF73" s="21"/>
      <c r="YG73" s="21"/>
      <c r="YH73" s="21"/>
      <c r="YI73" s="21"/>
      <c r="YJ73" s="21"/>
      <c r="YK73" s="21"/>
      <c r="YL73" s="21"/>
      <c r="YM73" s="21"/>
      <c r="YN73" s="21"/>
      <c r="YO73" s="21"/>
      <c r="YP73" s="21"/>
      <c r="YQ73" s="21"/>
      <c r="YR73" s="21"/>
      <c r="YS73" s="21"/>
      <c r="YT73" s="21"/>
      <c r="YU73" s="21"/>
      <c r="YV73" s="21"/>
      <c r="YW73" s="21"/>
      <c r="YX73" s="21"/>
      <c r="YY73" s="21"/>
      <c r="YZ73" s="21"/>
      <c r="ZA73" s="21"/>
      <c r="ZB73" s="21"/>
      <c r="ZC73" s="21"/>
      <c r="ZD73" s="21"/>
      <c r="ZE73" s="21"/>
      <c r="ZF73" s="21"/>
      <c r="ZG73" s="21"/>
      <c r="ZH73" s="21"/>
      <c r="ZI73" s="21"/>
      <c r="ZJ73" s="21"/>
      <c r="ZK73" s="21"/>
      <c r="ZL73" s="21"/>
      <c r="ZM73" s="21"/>
      <c r="ZN73" s="21"/>
      <c r="ZO73" s="21"/>
      <c r="ZP73" s="21"/>
      <c r="ZQ73" s="21"/>
      <c r="ZR73" s="21"/>
      <c r="ZS73" s="21"/>
      <c r="ZT73" s="21"/>
      <c r="ZU73" s="21"/>
      <c r="ZV73" s="21"/>
      <c r="ZW73" s="21"/>
      <c r="ZX73" s="21"/>
      <c r="ZY73" s="21"/>
      <c r="ZZ73" s="21"/>
      <c r="AAA73" s="21"/>
      <c r="AAB73" s="21"/>
      <c r="AAC73" s="21"/>
      <c r="AAD73" s="21"/>
      <c r="AAE73" s="21"/>
      <c r="AAF73" s="21"/>
      <c r="AAG73" s="21"/>
      <c r="AAH73" s="21"/>
      <c r="AAI73" s="21"/>
      <c r="AAJ73" s="21"/>
      <c r="AAK73" s="21"/>
      <c r="AAL73" s="21"/>
      <c r="AAM73" s="21"/>
      <c r="AAN73" s="21"/>
      <c r="AAO73" s="21"/>
      <c r="AAP73" s="21"/>
      <c r="AAQ73" s="21"/>
      <c r="AAR73" s="21"/>
      <c r="AAS73" s="21"/>
      <c r="AAT73" s="21"/>
      <c r="AAU73" s="21"/>
      <c r="AAV73" s="21"/>
      <c r="AAW73" s="21"/>
      <c r="AAX73" s="21"/>
      <c r="AAY73" s="21"/>
      <c r="AAZ73" s="21"/>
      <c r="ABA73" s="21"/>
      <c r="ABB73" s="21"/>
      <c r="ABC73" s="21"/>
      <c r="ABD73" s="21"/>
      <c r="ABE73" s="21"/>
      <c r="ABF73" s="21"/>
      <c r="ABG73" s="21"/>
      <c r="ABH73" s="21"/>
      <c r="ABI73" s="21"/>
      <c r="ABJ73" s="21"/>
      <c r="ABK73" s="21"/>
      <c r="ABL73" s="21"/>
      <c r="ABM73" s="21"/>
      <c r="ABN73" s="21"/>
      <c r="ABO73" s="21"/>
      <c r="ABP73" s="21"/>
      <c r="ABQ73" s="21"/>
      <c r="ABR73" s="21"/>
      <c r="ABS73" s="21"/>
      <c r="ABT73" s="21"/>
      <c r="ABU73" s="21"/>
      <c r="ABV73" s="21"/>
      <c r="ABW73" s="21"/>
      <c r="ABX73" s="21"/>
      <c r="ABY73" s="21"/>
      <c r="ABZ73" s="21"/>
      <c r="ACA73" s="21"/>
      <c r="ACB73" s="21"/>
      <c r="ACC73" s="21"/>
      <c r="ACD73" s="21"/>
      <c r="ACE73" s="21"/>
      <c r="ACF73" s="21"/>
      <c r="ACG73" s="21"/>
      <c r="ACH73" s="21"/>
      <c r="ACI73" s="21"/>
      <c r="ACJ73" s="21"/>
      <c r="ACK73" s="21"/>
      <c r="ACL73" s="21"/>
      <c r="ACM73" s="21"/>
      <c r="ACN73" s="21"/>
      <c r="ACO73" s="21"/>
      <c r="ACP73" s="21"/>
      <c r="ACQ73" s="21"/>
      <c r="ACR73" s="21"/>
      <c r="ACS73" s="21"/>
      <c r="ACT73" s="21"/>
      <c r="ACU73" s="21"/>
      <c r="ACV73" s="21"/>
      <c r="ACW73" s="21"/>
      <c r="ACX73" s="21"/>
      <c r="ACY73" s="21"/>
      <c r="ACZ73" s="21"/>
      <c r="ADA73" s="21"/>
      <c r="ADB73" s="21"/>
      <c r="ADC73" s="21"/>
      <c r="ADD73" s="21"/>
      <c r="ADE73" s="21"/>
      <c r="ADF73" s="21"/>
      <c r="ADG73" s="21"/>
      <c r="ADH73" s="21"/>
      <c r="ADI73" s="21"/>
      <c r="ADJ73" s="21"/>
      <c r="ADK73" s="21"/>
      <c r="ADL73" s="21"/>
      <c r="ADM73" s="21"/>
      <c r="ADN73" s="21"/>
      <c r="ADO73" s="21"/>
      <c r="ADP73" s="21"/>
      <c r="ADQ73" s="21"/>
      <c r="ADR73" s="21"/>
      <c r="ADS73" s="21"/>
      <c r="ADT73" s="21"/>
      <c r="ADU73" s="21"/>
      <c r="ADV73" s="21"/>
      <c r="ADW73" s="21"/>
      <c r="ADX73" s="21"/>
      <c r="ADY73" s="21"/>
      <c r="ADZ73" s="21"/>
      <c r="AEA73" s="21"/>
      <c r="AEB73" s="21"/>
      <c r="AEC73" s="21"/>
      <c r="AED73" s="21"/>
      <c r="AEE73" s="21"/>
      <c r="AEF73" s="21"/>
      <c r="AEG73" s="21"/>
      <c r="AEH73" s="21"/>
      <c r="AEI73" s="21"/>
      <c r="AEJ73" s="21"/>
      <c r="AEK73" s="21"/>
      <c r="AEL73" s="21"/>
      <c r="AEM73" s="21"/>
      <c r="AEN73" s="21"/>
      <c r="AEO73" s="21"/>
      <c r="AEP73" s="21"/>
      <c r="AEQ73" s="21"/>
      <c r="AER73" s="21"/>
      <c r="AES73" s="21"/>
      <c r="AET73" s="21"/>
      <c r="AEU73" s="21"/>
      <c r="AEV73" s="21"/>
      <c r="AEW73" s="21"/>
      <c r="AEX73" s="21"/>
      <c r="AEY73" s="21"/>
      <c r="AEZ73" s="21"/>
      <c r="AFA73" s="21"/>
      <c r="AFB73" s="21"/>
      <c r="AFC73" s="21"/>
      <c r="AFD73" s="21"/>
      <c r="AFE73" s="21"/>
      <c r="AFF73" s="21"/>
      <c r="AFG73" s="21"/>
      <c r="AFH73" s="21"/>
      <c r="AFI73" s="21"/>
      <c r="AFJ73" s="21"/>
      <c r="AFK73" s="21"/>
      <c r="AFL73" s="21"/>
      <c r="AFM73" s="21"/>
      <c r="AFN73" s="21"/>
      <c r="AFO73" s="21"/>
      <c r="AFP73" s="21"/>
      <c r="AFQ73" s="21"/>
      <c r="AFR73" s="21"/>
      <c r="AFS73" s="21"/>
      <c r="AFT73" s="21"/>
      <c r="AFU73" s="21"/>
      <c r="AFV73" s="21"/>
      <c r="AFW73" s="21"/>
      <c r="AFX73" s="21"/>
      <c r="AFY73" s="21"/>
      <c r="AFZ73" s="21"/>
      <c r="AGA73" s="21"/>
      <c r="AGB73" s="21"/>
      <c r="AGC73" s="21"/>
      <c r="AGD73" s="21"/>
      <c r="AGE73" s="21"/>
      <c r="AGF73" s="21"/>
      <c r="AGG73" s="21"/>
      <c r="AGH73" s="21"/>
      <c r="AGI73" s="21"/>
      <c r="AGJ73" s="21"/>
      <c r="AGK73" s="21"/>
      <c r="AGL73" s="21"/>
      <c r="AGM73" s="21"/>
      <c r="AGN73" s="21"/>
      <c r="AGO73" s="21"/>
      <c r="AGP73" s="21"/>
      <c r="AGQ73" s="21"/>
      <c r="AGR73" s="21"/>
      <c r="AGS73" s="21"/>
      <c r="AGT73" s="21"/>
      <c r="AGU73" s="21"/>
      <c r="AGV73" s="21"/>
      <c r="AGW73" s="21"/>
      <c r="AGX73" s="21"/>
      <c r="AGY73" s="21"/>
      <c r="AGZ73" s="21"/>
      <c r="AHA73" s="21"/>
      <c r="AHB73" s="21"/>
      <c r="AHC73" s="21"/>
      <c r="AHD73" s="21"/>
      <c r="AHE73" s="21"/>
      <c r="AHF73" s="21"/>
      <c r="AHG73" s="21"/>
      <c r="AHH73" s="21"/>
      <c r="AHI73" s="21"/>
      <c r="AHJ73" s="21"/>
      <c r="AHK73" s="21"/>
      <c r="AHL73" s="21"/>
      <c r="AHM73" s="21"/>
      <c r="AHN73" s="21"/>
      <c r="AHO73" s="21"/>
      <c r="AHP73" s="21"/>
      <c r="AHQ73" s="21"/>
      <c r="AHR73" s="21"/>
      <c r="AHS73" s="21"/>
      <c r="AHT73" s="21"/>
      <c r="AHU73" s="21"/>
      <c r="AHV73" s="21"/>
      <c r="AHW73" s="21"/>
      <c r="AHX73" s="21"/>
      <c r="AHY73" s="21"/>
      <c r="AHZ73" s="21"/>
      <c r="AIA73" s="21"/>
      <c r="AIB73" s="21"/>
      <c r="AIC73" s="21"/>
      <c r="AID73" s="21"/>
      <c r="AIE73" s="21"/>
      <c r="AIF73" s="21"/>
      <c r="AIG73" s="21"/>
      <c r="AIH73" s="21"/>
      <c r="AII73" s="21"/>
      <c r="AIJ73" s="21"/>
      <c r="AIK73" s="21"/>
      <c r="AIL73" s="21"/>
      <c r="AIM73" s="21"/>
      <c r="AIN73" s="21"/>
      <c r="AIO73" s="21"/>
      <c r="AIP73" s="21"/>
      <c r="AIQ73" s="21"/>
      <c r="AIR73" s="21"/>
      <c r="AIS73" s="21"/>
      <c r="AIT73" s="21"/>
      <c r="AIU73" s="21"/>
      <c r="AIV73" s="21"/>
      <c r="AIW73" s="21"/>
      <c r="AIX73" s="21"/>
      <c r="AIY73" s="21"/>
      <c r="AIZ73" s="21"/>
      <c r="AJA73" s="21"/>
      <c r="AJB73" s="21"/>
      <c r="AJC73" s="21"/>
      <c r="AJD73" s="21"/>
      <c r="AJE73" s="21"/>
      <c r="AJF73" s="21"/>
      <c r="AJG73" s="21"/>
      <c r="AJH73" s="21"/>
      <c r="AJI73" s="21"/>
      <c r="AJJ73" s="21"/>
      <c r="AJK73" s="21"/>
      <c r="AJL73" s="21"/>
      <c r="AJM73" s="21"/>
      <c r="AJN73" s="21"/>
      <c r="AJO73" s="21"/>
      <c r="AJP73" s="21"/>
      <c r="AJQ73" s="21"/>
      <c r="AJR73" s="21"/>
      <c r="AJS73" s="21"/>
      <c r="AJT73" s="21"/>
      <c r="AJU73" s="21"/>
      <c r="AJV73" s="21"/>
      <c r="AJW73" s="21"/>
      <c r="AJX73" s="21"/>
      <c r="AJY73" s="21"/>
      <c r="AJZ73" s="21"/>
      <c r="AKA73" s="21"/>
      <c r="AKB73" s="21"/>
      <c r="AKC73" s="21"/>
      <c r="AKD73" s="21"/>
      <c r="AKE73" s="21"/>
      <c r="AKF73" s="21"/>
      <c r="AKG73" s="21"/>
      <c r="AKH73" s="21"/>
      <c r="AKI73" s="21"/>
      <c r="AKJ73" s="21"/>
      <c r="AKK73" s="21"/>
      <c r="AKL73" s="21"/>
      <c r="AKM73" s="21"/>
      <c r="AKN73" s="21"/>
      <c r="AKO73" s="21"/>
      <c r="AKP73" s="21"/>
      <c r="AKQ73" s="21"/>
      <c r="AKR73" s="21"/>
      <c r="AKS73" s="21"/>
      <c r="AKT73" s="21"/>
      <c r="AKU73" s="21"/>
      <c r="AKV73" s="21"/>
      <c r="AKW73" s="21"/>
      <c r="AKX73" s="21"/>
      <c r="AKY73" s="21"/>
      <c r="AKZ73" s="21"/>
      <c r="ALA73" s="21"/>
      <c r="ALB73" s="21"/>
      <c r="ALC73" s="21"/>
      <c r="ALD73" s="21"/>
      <c r="ALE73" s="21"/>
      <c r="ALF73" s="21"/>
      <c r="ALG73" s="21"/>
      <c r="ALH73" s="21"/>
      <c r="ALI73" s="21"/>
      <c r="ALJ73" s="21"/>
      <c r="ALK73" s="21"/>
      <c r="ALL73" s="21"/>
      <c r="ALM73" s="21"/>
      <c r="ALN73" s="21"/>
      <c r="ALO73" s="21"/>
      <c r="ALP73" s="21"/>
      <c r="ALQ73" s="21"/>
      <c r="ALR73" s="21"/>
      <c r="ALS73" s="21"/>
      <c r="ALT73" s="21"/>
      <c r="ALU73" s="21"/>
      <c r="ALV73" s="21"/>
      <c r="ALW73" s="21"/>
      <c r="ALX73" s="21"/>
      <c r="ALY73" s="21"/>
      <c r="ALZ73" s="21"/>
      <c r="AMA73" s="21"/>
      <c r="AMB73" s="21"/>
      <c r="AMC73" s="21"/>
      <c r="AMD73" s="21"/>
      <c r="AME73" s="21"/>
      <c r="AMF73" s="21"/>
      <c r="AMG73" s="21"/>
      <c r="AMH73" s="21"/>
      <c r="AMI73" s="21"/>
      <c r="AMJ73" s="21"/>
      <c r="AMK73" s="21"/>
      <c r="AML73" s="21"/>
      <c r="AMM73" s="21"/>
      <c r="AMN73" s="21"/>
      <c r="AMO73" s="21"/>
      <c r="AMP73" s="21"/>
      <c r="AMQ73" s="21"/>
      <c r="AMR73" s="21"/>
      <c r="AMS73" s="21"/>
      <c r="AMT73" s="21"/>
      <c r="AMU73" s="21"/>
      <c r="AMV73" s="21"/>
      <c r="AMW73" s="21"/>
      <c r="AMX73" s="21"/>
      <c r="AMY73" s="21"/>
      <c r="AMZ73" s="21"/>
      <c r="ANA73" s="21"/>
      <c r="ANB73" s="21"/>
      <c r="ANC73" s="21"/>
      <c r="AND73" s="21"/>
      <c r="ANE73" s="21"/>
      <c r="ANF73" s="21"/>
      <c r="ANG73" s="21"/>
      <c r="ANH73" s="21"/>
      <c r="ANI73" s="21"/>
      <c r="ANJ73" s="21"/>
      <c r="ANK73" s="21"/>
      <c r="ANL73" s="21"/>
      <c r="ANM73" s="21"/>
      <c r="ANN73" s="21"/>
      <c r="ANO73" s="21"/>
      <c r="ANP73" s="21"/>
      <c r="ANQ73" s="21"/>
      <c r="ANR73" s="21"/>
      <c r="ANS73" s="21"/>
      <c r="ANT73" s="21"/>
      <c r="ANU73" s="21"/>
      <c r="ANV73" s="21"/>
      <c r="ANW73" s="21"/>
      <c r="ANX73" s="21"/>
      <c r="ANY73" s="21"/>
      <c r="ANZ73" s="21"/>
      <c r="AOA73" s="21"/>
      <c r="AOB73" s="21"/>
      <c r="AOC73" s="21"/>
      <c r="AOD73" s="21"/>
      <c r="AOE73" s="21"/>
      <c r="AOF73" s="21"/>
      <c r="AOG73" s="21"/>
      <c r="AOH73" s="21"/>
      <c r="AOI73" s="21"/>
      <c r="AOJ73" s="21"/>
      <c r="AOK73" s="21"/>
      <c r="AOL73" s="21"/>
      <c r="AOM73" s="21"/>
      <c r="AON73" s="21"/>
      <c r="AOO73" s="21"/>
      <c r="AOP73" s="21"/>
      <c r="AOQ73" s="21"/>
      <c r="AOR73" s="21"/>
      <c r="AOS73" s="21"/>
      <c r="AOT73" s="21"/>
      <c r="AOU73" s="21"/>
      <c r="AOV73" s="21"/>
      <c r="AOW73" s="21"/>
      <c r="AOX73" s="21"/>
      <c r="AOY73" s="21"/>
      <c r="AOZ73" s="21"/>
      <c r="APA73" s="21"/>
      <c r="APB73" s="21"/>
      <c r="APC73" s="21"/>
      <c r="APD73" s="21"/>
      <c r="APE73" s="21"/>
      <c r="APF73" s="21"/>
      <c r="APG73" s="21"/>
      <c r="APH73" s="21"/>
      <c r="API73" s="21"/>
      <c r="APJ73" s="21"/>
      <c r="APK73" s="21"/>
      <c r="APL73" s="21"/>
      <c r="APM73" s="21"/>
      <c r="APN73" s="21"/>
      <c r="APO73" s="21"/>
      <c r="APP73" s="21"/>
      <c r="APQ73" s="21"/>
      <c r="APR73" s="21"/>
      <c r="APS73" s="21"/>
      <c r="APT73" s="21"/>
      <c r="APU73" s="21"/>
      <c r="APV73" s="21"/>
      <c r="APW73" s="21"/>
      <c r="APX73" s="21"/>
      <c r="APY73" s="21"/>
      <c r="APZ73" s="21"/>
      <c r="AQA73" s="21"/>
      <c r="AQB73" s="21"/>
      <c r="AQC73" s="21"/>
      <c r="AQD73" s="21"/>
      <c r="AQE73" s="21"/>
      <c r="AQF73" s="21"/>
      <c r="AQG73" s="21"/>
      <c r="AQH73" s="21"/>
      <c r="AQI73" s="21"/>
      <c r="AQJ73" s="21"/>
      <c r="AQK73" s="21"/>
      <c r="AQL73" s="21"/>
      <c r="AQM73" s="21"/>
      <c r="AQN73" s="21"/>
      <c r="AQO73" s="21"/>
      <c r="AQP73" s="21"/>
      <c r="AQQ73" s="21"/>
      <c r="AQR73" s="21"/>
      <c r="AQS73" s="21"/>
      <c r="AQT73" s="21"/>
      <c r="AQU73" s="21"/>
      <c r="AQV73" s="21"/>
      <c r="AQW73" s="21"/>
      <c r="AQX73" s="21"/>
      <c r="AQY73" s="21"/>
      <c r="AQZ73" s="21"/>
      <c r="ARA73" s="21"/>
      <c r="ARB73" s="21"/>
      <c r="ARC73" s="21"/>
      <c r="ARD73" s="21"/>
      <c r="ARE73" s="21"/>
      <c r="ARF73" s="21"/>
      <c r="ARG73" s="21"/>
      <c r="ARH73" s="21"/>
      <c r="ARI73" s="21"/>
      <c r="ARJ73" s="21"/>
      <c r="ARK73" s="21"/>
      <c r="ARL73" s="21"/>
      <c r="ARM73" s="21"/>
      <c r="ARN73" s="21"/>
      <c r="ARO73" s="21"/>
      <c r="ARP73" s="21"/>
      <c r="ARQ73" s="21"/>
      <c r="ARR73" s="21"/>
      <c r="ARS73" s="21"/>
      <c r="ART73" s="21"/>
      <c r="ARU73" s="21"/>
      <c r="ARV73" s="21"/>
      <c r="ARW73" s="21"/>
      <c r="ARX73" s="21"/>
      <c r="ARY73" s="21"/>
      <c r="ARZ73" s="21"/>
      <c r="ASA73" s="21"/>
      <c r="ASB73" s="21"/>
      <c r="ASC73" s="21"/>
      <c r="ASD73" s="21"/>
      <c r="ASE73" s="21"/>
      <c r="ASF73" s="21"/>
      <c r="ASG73" s="21"/>
      <c r="ASH73" s="21"/>
      <c r="ASI73" s="21"/>
      <c r="ASJ73" s="21"/>
      <c r="ASK73" s="21"/>
      <c r="ASL73" s="21"/>
      <c r="ASM73" s="21"/>
      <c r="ASN73" s="21"/>
      <c r="ASO73" s="21"/>
      <c r="ASP73" s="21"/>
      <c r="ASQ73" s="21"/>
      <c r="ASR73" s="21"/>
      <c r="ASS73" s="21"/>
      <c r="AST73" s="21"/>
      <c r="ASU73" s="21"/>
      <c r="ASV73" s="21"/>
      <c r="ASW73" s="21"/>
      <c r="ASX73" s="21"/>
      <c r="ASY73" s="21"/>
      <c r="ASZ73" s="21"/>
      <c r="ATA73" s="21"/>
      <c r="ATB73" s="21"/>
      <c r="ATC73" s="21"/>
      <c r="ATD73" s="21"/>
      <c r="ATE73" s="21"/>
      <c r="ATF73" s="21"/>
      <c r="ATG73" s="21"/>
      <c r="ATH73" s="21"/>
      <c r="ATI73" s="21"/>
      <c r="ATJ73" s="21"/>
      <c r="ATK73" s="21"/>
      <c r="ATL73" s="21"/>
      <c r="ATM73" s="21"/>
      <c r="ATN73" s="21"/>
      <c r="ATO73" s="21"/>
      <c r="ATP73" s="21"/>
      <c r="ATQ73" s="21"/>
      <c r="ATR73" s="21"/>
      <c r="ATS73" s="21"/>
      <c r="ATT73" s="21"/>
      <c r="ATU73" s="21"/>
      <c r="ATV73" s="21"/>
      <c r="ATW73" s="21"/>
      <c r="ATX73" s="21"/>
      <c r="ATY73" s="21"/>
      <c r="ATZ73" s="21"/>
      <c r="AUA73" s="21"/>
      <c r="AUB73" s="21"/>
      <c r="AUC73" s="21"/>
      <c r="AUD73" s="21"/>
      <c r="AUE73" s="21"/>
      <c r="AUF73" s="21"/>
      <c r="AUG73" s="21"/>
      <c r="AUH73" s="21"/>
      <c r="AUI73" s="21"/>
      <c r="AUJ73" s="21"/>
      <c r="AUK73" s="21"/>
      <c r="AUL73" s="21"/>
      <c r="AUM73" s="21"/>
      <c r="AUN73" s="21"/>
      <c r="AUO73" s="21"/>
      <c r="AUP73" s="21"/>
      <c r="AUQ73" s="21"/>
      <c r="AUR73" s="21"/>
      <c r="AUS73" s="21"/>
      <c r="AUT73" s="21"/>
      <c r="AUU73" s="21"/>
      <c r="AUV73" s="21"/>
      <c r="AUW73" s="21"/>
      <c r="AUX73" s="21"/>
      <c r="AUY73" s="21"/>
      <c r="AUZ73" s="21"/>
      <c r="AVA73" s="21"/>
      <c r="AVB73" s="21"/>
      <c r="AVC73" s="21"/>
      <c r="AVD73" s="21"/>
      <c r="AVE73" s="21"/>
      <c r="AVF73" s="21"/>
      <c r="AVG73" s="21"/>
      <c r="AVH73" s="21"/>
      <c r="AVI73" s="21"/>
      <c r="AVJ73" s="21"/>
      <c r="AVK73" s="21"/>
      <c r="AVL73" s="21"/>
      <c r="AVM73" s="21"/>
      <c r="AVN73" s="21"/>
      <c r="AVO73" s="21"/>
      <c r="AVP73" s="21"/>
      <c r="AVQ73" s="21"/>
      <c r="AVR73" s="21"/>
      <c r="AVS73" s="21"/>
      <c r="AVT73" s="21"/>
      <c r="AVU73" s="21"/>
      <c r="AVV73" s="21"/>
      <c r="AVW73" s="21"/>
      <c r="AVX73" s="21"/>
      <c r="AVY73" s="21"/>
      <c r="AVZ73" s="21"/>
      <c r="AWA73" s="21"/>
      <c r="AWB73" s="21"/>
      <c r="AWC73" s="21"/>
      <c r="AWD73" s="21"/>
      <c r="AWE73" s="21"/>
      <c r="AWF73" s="21"/>
      <c r="AWG73" s="21"/>
      <c r="AWH73" s="21"/>
      <c r="AWI73" s="21"/>
      <c r="AWJ73" s="21"/>
      <c r="AWK73" s="21"/>
      <c r="AWL73" s="21"/>
      <c r="AWM73" s="21"/>
      <c r="AWN73" s="21"/>
      <c r="AWO73" s="21"/>
      <c r="AWP73" s="21"/>
      <c r="AWQ73" s="21"/>
      <c r="AWR73" s="21"/>
      <c r="AWS73" s="21"/>
      <c r="AWT73" s="21"/>
      <c r="AWU73" s="21"/>
      <c r="AWV73" s="21"/>
      <c r="AWW73" s="21"/>
      <c r="AWX73" s="21"/>
      <c r="AWY73" s="21"/>
      <c r="AWZ73" s="21"/>
      <c r="AXA73" s="21"/>
      <c r="AXB73" s="21"/>
      <c r="AXC73" s="21"/>
      <c r="AXD73" s="21"/>
      <c r="AXE73" s="21"/>
      <c r="AXF73" s="21"/>
      <c r="AXG73" s="21"/>
      <c r="AXH73" s="21"/>
      <c r="AXI73" s="21"/>
      <c r="AXJ73" s="21"/>
      <c r="AXK73" s="21"/>
      <c r="AXL73" s="21"/>
      <c r="AXM73" s="21"/>
      <c r="AXN73" s="21"/>
      <c r="AXO73" s="21"/>
      <c r="AXP73" s="21"/>
      <c r="AXQ73" s="21"/>
      <c r="AXR73" s="21"/>
      <c r="AXS73" s="21"/>
      <c r="AXT73" s="21"/>
      <c r="AXU73" s="21"/>
      <c r="AXV73" s="21"/>
      <c r="AXW73" s="21"/>
      <c r="AXX73" s="21"/>
      <c r="AXY73" s="21"/>
      <c r="AXZ73" s="21"/>
      <c r="AYA73" s="21"/>
      <c r="AYB73" s="21"/>
      <c r="AYC73" s="21"/>
      <c r="AYD73" s="21"/>
      <c r="AYE73" s="21"/>
      <c r="AYF73" s="21"/>
      <c r="AYG73" s="21"/>
      <c r="AYH73" s="21"/>
      <c r="AYI73" s="21"/>
      <c r="AYJ73" s="21"/>
      <c r="AYK73" s="21"/>
      <c r="AYL73" s="21"/>
      <c r="AYM73" s="21"/>
      <c r="AYN73" s="21"/>
      <c r="AYO73" s="21"/>
      <c r="AYP73" s="21"/>
      <c r="AYQ73" s="21"/>
      <c r="AYR73" s="21"/>
      <c r="AYS73" s="21"/>
      <c r="AYT73" s="21"/>
      <c r="AYU73" s="21"/>
      <c r="AYV73" s="21"/>
      <c r="AYW73" s="21"/>
      <c r="AYX73" s="21"/>
      <c r="AYY73" s="21"/>
      <c r="AYZ73" s="21"/>
      <c r="AZA73" s="21"/>
      <c r="AZB73" s="21"/>
      <c r="AZC73" s="21"/>
      <c r="AZD73" s="21"/>
      <c r="AZE73" s="21"/>
      <c r="AZF73" s="21"/>
      <c r="AZG73" s="21"/>
      <c r="AZH73" s="21"/>
      <c r="AZI73" s="21"/>
      <c r="AZJ73" s="21"/>
      <c r="AZK73" s="21"/>
      <c r="AZL73" s="21"/>
      <c r="AZM73" s="21"/>
      <c r="AZN73" s="21"/>
      <c r="AZO73" s="21"/>
      <c r="AZP73" s="21"/>
      <c r="AZQ73" s="21"/>
      <c r="AZR73" s="21"/>
      <c r="AZS73" s="21"/>
      <c r="AZT73" s="21"/>
      <c r="AZU73" s="21"/>
      <c r="AZV73" s="21"/>
      <c r="AZW73" s="21"/>
      <c r="AZX73" s="21"/>
      <c r="AZY73" s="21"/>
      <c r="AZZ73" s="21"/>
      <c r="BAA73" s="21"/>
      <c r="BAB73" s="21"/>
      <c r="BAC73" s="21"/>
      <c r="BAD73" s="21"/>
      <c r="BAE73" s="21"/>
      <c r="BAF73" s="21"/>
      <c r="BAG73" s="21"/>
      <c r="BAH73" s="21"/>
      <c r="BAI73" s="21"/>
      <c r="BAJ73" s="21"/>
      <c r="BAK73" s="21"/>
      <c r="BAL73" s="21"/>
      <c r="BAM73" s="21"/>
      <c r="BAN73" s="21"/>
      <c r="BAO73" s="21"/>
      <c r="BAP73" s="21"/>
      <c r="BAQ73" s="21"/>
      <c r="BAR73" s="21"/>
      <c r="BAS73" s="21"/>
      <c r="BAT73" s="21"/>
      <c r="BAU73" s="21"/>
      <c r="BAV73" s="21"/>
      <c r="BAW73" s="21"/>
      <c r="BAX73" s="21"/>
      <c r="BAY73" s="21"/>
      <c r="BAZ73" s="21"/>
      <c r="BBA73" s="21"/>
      <c r="BBB73" s="21"/>
      <c r="BBC73" s="21"/>
      <c r="BBD73" s="21"/>
      <c r="BBE73" s="21"/>
      <c r="BBF73" s="21"/>
      <c r="BBG73" s="21"/>
      <c r="BBH73" s="21"/>
      <c r="BBI73" s="21"/>
      <c r="BBJ73" s="21"/>
      <c r="BBK73" s="21"/>
      <c r="BBL73" s="21"/>
      <c r="BBM73" s="21"/>
      <c r="BBN73" s="21"/>
      <c r="BBO73" s="21"/>
      <c r="BBP73" s="21"/>
      <c r="BBQ73" s="21"/>
      <c r="BBR73" s="21"/>
      <c r="BBS73" s="21"/>
      <c r="BBT73" s="21"/>
      <c r="BBU73" s="21"/>
      <c r="BBV73" s="21"/>
      <c r="BBW73" s="21"/>
      <c r="BBX73" s="21"/>
      <c r="BBY73" s="21"/>
      <c r="BBZ73" s="21"/>
      <c r="BCA73" s="21"/>
      <c r="BCB73" s="21"/>
      <c r="BCC73" s="21"/>
      <c r="BCD73" s="21"/>
      <c r="BCE73" s="21"/>
      <c r="BCF73" s="21"/>
      <c r="BCG73" s="21"/>
      <c r="BCH73" s="21"/>
      <c r="BCI73" s="21"/>
      <c r="BCJ73" s="21"/>
      <c r="BCK73" s="21"/>
      <c r="BCL73" s="21"/>
      <c r="BCM73" s="21"/>
      <c r="BCN73" s="21"/>
      <c r="BCO73" s="21"/>
      <c r="BCP73" s="21"/>
      <c r="BCQ73" s="21"/>
      <c r="BCR73" s="21"/>
      <c r="BCS73" s="21"/>
      <c r="BCT73" s="21"/>
      <c r="BCU73" s="21"/>
      <c r="BCV73" s="21"/>
      <c r="BCW73" s="21"/>
      <c r="BCX73" s="21"/>
      <c r="BCY73" s="21"/>
      <c r="BCZ73" s="21"/>
      <c r="BDA73" s="21"/>
      <c r="BDB73" s="21"/>
      <c r="BDC73" s="21"/>
      <c r="BDD73" s="21"/>
      <c r="BDE73" s="21"/>
      <c r="BDF73" s="21"/>
      <c r="BDG73" s="21"/>
      <c r="BDH73" s="21"/>
      <c r="BDI73" s="21"/>
      <c r="BDJ73" s="21"/>
      <c r="BDK73" s="21"/>
      <c r="BDL73" s="21"/>
      <c r="BDM73" s="21"/>
      <c r="BDN73" s="21"/>
      <c r="BDO73" s="21"/>
      <c r="BDP73" s="21"/>
      <c r="BDQ73" s="21"/>
      <c r="BDR73" s="21"/>
      <c r="BDS73" s="21"/>
      <c r="BDT73" s="21"/>
      <c r="BDU73" s="21"/>
      <c r="BDV73" s="21"/>
      <c r="BDW73" s="21"/>
      <c r="BDX73" s="21"/>
      <c r="BDY73" s="21"/>
      <c r="BDZ73" s="21"/>
      <c r="BEA73" s="21"/>
      <c r="BEB73" s="21"/>
      <c r="BEC73" s="21"/>
      <c r="BED73" s="21"/>
      <c r="BEE73" s="21"/>
      <c r="BEF73" s="21"/>
      <c r="BEG73" s="21"/>
      <c r="BEH73" s="21"/>
      <c r="BEI73" s="21"/>
      <c r="BEJ73" s="21"/>
      <c r="BEK73" s="21"/>
      <c r="BEL73" s="21"/>
      <c r="BEM73" s="21"/>
      <c r="BEN73" s="21"/>
      <c r="BEO73" s="21"/>
      <c r="BEP73" s="21"/>
      <c r="BEQ73" s="21"/>
      <c r="BER73" s="21"/>
      <c r="BES73" s="21"/>
      <c r="BET73" s="21"/>
      <c r="BEU73" s="21"/>
      <c r="BEV73" s="21"/>
      <c r="BEW73" s="21"/>
      <c r="BEX73" s="21"/>
      <c r="BEY73" s="21"/>
      <c r="BEZ73" s="21"/>
      <c r="BFA73" s="21"/>
      <c r="BFB73" s="21"/>
      <c r="BFC73" s="21"/>
      <c r="BFD73" s="21"/>
      <c r="BFE73" s="21"/>
      <c r="BFF73" s="21"/>
      <c r="BFG73" s="21"/>
      <c r="BFH73" s="21"/>
      <c r="BFI73" s="21"/>
      <c r="BFJ73" s="21"/>
      <c r="BFK73" s="21"/>
      <c r="BFL73" s="21"/>
      <c r="BFM73" s="21"/>
      <c r="BFN73" s="21"/>
      <c r="BFO73" s="21"/>
      <c r="BFP73" s="21"/>
      <c r="BFQ73" s="21"/>
      <c r="BFR73" s="21"/>
      <c r="BFS73" s="21"/>
      <c r="BFT73" s="21"/>
      <c r="BFU73" s="21"/>
      <c r="BFV73" s="21"/>
      <c r="BFW73" s="21"/>
      <c r="BFX73" s="21"/>
      <c r="BFY73" s="21"/>
      <c r="BFZ73" s="21"/>
      <c r="BGA73" s="21"/>
      <c r="BGB73" s="21"/>
      <c r="BGC73" s="21"/>
      <c r="BGD73" s="21"/>
      <c r="BGE73" s="21"/>
      <c r="BGF73" s="21"/>
      <c r="BGG73" s="21"/>
      <c r="BGH73" s="21"/>
      <c r="BGI73" s="21"/>
      <c r="BGJ73" s="21"/>
      <c r="BGK73" s="21"/>
      <c r="BGL73" s="21"/>
      <c r="BGM73" s="21"/>
      <c r="BGN73" s="21"/>
      <c r="BGO73" s="21"/>
      <c r="BGP73" s="21"/>
      <c r="BGQ73" s="21"/>
      <c r="BGR73" s="21"/>
      <c r="BGS73" s="21"/>
      <c r="BGT73" s="21"/>
      <c r="BGU73" s="21"/>
      <c r="BGV73" s="21"/>
      <c r="BGW73" s="21"/>
      <c r="BGX73" s="21"/>
      <c r="BGY73" s="21"/>
      <c r="BGZ73" s="21"/>
      <c r="BHA73" s="21"/>
      <c r="BHB73" s="21"/>
      <c r="BHC73" s="21"/>
      <c r="BHD73" s="21"/>
      <c r="BHE73" s="21"/>
      <c r="BHF73" s="21"/>
      <c r="BHG73" s="21"/>
      <c r="BHH73" s="21"/>
      <c r="BHI73" s="21"/>
      <c r="BHJ73" s="21"/>
      <c r="BHK73" s="21"/>
      <c r="BHL73" s="21"/>
      <c r="BHM73" s="21"/>
      <c r="BHN73" s="21"/>
      <c r="BHO73" s="21"/>
      <c r="BHP73" s="21"/>
      <c r="BHQ73" s="21"/>
      <c r="BHR73" s="21"/>
      <c r="BHS73" s="21"/>
      <c r="BHT73" s="21"/>
      <c r="BHU73" s="21"/>
      <c r="BHV73" s="21"/>
      <c r="BHW73" s="21"/>
      <c r="BHX73" s="21"/>
      <c r="BHY73" s="21"/>
      <c r="BHZ73" s="21"/>
      <c r="BIA73" s="21"/>
      <c r="BIB73" s="21"/>
      <c r="BIC73" s="21"/>
      <c r="BID73" s="21"/>
      <c r="BIE73" s="21"/>
      <c r="BIF73" s="21"/>
      <c r="BIG73" s="21"/>
      <c r="BIH73" s="21"/>
      <c r="BII73" s="21"/>
      <c r="BIJ73" s="21"/>
      <c r="BIK73" s="21"/>
      <c r="BIL73" s="21"/>
      <c r="BIM73" s="21"/>
      <c r="BIN73" s="21"/>
      <c r="BIO73" s="21"/>
      <c r="BIP73" s="21"/>
      <c r="BIQ73" s="21"/>
      <c r="BIR73" s="21"/>
      <c r="BIS73" s="21"/>
      <c r="BIT73" s="21"/>
      <c r="BIU73" s="21"/>
      <c r="BIV73" s="21"/>
      <c r="BIW73" s="21"/>
      <c r="BIX73" s="21"/>
      <c r="BIY73" s="21"/>
      <c r="BIZ73" s="21"/>
      <c r="BJA73" s="21"/>
      <c r="BJB73" s="21"/>
      <c r="BJC73" s="21"/>
      <c r="BJD73" s="21"/>
      <c r="BJE73" s="21"/>
      <c r="BJF73" s="21"/>
      <c r="BJG73" s="21"/>
      <c r="BJH73" s="21"/>
      <c r="BJI73" s="21"/>
      <c r="BJJ73" s="21"/>
      <c r="BJK73" s="21"/>
      <c r="BJL73" s="21"/>
      <c r="BJM73" s="21"/>
      <c r="BJN73" s="21"/>
      <c r="BJO73" s="21"/>
      <c r="BJP73" s="21"/>
      <c r="BJQ73" s="21"/>
      <c r="BJR73" s="21"/>
      <c r="BJS73" s="21"/>
      <c r="BJT73" s="21"/>
      <c r="BJU73" s="21"/>
      <c r="BJV73" s="21"/>
      <c r="BJW73" s="21"/>
      <c r="BJX73" s="21"/>
      <c r="BJY73" s="21"/>
      <c r="BJZ73" s="21"/>
      <c r="BKA73" s="21"/>
      <c r="BKB73" s="21"/>
      <c r="BKC73" s="21"/>
      <c r="BKD73" s="21"/>
      <c r="BKE73" s="21"/>
      <c r="BKF73" s="21"/>
      <c r="BKG73" s="21"/>
      <c r="BKH73" s="21"/>
      <c r="BKI73" s="21"/>
      <c r="BKJ73" s="21"/>
      <c r="BKK73" s="21"/>
      <c r="BKL73" s="21"/>
      <c r="BKM73" s="21"/>
      <c r="BKN73" s="21"/>
      <c r="BKO73" s="21"/>
      <c r="BKP73" s="21"/>
      <c r="BKQ73" s="21"/>
      <c r="BKR73" s="21"/>
      <c r="BKS73" s="21"/>
      <c r="BKT73" s="21"/>
      <c r="BKU73" s="21"/>
      <c r="BKV73" s="21"/>
      <c r="BKW73" s="21"/>
      <c r="BKX73" s="21"/>
      <c r="BKY73" s="21"/>
      <c r="BKZ73" s="21"/>
      <c r="BLA73" s="21"/>
      <c r="BLB73" s="21"/>
      <c r="BLC73" s="21"/>
      <c r="BLD73" s="21"/>
      <c r="BLE73" s="21"/>
      <c r="BLF73" s="21"/>
      <c r="BLG73" s="21"/>
      <c r="BLH73" s="21"/>
      <c r="BLI73" s="21"/>
      <c r="BLJ73" s="21"/>
      <c r="BLK73" s="21"/>
      <c r="BLL73" s="21"/>
      <c r="BLM73" s="21"/>
      <c r="BLN73" s="21"/>
      <c r="BLO73" s="21"/>
      <c r="BLP73" s="21"/>
      <c r="BLQ73" s="21"/>
      <c r="BLR73" s="21"/>
      <c r="BLS73" s="21"/>
      <c r="BLT73" s="21"/>
      <c r="BLU73" s="21"/>
      <c r="BLV73" s="21"/>
      <c r="BLW73" s="21"/>
      <c r="BLX73" s="21"/>
      <c r="BLY73" s="21"/>
      <c r="BLZ73" s="21"/>
      <c r="BMA73" s="21"/>
      <c r="BMB73" s="21"/>
      <c r="BMC73" s="21"/>
      <c r="BMD73" s="21"/>
      <c r="BME73" s="21"/>
      <c r="BMF73" s="21"/>
      <c r="BMG73" s="21"/>
      <c r="BMH73" s="21"/>
      <c r="BMI73" s="21"/>
      <c r="BMJ73" s="21"/>
      <c r="BMK73" s="21"/>
      <c r="BML73" s="21"/>
      <c r="BMM73" s="21"/>
      <c r="BMN73" s="21"/>
      <c r="BMO73" s="21"/>
      <c r="BMP73" s="21"/>
      <c r="BMQ73" s="21"/>
      <c r="BMR73" s="21"/>
      <c r="BMS73" s="21"/>
      <c r="BMT73" s="21"/>
      <c r="BMU73" s="21"/>
      <c r="BMV73" s="21"/>
      <c r="BMW73" s="21"/>
      <c r="BMX73" s="21"/>
      <c r="BMY73" s="21"/>
      <c r="BMZ73" s="21"/>
      <c r="BNA73" s="21"/>
      <c r="BNB73" s="21"/>
      <c r="BNC73" s="21"/>
      <c r="BND73" s="21"/>
      <c r="BNE73" s="21"/>
      <c r="BNF73" s="21"/>
      <c r="BNG73" s="21"/>
      <c r="BNH73" s="21"/>
      <c r="BNI73" s="21"/>
      <c r="BNJ73" s="21"/>
      <c r="BNK73" s="21"/>
      <c r="BNL73" s="21"/>
      <c r="BNM73" s="21"/>
      <c r="BNN73" s="21"/>
      <c r="BNO73" s="21"/>
      <c r="BNP73" s="21"/>
      <c r="BNQ73" s="21"/>
      <c r="BNR73" s="21"/>
      <c r="BNS73" s="21"/>
      <c r="BNT73" s="21"/>
      <c r="BNU73" s="21"/>
      <c r="BNV73" s="21"/>
      <c r="BNW73" s="21"/>
      <c r="BNX73" s="21"/>
      <c r="BNY73" s="21"/>
      <c r="BNZ73" s="21"/>
      <c r="BOA73" s="21"/>
      <c r="BOB73" s="21"/>
      <c r="BOC73" s="21"/>
      <c r="BOD73" s="21"/>
      <c r="BOE73" s="21"/>
      <c r="BOF73" s="21"/>
      <c r="BOG73" s="21"/>
      <c r="BOH73" s="21"/>
      <c r="BOI73" s="21"/>
      <c r="BOJ73" s="21"/>
      <c r="BOK73" s="21"/>
      <c r="BOL73" s="21"/>
      <c r="BOM73" s="21"/>
      <c r="BON73" s="21"/>
      <c r="BOO73" s="21"/>
      <c r="BOP73" s="21"/>
      <c r="BOQ73" s="21"/>
      <c r="BOR73" s="21"/>
      <c r="BOS73" s="21"/>
      <c r="BOT73" s="21"/>
      <c r="BOU73" s="21"/>
      <c r="BOV73" s="21"/>
      <c r="BOW73" s="21"/>
      <c r="BOX73" s="21"/>
      <c r="BOY73" s="21"/>
      <c r="BOZ73" s="21"/>
      <c r="BPA73" s="21"/>
      <c r="BPB73" s="21"/>
      <c r="BPC73" s="21"/>
      <c r="BPD73" s="21"/>
      <c r="BPE73" s="21"/>
      <c r="BPF73" s="21"/>
      <c r="BPG73" s="21"/>
      <c r="BPH73" s="21"/>
      <c r="BPI73" s="21"/>
      <c r="BPJ73" s="21"/>
      <c r="BPK73" s="21"/>
      <c r="BPL73" s="21"/>
      <c r="BPM73" s="21"/>
      <c r="BPN73" s="21"/>
      <c r="BPO73" s="21"/>
      <c r="BPP73" s="21"/>
      <c r="BPQ73" s="21"/>
      <c r="BPR73" s="21"/>
      <c r="BPS73" s="21"/>
      <c r="BPT73" s="21"/>
      <c r="BPU73" s="21"/>
      <c r="BPV73" s="21"/>
      <c r="BPW73" s="21"/>
      <c r="BPX73" s="21"/>
      <c r="BPY73" s="21"/>
      <c r="BPZ73" s="21"/>
      <c r="BQA73" s="21"/>
      <c r="BQB73" s="21"/>
      <c r="BQC73" s="21"/>
      <c r="BQD73" s="21"/>
      <c r="BQE73" s="21"/>
      <c r="BQF73" s="21"/>
      <c r="BQG73" s="21"/>
      <c r="BQH73" s="21"/>
      <c r="BQI73" s="21"/>
      <c r="BQJ73" s="21"/>
      <c r="BQK73" s="21"/>
      <c r="BQL73" s="21"/>
      <c r="BQM73" s="21"/>
      <c r="BQN73" s="21"/>
      <c r="BQO73" s="21"/>
      <c r="BQP73" s="21"/>
      <c r="BQQ73" s="21"/>
      <c r="BQR73" s="21"/>
      <c r="BQS73" s="21"/>
      <c r="BQT73" s="21"/>
      <c r="BQU73" s="21"/>
      <c r="BQV73" s="21"/>
      <c r="BQW73" s="21"/>
      <c r="BQX73" s="21"/>
      <c r="BQY73" s="21"/>
      <c r="BQZ73" s="21"/>
      <c r="BRA73" s="21"/>
      <c r="BRB73" s="21"/>
      <c r="BRC73" s="21"/>
      <c r="BRD73" s="21"/>
      <c r="BRE73" s="21"/>
      <c r="BRF73" s="21"/>
      <c r="BRG73" s="21"/>
      <c r="BRH73" s="21"/>
      <c r="BRI73" s="21"/>
      <c r="BRJ73" s="21"/>
      <c r="BRK73" s="21"/>
      <c r="BRL73" s="21"/>
      <c r="BRM73" s="21"/>
      <c r="BRN73" s="21"/>
      <c r="BRO73" s="21"/>
      <c r="BRP73" s="21"/>
      <c r="BRQ73" s="21"/>
      <c r="BRR73" s="21"/>
      <c r="BRS73" s="21"/>
      <c r="BRT73" s="21"/>
      <c r="BRU73" s="21"/>
      <c r="BRV73" s="21"/>
      <c r="BRW73" s="21"/>
      <c r="BRX73" s="21"/>
      <c r="BRY73" s="21"/>
      <c r="BRZ73" s="21"/>
      <c r="BSA73" s="21"/>
      <c r="BSB73" s="21"/>
      <c r="BSC73" s="21"/>
      <c r="BSD73" s="21"/>
      <c r="BSE73" s="21"/>
      <c r="BSF73" s="21"/>
      <c r="BSG73" s="21"/>
      <c r="BSH73" s="21"/>
      <c r="BSI73" s="21"/>
      <c r="BSJ73" s="21"/>
      <c r="BSK73" s="21"/>
      <c r="BSL73" s="21"/>
      <c r="BSM73" s="21"/>
      <c r="BSN73" s="21"/>
      <c r="BSO73" s="21"/>
      <c r="BSP73" s="21"/>
      <c r="BSQ73" s="21"/>
      <c r="BSR73" s="21"/>
      <c r="BSS73" s="21"/>
      <c r="BST73" s="21"/>
      <c r="BSU73" s="21"/>
      <c r="BSV73" s="21"/>
      <c r="BSW73" s="21"/>
      <c r="BSX73" s="21"/>
      <c r="BSY73" s="21"/>
      <c r="BSZ73" s="21"/>
      <c r="BTA73" s="21"/>
      <c r="BTB73" s="21"/>
      <c r="BTC73" s="21"/>
      <c r="BTD73" s="21"/>
      <c r="BTE73" s="21"/>
      <c r="BTF73" s="21"/>
      <c r="BTG73" s="21"/>
      <c r="BTH73" s="21"/>
      <c r="BTI73" s="21"/>
      <c r="BTJ73" s="21"/>
      <c r="BTK73" s="21"/>
      <c r="BTL73" s="21"/>
      <c r="BTM73" s="21"/>
      <c r="BTN73" s="21"/>
      <c r="BTO73" s="21"/>
      <c r="BTP73" s="21"/>
      <c r="BTQ73" s="21"/>
      <c r="BTR73" s="21"/>
      <c r="BTS73" s="21"/>
      <c r="BTT73" s="21"/>
      <c r="BTU73" s="21"/>
      <c r="BTV73" s="21"/>
      <c r="BTW73" s="21"/>
      <c r="BTX73" s="21"/>
      <c r="BTY73" s="21"/>
      <c r="BTZ73" s="21"/>
      <c r="BUA73" s="21"/>
      <c r="BUB73" s="21"/>
      <c r="BUC73" s="21"/>
      <c r="BUD73" s="21"/>
      <c r="BUE73" s="21"/>
      <c r="BUF73" s="21"/>
      <c r="BUG73" s="21"/>
      <c r="BUH73" s="21"/>
      <c r="BUI73" s="21"/>
      <c r="BUJ73" s="21"/>
      <c r="BUK73" s="21"/>
      <c r="BUL73" s="21"/>
      <c r="BUM73" s="21"/>
      <c r="BUN73" s="21"/>
      <c r="BUO73" s="21"/>
      <c r="BUP73" s="21"/>
      <c r="BUQ73" s="21"/>
      <c r="BUR73" s="21"/>
      <c r="BUS73" s="21"/>
      <c r="BUT73" s="21"/>
      <c r="BUU73" s="21"/>
      <c r="BUV73" s="21"/>
      <c r="BUW73" s="21"/>
      <c r="BUX73" s="21"/>
      <c r="BUY73" s="21"/>
      <c r="BUZ73" s="21"/>
      <c r="BVA73" s="21"/>
      <c r="BVB73" s="21"/>
      <c r="BVC73" s="21"/>
      <c r="BVD73" s="21"/>
      <c r="BVE73" s="21"/>
      <c r="BVF73" s="21"/>
      <c r="BVG73" s="21"/>
      <c r="BVH73" s="21"/>
      <c r="BVI73" s="21"/>
      <c r="BVJ73" s="21"/>
      <c r="BVK73" s="21"/>
      <c r="BVL73" s="21"/>
      <c r="BVM73" s="21"/>
      <c r="BVN73" s="21"/>
      <c r="BVO73" s="21"/>
      <c r="BVP73" s="21"/>
      <c r="BVQ73" s="21"/>
      <c r="BVR73" s="21"/>
      <c r="BVS73" s="21"/>
      <c r="BVT73" s="21"/>
      <c r="BVU73" s="21"/>
      <c r="BVV73" s="21"/>
      <c r="BVW73" s="21"/>
      <c r="BVX73" s="21"/>
      <c r="BVY73" s="21"/>
      <c r="BVZ73" s="21"/>
      <c r="BWA73" s="21"/>
      <c r="BWB73" s="21"/>
      <c r="BWC73" s="21"/>
      <c r="BWD73" s="21"/>
      <c r="BWE73" s="21"/>
      <c r="BWF73" s="21"/>
      <c r="BWG73" s="21"/>
      <c r="BWH73" s="21"/>
      <c r="BWI73" s="21"/>
      <c r="BWJ73" s="21"/>
      <c r="BWK73" s="21"/>
      <c r="BWL73" s="21"/>
      <c r="BWM73" s="21"/>
      <c r="BWN73" s="21"/>
      <c r="BWO73" s="21"/>
      <c r="BWP73" s="21"/>
      <c r="BWQ73" s="21"/>
      <c r="BWR73" s="21"/>
      <c r="BWS73" s="21"/>
      <c r="BWT73" s="21"/>
      <c r="BWU73" s="21"/>
      <c r="BWV73" s="21"/>
      <c r="BWW73" s="21"/>
      <c r="BWX73" s="21"/>
      <c r="BWY73" s="21"/>
      <c r="BWZ73" s="21"/>
      <c r="BXA73" s="21"/>
      <c r="BXB73" s="21"/>
      <c r="BXC73" s="21"/>
      <c r="BXD73" s="21"/>
      <c r="BXE73" s="21"/>
      <c r="BXF73" s="21"/>
      <c r="BXG73" s="21"/>
      <c r="BXH73" s="21"/>
      <c r="BXI73" s="21"/>
      <c r="BXJ73" s="21"/>
      <c r="BXK73" s="21"/>
      <c r="BXL73" s="21"/>
      <c r="BXM73" s="21"/>
      <c r="BXN73" s="21"/>
      <c r="BXO73" s="21"/>
      <c r="BXP73" s="21"/>
      <c r="BXQ73" s="21"/>
      <c r="BXR73" s="21"/>
      <c r="BXS73" s="21"/>
      <c r="BXT73" s="21"/>
      <c r="BXU73" s="21"/>
      <c r="BXV73" s="21"/>
      <c r="BXW73" s="21"/>
      <c r="BXX73" s="21"/>
      <c r="BXY73" s="21"/>
      <c r="BXZ73" s="21"/>
      <c r="BYA73" s="21"/>
      <c r="BYB73" s="21"/>
      <c r="BYC73" s="21"/>
      <c r="BYD73" s="21"/>
      <c r="BYE73" s="21"/>
      <c r="BYF73" s="21"/>
      <c r="BYG73" s="21"/>
      <c r="BYH73" s="21"/>
      <c r="BYI73" s="21"/>
      <c r="BYJ73" s="21"/>
      <c r="BYK73" s="21"/>
      <c r="BYL73" s="21"/>
      <c r="BYM73" s="21"/>
      <c r="BYN73" s="21"/>
      <c r="BYO73" s="21"/>
      <c r="BYP73" s="21"/>
      <c r="BYQ73" s="21"/>
      <c r="BYR73" s="21"/>
      <c r="BYS73" s="21"/>
      <c r="BYT73" s="21"/>
      <c r="BYU73" s="21"/>
      <c r="BYV73" s="21"/>
      <c r="BYW73" s="21"/>
      <c r="BYX73" s="21"/>
      <c r="BYY73" s="21"/>
      <c r="BYZ73" s="21"/>
      <c r="BZA73" s="21"/>
      <c r="BZB73" s="21"/>
      <c r="BZC73" s="21"/>
      <c r="BZD73" s="21"/>
      <c r="BZE73" s="21"/>
      <c r="BZF73" s="21"/>
      <c r="BZG73" s="21"/>
      <c r="BZH73" s="21"/>
      <c r="BZI73" s="21"/>
      <c r="BZJ73" s="21"/>
      <c r="BZK73" s="21"/>
      <c r="BZL73" s="21"/>
      <c r="BZM73" s="21"/>
      <c r="BZN73" s="21"/>
      <c r="BZO73" s="21"/>
      <c r="BZP73" s="21"/>
      <c r="BZQ73" s="21"/>
      <c r="BZR73" s="21"/>
      <c r="BZS73" s="21"/>
      <c r="BZT73" s="21"/>
      <c r="BZU73" s="21"/>
      <c r="BZV73" s="21"/>
      <c r="BZW73" s="21"/>
      <c r="BZX73" s="21"/>
      <c r="BZY73" s="21"/>
      <c r="BZZ73" s="21"/>
      <c r="CAA73" s="21"/>
      <c r="CAB73" s="21"/>
      <c r="CAC73" s="21"/>
      <c r="CAD73" s="21"/>
      <c r="CAE73" s="21"/>
      <c r="CAF73" s="21"/>
      <c r="CAG73" s="21"/>
      <c r="CAH73" s="21"/>
      <c r="CAI73" s="21"/>
      <c r="CAJ73" s="21"/>
      <c r="CAK73" s="21"/>
      <c r="CAL73" s="21"/>
      <c r="CAM73" s="21"/>
      <c r="CAN73" s="21"/>
      <c r="CAO73" s="21"/>
      <c r="CAP73" s="21"/>
      <c r="CAQ73" s="21"/>
      <c r="CAR73" s="21"/>
      <c r="CAS73" s="21"/>
      <c r="CAT73" s="21"/>
      <c r="CAU73" s="21"/>
      <c r="CAV73" s="21"/>
      <c r="CAW73" s="21"/>
      <c r="CAX73" s="21"/>
      <c r="CAY73" s="21"/>
      <c r="CAZ73" s="21"/>
      <c r="CBA73" s="21"/>
      <c r="CBB73" s="21"/>
      <c r="CBC73" s="21"/>
      <c r="CBD73" s="21"/>
      <c r="CBE73" s="21"/>
      <c r="CBF73" s="21"/>
      <c r="CBG73" s="21"/>
      <c r="CBH73" s="21"/>
      <c r="CBI73" s="21"/>
      <c r="CBJ73" s="21"/>
      <c r="CBK73" s="21"/>
      <c r="CBL73" s="21"/>
      <c r="CBM73" s="21"/>
      <c r="CBN73" s="21"/>
      <c r="CBO73" s="21"/>
      <c r="CBP73" s="21"/>
      <c r="CBQ73" s="21"/>
      <c r="CBR73" s="21"/>
      <c r="CBS73" s="21"/>
      <c r="CBT73" s="21"/>
      <c r="CBU73" s="21"/>
      <c r="CBV73" s="21"/>
      <c r="CBW73" s="21"/>
      <c r="CBX73" s="21"/>
      <c r="CBY73" s="21"/>
      <c r="CBZ73" s="21"/>
      <c r="CCA73" s="21"/>
      <c r="CCB73" s="21"/>
      <c r="CCC73" s="21"/>
      <c r="CCD73" s="21"/>
      <c r="CCE73" s="21"/>
      <c r="CCF73" s="21"/>
      <c r="CCG73" s="21"/>
      <c r="CCH73" s="21"/>
      <c r="CCI73" s="21"/>
      <c r="CCJ73" s="21"/>
      <c r="CCK73" s="21"/>
      <c r="CCL73" s="21"/>
      <c r="CCM73" s="21"/>
      <c r="CCN73" s="21"/>
      <c r="CCO73" s="21"/>
      <c r="CCP73" s="21"/>
      <c r="CCQ73" s="21"/>
      <c r="CCR73" s="21"/>
      <c r="CCS73" s="21"/>
      <c r="CCT73" s="21"/>
      <c r="CCU73" s="21"/>
      <c r="CCV73" s="21"/>
      <c r="CCW73" s="21"/>
      <c r="CCX73" s="21"/>
      <c r="CCY73" s="21"/>
      <c r="CCZ73" s="21"/>
      <c r="CDA73" s="21"/>
      <c r="CDB73" s="21"/>
      <c r="CDC73" s="21"/>
      <c r="CDD73" s="21"/>
      <c r="CDE73" s="21"/>
      <c r="CDF73" s="21"/>
      <c r="CDG73" s="21"/>
      <c r="CDH73" s="21"/>
      <c r="CDI73" s="21"/>
      <c r="CDJ73" s="21"/>
      <c r="CDK73" s="21"/>
      <c r="CDL73" s="21"/>
      <c r="CDM73" s="21"/>
      <c r="CDN73" s="21"/>
      <c r="CDO73" s="21"/>
      <c r="CDP73" s="21"/>
      <c r="CDQ73" s="21"/>
      <c r="CDR73" s="21"/>
      <c r="CDS73" s="21"/>
      <c r="CDT73" s="21"/>
      <c r="CDU73" s="21"/>
      <c r="CDV73" s="21"/>
      <c r="CDW73" s="21"/>
      <c r="CDX73" s="21"/>
      <c r="CDY73" s="21"/>
      <c r="CDZ73" s="21"/>
      <c r="CEA73" s="21"/>
      <c r="CEB73" s="21"/>
      <c r="CEC73" s="21"/>
      <c r="CED73" s="21"/>
      <c r="CEE73" s="21"/>
      <c r="CEF73" s="21"/>
      <c r="CEG73" s="21"/>
      <c r="CEH73" s="21"/>
      <c r="CEI73" s="21"/>
      <c r="CEJ73" s="21"/>
      <c r="CEK73" s="21"/>
      <c r="CEL73" s="21"/>
      <c r="CEM73" s="21"/>
      <c r="CEN73" s="21"/>
      <c r="CEO73" s="21"/>
      <c r="CEP73" s="21"/>
      <c r="CEQ73" s="21"/>
      <c r="CER73" s="21"/>
      <c r="CES73" s="21"/>
      <c r="CET73" s="21"/>
      <c r="CEU73" s="21"/>
      <c r="CEV73" s="21"/>
      <c r="CEW73" s="21"/>
      <c r="CEX73" s="21"/>
      <c r="CEY73" s="21"/>
      <c r="CEZ73" s="21"/>
      <c r="CFA73" s="21"/>
      <c r="CFB73" s="21"/>
      <c r="CFC73" s="21"/>
      <c r="CFD73" s="21"/>
      <c r="CFE73" s="21"/>
      <c r="CFF73" s="21"/>
      <c r="CFG73" s="21"/>
      <c r="CFH73" s="21"/>
      <c r="CFI73" s="21"/>
      <c r="CFJ73" s="21"/>
      <c r="CFK73" s="21"/>
      <c r="CFL73" s="21"/>
      <c r="CFM73" s="21"/>
      <c r="CFN73" s="21"/>
      <c r="CFO73" s="21"/>
      <c r="CFP73" s="21"/>
      <c r="CFQ73" s="21"/>
      <c r="CFR73" s="21"/>
      <c r="CFS73" s="21"/>
      <c r="CFT73" s="21"/>
      <c r="CFU73" s="21"/>
      <c r="CFV73" s="21"/>
      <c r="CFW73" s="21"/>
      <c r="CFX73" s="21"/>
      <c r="CFY73" s="21"/>
      <c r="CFZ73" s="21"/>
      <c r="CGA73" s="21"/>
      <c r="CGB73" s="21"/>
      <c r="CGC73" s="21"/>
      <c r="CGD73" s="21"/>
      <c r="CGE73" s="21"/>
      <c r="CGF73" s="21"/>
      <c r="CGG73" s="21"/>
      <c r="CGH73" s="21"/>
      <c r="CGI73" s="21"/>
      <c r="CGJ73" s="21"/>
      <c r="CGK73" s="21"/>
      <c r="CGL73" s="21"/>
      <c r="CGM73" s="21"/>
      <c r="CGN73" s="21"/>
      <c r="CGO73" s="21"/>
      <c r="CGP73" s="21"/>
      <c r="CGQ73" s="21"/>
      <c r="CGR73" s="21"/>
      <c r="CGS73" s="21"/>
      <c r="CGT73" s="21"/>
      <c r="CGU73" s="21"/>
      <c r="CGV73" s="21"/>
      <c r="CGW73" s="21"/>
      <c r="CGX73" s="21"/>
      <c r="CGY73" s="21"/>
      <c r="CGZ73" s="21"/>
      <c r="CHA73" s="21"/>
      <c r="CHB73" s="21"/>
      <c r="CHC73" s="21"/>
      <c r="CHD73" s="21"/>
      <c r="CHE73" s="21"/>
      <c r="CHF73" s="21"/>
      <c r="CHG73" s="21"/>
      <c r="CHH73" s="21"/>
      <c r="CHI73" s="21"/>
      <c r="CHJ73" s="21"/>
      <c r="CHK73" s="21"/>
      <c r="CHL73" s="21"/>
      <c r="CHM73" s="21"/>
      <c r="CHN73" s="21"/>
      <c r="CHO73" s="21"/>
      <c r="CHP73" s="21"/>
      <c r="CHQ73" s="21"/>
      <c r="CHR73" s="21"/>
      <c r="CHS73" s="21"/>
      <c r="CHT73" s="21"/>
      <c r="CHU73" s="21"/>
      <c r="CHV73" s="21"/>
      <c r="CHW73" s="21"/>
      <c r="CHX73" s="21"/>
      <c r="CHY73" s="21"/>
      <c r="CHZ73" s="21"/>
      <c r="CIA73" s="21"/>
      <c r="CIB73" s="21"/>
      <c r="CIC73" s="21"/>
      <c r="CID73" s="21"/>
      <c r="CIE73" s="21"/>
      <c r="CIF73" s="21"/>
      <c r="CIG73" s="21"/>
      <c r="CIH73" s="21"/>
      <c r="CII73" s="21"/>
      <c r="CIJ73" s="21"/>
      <c r="CIK73" s="21"/>
      <c r="CIL73" s="21"/>
      <c r="CIM73" s="21"/>
      <c r="CIN73" s="21"/>
      <c r="CIO73" s="21"/>
      <c r="CIP73" s="21"/>
      <c r="CIQ73" s="21"/>
      <c r="CIR73" s="21"/>
      <c r="CIS73" s="21"/>
      <c r="CIT73" s="21"/>
      <c r="CIU73" s="21"/>
      <c r="CIV73" s="21"/>
      <c r="CIW73" s="21"/>
      <c r="CIX73" s="21"/>
      <c r="CIY73" s="21"/>
      <c r="CIZ73" s="21"/>
      <c r="CJA73" s="21"/>
      <c r="CJB73" s="21"/>
      <c r="CJC73" s="21"/>
      <c r="CJD73" s="21"/>
      <c r="CJE73" s="21"/>
      <c r="CJF73" s="21"/>
      <c r="CJG73" s="21"/>
      <c r="CJH73" s="21"/>
      <c r="CJI73" s="21"/>
      <c r="CJJ73" s="21"/>
      <c r="CJK73" s="21"/>
      <c r="CJL73" s="21"/>
      <c r="CJM73" s="21"/>
      <c r="CJN73" s="21"/>
      <c r="CJO73" s="21"/>
      <c r="CJP73" s="21"/>
      <c r="CJQ73" s="21"/>
      <c r="CJR73" s="21"/>
      <c r="CJS73" s="21"/>
      <c r="CJT73" s="21"/>
      <c r="CJU73" s="21"/>
      <c r="CJV73" s="21"/>
      <c r="CJW73" s="21"/>
      <c r="CJX73" s="21"/>
      <c r="CJY73" s="21"/>
      <c r="CJZ73" s="21"/>
      <c r="CKA73" s="21"/>
      <c r="CKB73" s="21"/>
      <c r="CKC73" s="21"/>
      <c r="CKD73" s="21"/>
      <c r="CKE73" s="21"/>
      <c r="CKF73" s="21"/>
      <c r="CKG73" s="21"/>
      <c r="CKH73" s="21"/>
      <c r="CKI73" s="21"/>
      <c r="CKJ73" s="21"/>
      <c r="CKK73" s="21"/>
      <c r="CKL73" s="21"/>
      <c r="CKM73" s="21"/>
      <c r="CKN73" s="21"/>
      <c r="CKO73" s="21"/>
      <c r="CKP73" s="21"/>
      <c r="CKQ73" s="21"/>
      <c r="CKR73" s="21"/>
      <c r="CKS73" s="21"/>
      <c r="CKT73" s="21"/>
      <c r="CKU73" s="21"/>
      <c r="CKV73" s="21"/>
      <c r="CKW73" s="21"/>
      <c r="CKX73" s="21"/>
      <c r="CKY73" s="21"/>
      <c r="CKZ73" s="21"/>
      <c r="CLA73" s="21"/>
      <c r="CLB73" s="21"/>
      <c r="CLC73" s="21"/>
      <c r="CLD73" s="21"/>
      <c r="CLE73" s="21"/>
      <c r="CLF73" s="21"/>
      <c r="CLG73" s="21"/>
      <c r="CLH73" s="21"/>
      <c r="CLI73" s="21"/>
      <c r="CLJ73" s="21"/>
      <c r="CLK73" s="21"/>
      <c r="CLL73" s="21"/>
      <c r="CLM73" s="21"/>
      <c r="CLN73" s="21"/>
      <c r="CLO73" s="21"/>
      <c r="CLP73" s="21"/>
      <c r="CLQ73" s="21"/>
      <c r="CLR73" s="21"/>
      <c r="CLS73" s="21"/>
      <c r="CLT73" s="21"/>
      <c r="CLU73" s="21"/>
      <c r="CLV73" s="21"/>
      <c r="CLW73" s="21"/>
      <c r="CLX73" s="21"/>
      <c r="CLY73" s="21"/>
      <c r="CLZ73" s="21"/>
      <c r="CMA73" s="21"/>
      <c r="CMB73" s="21"/>
      <c r="CMC73" s="21"/>
      <c r="CMD73" s="21"/>
      <c r="CME73" s="21"/>
      <c r="CMF73" s="21"/>
      <c r="CMG73" s="21"/>
      <c r="CMH73" s="21"/>
      <c r="CMI73" s="21"/>
      <c r="CMJ73" s="21"/>
      <c r="CMK73" s="21"/>
      <c r="CML73" s="21"/>
      <c r="CMM73" s="21"/>
      <c r="CMN73" s="21"/>
      <c r="CMO73" s="21"/>
      <c r="CMP73" s="21"/>
      <c r="CMQ73" s="21"/>
      <c r="CMR73" s="21"/>
      <c r="CMS73" s="21"/>
      <c r="CMT73" s="21"/>
      <c r="CMU73" s="21"/>
      <c r="CMV73" s="21"/>
      <c r="CMW73" s="21"/>
      <c r="CMX73" s="21"/>
      <c r="CMY73" s="21"/>
      <c r="CMZ73" s="21"/>
      <c r="CNA73" s="21"/>
      <c r="CNB73" s="21"/>
      <c r="CNC73" s="21"/>
      <c r="CND73" s="21"/>
      <c r="CNE73" s="21"/>
      <c r="CNF73" s="21"/>
      <c r="CNG73" s="21"/>
      <c r="CNH73" s="21"/>
      <c r="CNI73" s="21"/>
      <c r="CNJ73" s="21"/>
      <c r="CNK73" s="21"/>
      <c r="CNL73" s="21"/>
      <c r="CNM73" s="21"/>
      <c r="CNN73" s="21"/>
      <c r="CNO73" s="21"/>
      <c r="CNP73" s="21"/>
      <c r="CNQ73" s="21"/>
      <c r="CNR73" s="21"/>
      <c r="CNS73" s="21"/>
      <c r="CNT73" s="21"/>
      <c r="CNU73" s="21"/>
      <c r="CNV73" s="21"/>
      <c r="CNW73" s="21"/>
      <c r="CNX73" s="21"/>
      <c r="CNY73" s="21"/>
      <c r="CNZ73" s="21"/>
      <c r="COA73" s="21"/>
      <c r="COB73" s="21"/>
      <c r="COC73" s="21"/>
      <c r="COD73" s="21"/>
      <c r="COE73" s="21"/>
      <c r="COF73" s="21"/>
      <c r="COG73" s="21"/>
      <c r="COH73" s="21"/>
      <c r="COI73" s="21"/>
      <c r="COJ73" s="21"/>
      <c r="COK73" s="21"/>
      <c r="COL73" s="21"/>
      <c r="COM73" s="21"/>
      <c r="CON73" s="21"/>
      <c r="COO73" s="21"/>
      <c r="COP73" s="21"/>
      <c r="COQ73" s="21"/>
      <c r="COR73" s="21"/>
      <c r="COS73" s="21"/>
      <c r="COT73" s="21"/>
      <c r="COU73" s="21"/>
      <c r="COV73" s="21"/>
      <c r="COW73" s="21"/>
      <c r="COX73" s="21"/>
      <c r="COY73" s="21"/>
      <c r="COZ73" s="21"/>
      <c r="CPA73" s="21"/>
      <c r="CPB73" s="21"/>
      <c r="CPC73" s="21"/>
      <c r="CPD73" s="21"/>
      <c r="CPE73" s="21"/>
      <c r="CPF73" s="21"/>
      <c r="CPG73" s="21"/>
      <c r="CPH73" s="21"/>
      <c r="CPI73" s="21"/>
      <c r="CPJ73" s="21"/>
      <c r="CPK73" s="21"/>
      <c r="CPL73" s="21"/>
      <c r="CPM73" s="21"/>
      <c r="CPN73" s="21"/>
      <c r="CPO73" s="21"/>
      <c r="CPP73" s="21"/>
      <c r="CPQ73" s="21"/>
      <c r="CPR73" s="21"/>
      <c r="CPS73" s="21"/>
      <c r="CPT73" s="21"/>
      <c r="CPU73" s="21"/>
      <c r="CPV73" s="21"/>
      <c r="CPW73" s="21"/>
      <c r="CPX73" s="21"/>
      <c r="CPY73" s="21"/>
      <c r="CPZ73" s="21"/>
      <c r="CQA73" s="21"/>
      <c r="CQB73" s="21"/>
      <c r="CQC73" s="21"/>
      <c r="CQD73" s="21"/>
      <c r="CQE73" s="21"/>
      <c r="CQF73" s="21"/>
      <c r="CQG73" s="21"/>
      <c r="CQH73" s="21"/>
      <c r="CQI73" s="21"/>
      <c r="CQJ73" s="21"/>
      <c r="CQK73" s="21"/>
      <c r="CQL73" s="21"/>
      <c r="CQM73" s="21"/>
      <c r="CQN73" s="21"/>
      <c r="CQO73" s="21"/>
      <c r="CQP73" s="21"/>
      <c r="CQQ73" s="21"/>
      <c r="CQR73" s="21"/>
      <c r="CQS73" s="21"/>
      <c r="CQT73" s="21"/>
      <c r="CQU73" s="21"/>
      <c r="CQV73" s="21"/>
      <c r="CQW73" s="21"/>
      <c r="CQX73" s="21"/>
      <c r="CQY73" s="21"/>
      <c r="CQZ73" s="21"/>
      <c r="CRA73" s="21"/>
      <c r="CRB73" s="21"/>
      <c r="CRC73" s="21"/>
      <c r="CRD73" s="21"/>
      <c r="CRE73" s="21"/>
      <c r="CRF73" s="21"/>
      <c r="CRG73" s="21"/>
      <c r="CRH73" s="21"/>
      <c r="CRI73" s="21"/>
      <c r="CRJ73" s="21"/>
      <c r="CRK73" s="21"/>
      <c r="CRL73" s="21"/>
      <c r="CRM73" s="21"/>
      <c r="CRN73" s="21"/>
      <c r="CRO73" s="21"/>
      <c r="CRP73" s="21"/>
      <c r="CRQ73" s="21"/>
      <c r="CRR73" s="21"/>
      <c r="CRS73" s="21"/>
      <c r="CRT73" s="21"/>
      <c r="CRU73" s="21"/>
      <c r="CRV73" s="21"/>
      <c r="CRW73" s="21"/>
      <c r="CRX73" s="21"/>
      <c r="CRY73" s="21"/>
      <c r="CRZ73" s="21"/>
      <c r="CSA73" s="21"/>
      <c r="CSB73" s="21"/>
      <c r="CSC73" s="21"/>
      <c r="CSD73" s="21"/>
      <c r="CSE73" s="21"/>
      <c r="CSF73" s="21"/>
      <c r="CSG73" s="21"/>
      <c r="CSH73" s="21"/>
      <c r="CSI73" s="21"/>
      <c r="CSJ73" s="21"/>
      <c r="CSK73" s="21"/>
      <c r="CSL73" s="21"/>
      <c r="CSM73" s="21"/>
      <c r="CSN73" s="21"/>
      <c r="CSO73" s="21"/>
      <c r="CSP73" s="21"/>
      <c r="CSQ73" s="21"/>
      <c r="CSR73" s="21"/>
      <c r="CSS73" s="21"/>
      <c r="CST73" s="21"/>
      <c r="CSU73" s="21"/>
      <c r="CSV73" s="21"/>
      <c r="CSW73" s="21"/>
      <c r="CSX73" s="21"/>
      <c r="CSY73" s="21"/>
      <c r="CSZ73" s="21"/>
      <c r="CTA73" s="21"/>
      <c r="CTB73" s="21"/>
      <c r="CTC73" s="21"/>
      <c r="CTD73" s="21"/>
      <c r="CTE73" s="21"/>
      <c r="CTF73" s="21"/>
      <c r="CTG73" s="21"/>
      <c r="CTH73" s="21"/>
      <c r="CTI73" s="21"/>
      <c r="CTJ73" s="21"/>
      <c r="CTK73" s="21"/>
      <c r="CTL73" s="21"/>
      <c r="CTM73" s="21"/>
      <c r="CTN73" s="21"/>
      <c r="CTO73" s="21"/>
      <c r="CTP73" s="21"/>
      <c r="CTQ73" s="21"/>
      <c r="CTR73" s="21"/>
      <c r="CTS73" s="21"/>
      <c r="CTT73" s="21"/>
      <c r="CTU73" s="21"/>
      <c r="CTV73" s="21"/>
      <c r="CTW73" s="21"/>
      <c r="CTX73" s="21"/>
      <c r="CTY73" s="21"/>
      <c r="CTZ73" s="21"/>
      <c r="CUA73" s="21"/>
      <c r="CUB73" s="21"/>
      <c r="CUC73" s="21"/>
      <c r="CUD73" s="21"/>
      <c r="CUE73" s="21"/>
      <c r="CUF73" s="21"/>
      <c r="CUG73" s="21"/>
      <c r="CUH73" s="21"/>
      <c r="CUI73" s="21"/>
      <c r="CUJ73" s="21"/>
      <c r="CUK73" s="21"/>
      <c r="CUL73" s="21"/>
      <c r="CUM73" s="21"/>
      <c r="CUN73" s="21"/>
      <c r="CUO73" s="21"/>
      <c r="CUP73" s="21"/>
      <c r="CUQ73" s="21"/>
      <c r="CUR73" s="21"/>
      <c r="CUS73" s="21"/>
      <c r="CUT73" s="21"/>
      <c r="CUU73" s="21"/>
      <c r="CUV73" s="21"/>
      <c r="CUW73" s="21"/>
      <c r="CUX73" s="21"/>
      <c r="CUY73" s="21"/>
      <c r="CUZ73" s="21"/>
      <c r="CVA73" s="21"/>
      <c r="CVB73" s="21"/>
      <c r="CVC73" s="21"/>
      <c r="CVD73" s="21"/>
      <c r="CVE73" s="21"/>
      <c r="CVF73" s="21"/>
      <c r="CVG73" s="21"/>
      <c r="CVH73" s="21"/>
      <c r="CVI73" s="21"/>
      <c r="CVJ73" s="21"/>
      <c r="CVK73" s="21"/>
      <c r="CVL73" s="21"/>
      <c r="CVM73" s="21"/>
      <c r="CVN73" s="21"/>
      <c r="CVO73" s="21"/>
      <c r="CVP73" s="21"/>
      <c r="CVQ73" s="21"/>
      <c r="CVR73" s="21"/>
      <c r="CVS73" s="21"/>
      <c r="CVT73" s="21"/>
      <c r="CVU73" s="21"/>
      <c r="CVV73" s="21"/>
      <c r="CVW73" s="21"/>
      <c r="CVX73" s="21"/>
      <c r="CVY73" s="21"/>
      <c r="CVZ73" s="21"/>
      <c r="CWA73" s="21"/>
      <c r="CWB73" s="21"/>
      <c r="CWC73" s="21"/>
      <c r="CWD73" s="21"/>
      <c r="CWE73" s="21"/>
      <c r="CWF73" s="21"/>
      <c r="CWG73" s="21"/>
      <c r="CWH73" s="21"/>
      <c r="CWI73" s="21"/>
      <c r="CWJ73" s="21"/>
      <c r="CWK73" s="21"/>
      <c r="CWL73" s="21"/>
      <c r="CWM73" s="21"/>
      <c r="CWN73" s="21"/>
      <c r="CWO73" s="21"/>
      <c r="CWP73" s="21"/>
      <c r="CWQ73" s="21"/>
      <c r="CWR73" s="21"/>
      <c r="CWS73" s="21"/>
      <c r="CWT73" s="21"/>
      <c r="CWU73" s="21"/>
      <c r="CWV73" s="21"/>
      <c r="CWW73" s="21"/>
      <c r="CWX73" s="21"/>
      <c r="CWY73" s="21"/>
      <c r="CWZ73" s="21"/>
      <c r="CXA73" s="21"/>
      <c r="CXB73" s="21"/>
      <c r="CXC73" s="21"/>
      <c r="CXD73" s="21"/>
      <c r="CXE73" s="21"/>
      <c r="CXF73" s="21"/>
      <c r="CXG73" s="21"/>
      <c r="CXH73" s="21"/>
      <c r="CXI73" s="21"/>
      <c r="CXJ73" s="21"/>
      <c r="CXK73" s="21"/>
      <c r="CXL73" s="21"/>
      <c r="CXM73" s="21"/>
      <c r="CXN73" s="21"/>
      <c r="CXO73" s="21"/>
      <c r="CXP73" s="21"/>
      <c r="CXQ73" s="21"/>
      <c r="CXR73" s="21"/>
      <c r="CXS73" s="21"/>
      <c r="CXT73" s="21"/>
      <c r="CXU73" s="21"/>
      <c r="CXV73" s="21"/>
      <c r="CXW73" s="21"/>
      <c r="CXX73" s="21"/>
      <c r="CXY73" s="21"/>
      <c r="CXZ73" s="21"/>
      <c r="CYA73" s="21"/>
      <c r="CYB73" s="21"/>
      <c r="CYC73" s="21"/>
      <c r="CYD73" s="21"/>
      <c r="CYE73" s="21"/>
      <c r="CYF73" s="21"/>
      <c r="CYG73" s="21"/>
      <c r="CYH73" s="21"/>
      <c r="CYI73" s="21"/>
      <c r="CYJ73" s="21"/>
      <c r="CYK73" s="21"/>
      <c r="CYL73" s="21"/>
      <c r="CYM73" s="21"/>
      <c r="CYN73" s="21"/>
      <c r="CYO73" s="21"/>
      <c r="CYP73" s="21"/>
      <c r="CYQ73" s="21"/>
      <c r="CYR73" s="21"/>
      <c r="CYS73" s="21"/>
      <c r="CYT73" s="21"/>
      <c r="CYU73" s="21"/>
      <c r="CYV73" s="21"/>
      <c r="CYW73" s="21"/>
      <c r="CYX73" s="21"/>
      <c r="CYY73" s="21"/>
      <c r="CYZ73" s="21"/>
      <c r="CZA73" s="21"/>
      <c r="CZB73" s="21"/>
      <c r="CZC73" s="21"/>
      <c r="CZD73" s="21"/>
      <c r="CZE73" s="21"/>
      <c r="CZF73" s="21"/>
      <c r="CZG73" s="21"/>
      <c r="CZH73" s="21"/>
      <c r="CZI73" s="21"/>
      <c r="CZJ73" s="21"/>
      <c r="CZK73" s="21"/>
      <c r="CZL73" s="21"/>
      <c r="CZM73" s="21"/>
      <c r="CZN73" s="21"/>
      <c r="CZO73" s="21"/>
      <c r="CZP73" s="21"/>
      <c r="CZQ73" s="21"/>
      <c r="CZR73" s="21"/>
      <c r="CZS73" s="21"/>
      <c r="CZT73" s="21"/>
      <c r="CZU73" s="21"/>
      <c r="CZV73" s="21"/>
      <c r="CZW73" s="21"/>
      <c r="CZX73" s="21"/>
      <c r="CZY73" s="21"/>
      <c r="CZZ73" s="21"/>
      <c r="DAA73" s="21"/>
      <c r="DAB73" s="21"/>
      <c r="DAC73" s="21"/>
      <c r="DAD73" s="21"/>
      <c r="DAE73" s="21"/>
      <c r="DAF73" s="21"/>
      <c r="DAG73" s="21"/>
      <c r="DAH73" s="21"/>
      <c r="DAI73" s="21"/>
      <c r="DAJ73" s="21"/>
      <c r="DAK73" s="21"/>
      <c r="DAL73" s="21"/>
      <c r="DAM73" s="21"/>
      <c r="DAN73" s="21"/>
      <c r="DAO73" s="21"/>
      <c r="DAP73" s="21"/>
      <c r="DAQ73" s="21"/>
      <c r="DAR73" s="21"/>
      <c r="DAS73" s="21"/>
      <c r="DAT73" s="21"/>
      <c r="DAU73" s="21"/>
      <c r="DAV73" s="21"/>
      <c r="DAW73" s="21"/>
      <c r="DAX73" s="21"/>
      <c r="DAY73" s="21"/>
      <c r="DAZ73" s="21"/>
      <c r="DBA73" s="21"/>
      <c r="DBB73" s="21"/>
      <c r="DBC73" s="21"/>
      <c r="DBD73" s="21"/>
      <c r="DBE73" s="21"/>
      <c r="DBF73" s="21"/>
      <c r="DBG73" s="21"/>
      <c r="DBH73" s="21"/>
      <c r="DBI73" s="21"/>
      <c r="DBJ73" s="21"/>
      <c r="DBK73" s="21"/>
      <c r="DBL73" s="21"/>
      <c r="DBM73" s="21"/>
      <c r="DBN73" s="21"/>
      <c r="DBO73" s="21"/>
      <c r="DBP73" s="21"/>
      <c r="DBQ73" s="21"/>
      <c r="DBR73" s="21"/>
      <c r="DBS73" s="21"/>
      <c r="DBT73" s="21"/>
      <c r="DBU73" s="21"/>
      <c r="DBV73" s="21"/>
      <c r="DBW73" s="21"/>
      <c r="DBX73" s="21"/>
      <c r="DBY73" s="21"/>
      <c r="DBZ73" s="21"/>
      <c r="DCA73" s="21"/>
      <c r="DCB73" s="21"/>
      <c r="DCC73" s="21"/>
      <c r="DCD73" s="21"/>
      <c r="DCE73" s="21"/>
      <c r="DCF73" s="21"/>
      <c r="DCG73" s="21"/>
      <c r="DCH73" s="21"/>
      <c r="DCI73" s="21"/>
      <c r="DCJ73" s="21"/>
      <c r="DCK73" s="21"/>
      <c r="DCL73" s="21"/>
      <c r="DCM73" s="21"/>
      <c r="DCN73" s="21"/>
      <c r="DCO73" s="21"/>
      <c r="DCP73" s="21"/>
      <c r="DCQ73" s="21"/>
      <c r="DCR73" s="21"/>
      <c r="DCS73" s="21"/>
      <c r="DCT73" s="21"/>
      <c r="DCU73" s="21"/>
      <c r="DCV73" s="21"/>
      <c r="DCW73" s="21"/>
      <c r="DCX73" s="21"/>
      <c r="DCY73" s="21"/>
      <c r="DCZ73" s="21"/>
      <c r="DDA73" s="21"/>
      <c r="DDB73" s="21"/>
      <c r="DDC73" s="21"/>
      <c r="DDD73" s="21"/>
      <c r="DDE73" s="21"/>
      <c r="DDF73" s="21"/>
      <c r="DDG73" s="21"/>
      <c r="DDH73" s="21"/>
      <c r="DDI73" s="21"/>
      <c r="DDJ73" s="21"/>
      <c r="DDK73" s="21"/>
      <c r="DDL73" s="21"/>
      <c r="DDM73" s="21"/>
      <c r="DDN73" s="21"/>
      <c r="DDO73" s="21"/>
      <c r="DDP73" s="21"/>
      <c r="DDQ73" s="21"/>
      <c r="DDR73" s="21"/>
      <c r="DDS73" s="21"/>
      <c r="DDT73" s="21"/>
      <c r="DDU73" s="21"/>
      <c r="DDV73" s="21"/>
      <c r="DDW73" s="21"/>
      <c r="DDX73" s="21"/>
      <c r="DDY73" s="21"/>
      <c r="DDZ73" s="21"/>
      <c r="DEA73" s="21"/>
      <c r="DEB73" s="21"/>
      <c r="DEC73" s="21"/>
      <c r="DED73" s="21"/>
      <c r="DEE73" s="21"/>
      <c r="DEF73" s="21"/>
      <c r="DEG73" s="21"/>
      <c r="DEH73" s="21"/>
      <c r="DEI73" s="21"/>
      <c r="DEJ73" s="21"/>
      <c r="DEK73" s="21"/>
      <c r="DEL73" s="21"/>
      <c r="DEM73" s="21"/>
      <c r="DEN73" s="21"/>
      <c r="DEO73" s="21"/>
      <c r="DEP73" s="21"/>
      <c r="DEQ73" s="21"/>
      <c r="DER73" s="21"/>
      <c r="DES73" s="21"/>
      <c r="DET73" s="21"/>
      <c r="DEU73" s="21"/>
      <c r="DEV73" s="21"/>
      <c r="DEW73" s="21"/>
      <c r="DEX73" s="21"/>
      <c r="DEY73" s="21"/>
      <c r="DEZ73" s="21"/>
      <c r="DFA73" s="21"/>
      <c r="DFB73" s="21"/>
      <c r="DFC73" s="21"/>
      <c r="DFD73" s="21"/>
      <c r="DFE73" s="21"/>
      <c r="DFF73" s="21"/>
      <c r="DFG73" s="21"/>
      <c r="DFH73" s="21"/>
      <c r="DFI73" s="21"/>
      <c r="DFJ73" s="21"/>
      <c r="DFK73" s="21"/>
      <c r="DFL73" s="21"/>
      <c r="DFM73" s="21"/>
      <c r="DFN73" s="21"/>
      <c r="DFO73" s="21"/>
      <c r="DFP73" s="21"/>
      <c r="DFQ73" s="21"/>
      <c r="DFR73" s="21"/>
      <c r="DFS73" s="21"/>
      <c r="DFT73" s="21"/>
      <c r="DFU73" s="21"/>
      <c r="DFV73" s="21"/>
      <c r="DFW73" s="21"/>
      <c r="DFX73" s="21"/>
      <c r="DFY73" s="21"/>
      <c r="DFZ73" s="21"/>
      <c r="DGA73" s="21"/>
      <c r="DGB73" s="21"/>
      <c r="DGC73" s="21"/>
      <c r="DGD73" s="21"/>
      <c r="DGE73" s="21"/>
      <c r="DGF73" s="21"/>
      <c r="DGG73" s="21"/>
      <c r="DGH73" s="21"/>
      <c r="DGI73" s="21"/>
      <c r="DGJ73" s="21"/>
      <c r="DGK73" s="21"/>
      <c r="DGL73" s="21"/>
      <c r="DGM73" s="21"/>
      <c r="DGN73" s="21"/>
      <c r="DGO73" s="21"/>
      <c r="DGP73" s="21"/>
      <c r="DGQ73" s="21"/>
      <c r="DGR73" s="21"/>
      <c r="DGS73" s="21"/>
      <c r="DGT73" s="21"/>
      <c r="DGU73" s="21"/>
      <c r="DGV73" s="21"/>
      <c r="DGW73" s="21"/>
      <c r="DGX73" s="21"/>
      <c r="DGY73" s="21"/>
      <c r="DGZ73" s="21"/>
      <c r="DHA73" s="21"/>
      <c r="DHB73" s="21"/>
      <c r="DHC73" s="21"/>
      <c r="DHD73" s="21"/>
      <c r="DHE73" s="21"/>
      <c r="DHF73" s="21"/>
      <c r="DHG73" s="21"/>
      <c r="DHH73" s="21"/>
      <c r="DHI73" s="21"/>
      <c r="DHJ73" s="21"/>
      <c r="DHK73" s="21"/>
      <c r="DHL73" s="21"/>
      <c r="DHM73" s="21"/>
      <c r="DHN73" s="21"/>
      <c r="DHO73" s="21"/>
      <c r="DHP73" s="21"/>
      <c r="DHQ73" s="21"/>
      <c r="DHR73" s="21"/>
      <c r="DHS73" s="21"/>
      <c r="DHT73" s="21"/>
      <c r="DHU73" s="21"/>
      <c r="DHV73" s="21"/>
      <c r="DHW73" s="21"/>
      <c r="DHX73" s="21"/>
      <c r="DHY73" s="21"/>
      <c r="DHZ73" s="21"/>
      <c r="DIA73" s="21"/>
      <c r="DIB73" s="21"/>
      <c r="DIC73" s="21"/>
      <c r="DID73" s="21"/>
      <c r="DIE73" s="21"/>
      <c r="DIF73" s="21"/>
      <c r="DIG73" s="21"/>
      <c r="DIH73" s="21"/>
      <c r="DII73" s="21"/>
      <c r="DIJ73" s="21"/>
      <c r="DIK73" s="21"/>
      <c r="DIL73" s="21"/>
      <c r="DIM73" s="21"/>
      <c r="DIN73" s="21"/>
      <c r="DIO73" s="21"/>
      <c r="DIP73" s="21"/>
      <c r="DIQ73" s="21"/>
      <c r="DIR73" s="21"/>
      <c r="DIS73" s="21"/>
      <c r="DIT73" s="21"/>
      <c r="DIU73" s="21"/>
      <c r="DIV73" s="21"/>
      <c r="DIW73" s="21"/>
      <c r="DIX73" s="21"/>
      <c r="DIY73" s="21"/>
      <c r="DIZ73" s="21"/>
      <c r="DJA73" s="21"/>
      <c r="DJB73" s="21"/>
      <c r="DJC73" s="21"/>
      <c r="DJD73" s="21"/>
      <c r="DJE73" s="21"/>
      <c r="DJF73" s="21"/>
      <c r="DJG73" s="21"/>
      <c r="DJH73" s="21"/>
      <c r="DJI73" s="21"/>
      <c r="DJJ73" s="21"/>
      <c r="DJK73" s="21"/>
      <c r="DJL73" s="21"/>
      <c r="DJM73" s="21"/>
      <c r="DJN73" s="21"/>
      <c r="DJO73" s="21"/>
      <c r="DJP73" s="21"/>
      <c r="DJQ73" s="21"/>
      <c r="DJR73" s="21"/>
      <c r="DJS73" s="21"/>
      <c r="DJT73" s="21"/>
      <c r="DJU73" s="21"/>
      <c r="DJV73" s="21"/>
      <c r="DJW73" s="21"/>
      <c r="DJX73" s="21"/>
      <c r="DJY73" s="21"/>
      <c r="DJZ73" s="21"/>
      <c r="DKA73" s="21"/>
      <c r="DKB73" s="21"/>
      <c r="DKC73" s="21"/>
      <c r="DKD73" s="21"/>
      <c r="DKE73" s="21"/>
      <c r="DKF73" s="21"/>
      <c r="DKG73" s="21"/>
      <c r="DKH73" s="21"/>
      <c r="DKI73" s="21"/>
      <c r="DKJ73" s="21"/>
      <c r="DKK73" s="21"/>
      <c r="DKL73" s="21"/>
      <c r="DKM73" s="21"/>
      <c r="DKN73" s="21"/>
      <c r="DKO73" s="21"/>
      <c r="DKP73" s="21"/>
      <c r="DKQ73" s="21"/>
      <c r="DKR73" s="21"/>
      <c r="DKS73" s="21"/>
      <c r="DKT73" s="21"/>
      <c r="DKU73" s="21"/>
      <c r="DKV73" s="21"/>
      <c r="DKW73" s="21"/>
      <c r="DKX73" s="21"/>
      <c r="DKY73" s="21"/>
      <c r="DKZ73" s="21"/>
      <c r="DLA73" s="21"/>
      <c r="DLB73" s="21"/>
      <c r="DLC73" s="21"/>
      <c r="DLD73" s="21"/>
      <c r="DLE73" s="21"/>
      <c r="DLF73" s="21"/>
      <c r="DLG73" s="21"/>
      <c r="DLH73" s="21"/>
      <c r="DLI73" s="21"/>
      <c r="DLJ73" s="21"/>
      <c r="DLK73" s="21"/>
      <c r="DLL73" s="21"/>
      <c r="DLM73" s="21"/>
      <c r="DLN73" s="21"/>
      <c r="DLO73" s="21"/>
      <c r="DLP73" s="21"/>
      <c r="DLQ73" s="21"/>
      <c r="DLR73" s="21"/>
      <c r="DLS73" s="21"/>
      <c r="DLT73" s="21"/>
      <c r="DLU73" s="21"/>
      <c r="DLV73" s="21"/>
      <c r="DLW73" s="21"/>
      <c r="DLX73" s="21"/>
      <c r="DLY73" s="21"/>
      <c r="DLZ73" s="21"/>
      <c r="DMA73" s="21"/>
      <c r="DMB73" s="21"/>
      <c r="DMC73" s="21"/>
      <c r="DMD73" s="21"/>
      <c r="DME73" s="21"/>
      <c r="DMF73" s="21"/>
      <c r="DMG73" s="21"/>
      <c r="DMH73" s="21"/>
      <c r="DMI73" s="21"/>
      <c r="DMJ73" s="21"/>
      <c r="DMK73" s="21"/>
      <c r="DML73" s="21"/>
      <c r="DMM73" s="21"/>
      <c r="DMN73" s="21"/>
      <c r="DMO73" s="21"/>
      <c r="DMP73" s="21"/>
      <c r="DMQ73" s="21"/>
      <c r="DMR73" s="21"/>
      <c r="DMS73" s="21"/>
      <c r="DMT73" s="21"/>
      <c r="DMU73" s="21"/>
      <c r="DMV73" s="21"/>
      <c r="DMW73" s="21"/>
      <c r="DMX73" s="21"/>
      <c r="DMY73" s="21"/>
      <c r="DMZ73" s="21"/>
      <c r="DNA73" s="21"/>
      <c r="DNB73" s="21"/>
      <c r="DNC73" s="21"/>
      <c r="DND73" s="21"/>
      <c r="DNE73" s="21"/>
      <c r="DNF73" s="21"/>
      <c r="DNG73" s="21"/>
      <c r="DNH73" s="21"/>
      <c r="DNI73" s="21"/>
      <c r="DNJ73" s="21"/>
      <c r="DNK73" s="21"/>
      <c r="DNL73" s="21"/>
      <c r="DNM73" s="21"/>
      <c r="DNN73" s="21"/>
      <c r="DNO73" s="21"/>
      <c r="DNP73" s="21"/>
      <c r="DNQ73" s="21"/>
      <c r="DNR73" s="21"/>
      <c r="DNS73" s="21"/>
      <c r="DNT73" s="21"/>
      <c r="DNU73" s="21"/>
      <c r="DNV73" s="21"/>
      <c r="DNW73" s="21"/>
      <c r="DNX73" s="21"/>
      <c r="DNY73" s="21"/>
      <c r="DNZ73" s="21"/>
      <c r="DOA73" s="21"/>
      <c r="DOB73" s="21"/>
      <c r="DOC73" s="21"/>
      <c r="DOD73" s="21"/>
      <c r="DOE73" s="21"/>
      <c r="DOF73" s="21"/>
      <c r="DOG73" s="21"/>
      <c r="DOH73" s="21"/>
      <c r="DOI73" s="21"/>
      <c r="DOJ73" s="21"/>
      <c r="DOK73" s="21"/>
      <c r="DOL73" s="21"/>
      <c r="DOM73" s="21"/>
      <c r="DON73" s="21"/>
      <c r="DOO73" s="21"/>
      <c r="DOP73" s="21"/>
      <c r="DOQ73" s="21"/>
      <c r="DOR73" s="21"/>
      <c r="DOS73" s="21"/>
      <c r="DOT73" s="21"/>
      <c r="DOU73" s="21"/>
      <c r="DOV73" s="21"/>
      <c r="DOW73" s="21"/>
      <c r="DOX73" s="21"/>
      <c r="DOY73" s="21"/>
      <c r="DOZ73" s="21"/>
      <c r="DPA73" s="21"/>
      <c r="DPB73" s="21"/>
      <c r="DPC73" s="21"/>
      <c r="DPD73" s="21"/>
      <c r="DPE73" s="21"/>
      <c r="DPF73" s="21"/>
      <c r="DPG73" s="21"/>
      <c r="DPH73" s="21"/>
      <c r="DPI73" s="21"/>
      <c r="DPJ73" s="21"/>
      <c r="DPK73" s="21"/>
      <c r="DPL73" s="21"/>
      <c r="DPM73" s="21"/>
      <c r="DPN73" s="21"/>
      <c r="DPO73" s="21"/>
      <c r="DPP73" s="21"/>
      <c r="DPQ73" s="21"/>
      <c r="DPR73" s="21"/>
      <c r="DPS73" s="21"/>
      <c r="DPT73" s="21"/>
      <c r="DPU73" s="21"/>
      <c r="DPV73" s="21"/>
      <c r="DPW73" s="21"/>
      <c r="DPX73" s="21"/>
      <c r="DPY73" s="21"/>
      <c r="DPZ73" s="21"/>
      <c r="DQA73" s="21"/>
      <c r="DQB73" s="21"/>
      <c r="DQC73" s="21"/>
      <c r="DQD73" s="21"/>
      <c r="DQE73" s="21"/>
      <c r="DQF73" s="21"/>
      <c r="DQG73" s="21"/>
      <c r="DQH73" s="21"/>
      <c r="DQI73" s="21"/>
      <c r="DQJ73" s="21"/>
      <c r="DQK73" s="21"/>
      <c r="DQL73" s="21"/>
      <c r="DQM73" s="21"/>
      <c r="DQN73" s="21"/>
      <c r="DQO73" s="21"/>
      <c r="DQP73" s="21"/>
      <c r="DQQ73" s="21"/>
      <c r="DQR73" s="21"/>
      <c r="DQS73" s="21"/>
      <c r="DQT73" s="21"/>
      <c r="DQU73" s="21"/>
      <c r="DQV73" s="21"/>
      <c r="DQW73" s="21"/>
      <c r="DQX73" s="21"/>
      <c r="DQY73" s="21"/>
      <c r="DQZ73" s="21"/>
      <c r="DRA73" s="21"/>
      <c r="DRB73" s="21"/>
      <c r="DRC73" s="21"/>
      <c r="DRD73" s="21"/>
      <c r="DRE73" s="21"/>
      <c r="DRF73" s="21"/>
      <c r="DRG73" s="21"/>
      <c r="DRH73" s="21"/>
      <c r="DRI73" s="21"/>
      <c r="DRJ73" s="21"/>
      <c r="DRK73" s="21"/>
      <c r="DRL73" s="21"/>
      <c r="DRM73" s="21"/>
      <c r="DRN73" s="21"/>
      <c r="DRO73" s="21"/>
      <c r="DRP73" s="21"/>
      <c r="DRQ73" s="21"/>
      <c r="DRR73" s="21"/>
      <c r="DRS73" s="21"/>
      <c r="DRT73" s="21"/>
      <c r="DRU73" s="21"/>
      <c r="DRV73" s="21"/>
      <c r="DRW73" s="21"/>
      <c r="DRX73" s="21"/>
      <c r="DRY73" s="21"/>
      <c r="DRZ73" s="21"/>
      <c r="DSA73" s="21"/>
      <c r="DSB73" s="21"/>
      <c r="DSC73" s="21"/>
      <c r="DSD73" s="21"/>
      <c r="DSE73" s="21"/>
      <c r="DSF73" s="21"/>
      <c r="DSG73" s="21"/>
      <c r="DSH73" s="21"/>
      <c r="DSI73" s="21"/>
      <c r="DSJ73" s="21"/>
      <c r="DSK73" s="21"/>
      <c r="DSL73" s="21"/>
      <c r="DSM73" s="21"/>
      <c r="DSN73" s="21"/>
      <c r="DSO73" s="21"/>
      <c r="DSP73" s="21"/>
      <c r="DSQ73" s="21"/>
      <c r="DSR73" s="21"/>
      <c r="DSS73" s="21"/>
      <c r="DST73" s="21"/>
      <c r="DSU73" s="21"/>
      <c r="DSV73" s="21"/>
      <c r="DSW73" s="21"/>
      <c r="DSX73" s="21"/>
      <c r="DSY73" s="21"/>
      <c r="DSZ73" s="21"/>
      <c r="DTA73" s="21"/>
      <c r="DTB73" s="21"/>
      <c r="DTC73" s="21"/>
      <c r="DTD73" s="21"/>
      <c r="DTE73" s="21"/>
      <c r="DTF73" s="21"/>
      <c r="DTG73" s="21"/>
      <c r="DTH73" s="21"/>
      <c r="DTI73" s="21"/>
      <c r="DTJ73" s="21"/>
      <c r="DTK73" s="21"/>
      <c r="DTL73" s="21"/>
      <c r="DTM73" s="21"/>
      <c r="DTN73" s="21"/>
      <c r="DTO73" s="21"/>
      <c r="DTP73" s="21"/>
      <c r="DTQ73" s="21"/>
      <c r="DTR73" s="21"/>
      <c r="DTS73" s="21"/>
      <c r="DTT73" s="21"/>
      <c r="DTU73" s="21"/>
      <c r="DTV73" s="21"/>
      <c r="DTW73" s="21"/>
      <c r="DTX73" s="21"/>
      <c r="DTY73" s="21"/>
      <c r="DTZ73" s="21"/>
      <c r="DUA73" s="21"/>
      <c r="DUB73" s="21"/>
      <c r="DUC73" s="21"/>
      <c r="DUD73" s="21"/>
      <c r="DUE73" s="21"/>
      <c r="DUF73" s="21"/>
      <c r="DUG73" s="21"/>
      <c r="DUH73" s="21"/>
      <c r="DUI73" s="21"/>
      <c r="DUJ73" s="21"/>
      <c r="DUK73" s="21"/>
      <c r="DUL73" s="21"/>
      <c r="DUM73" s="21"/>
      <c r="DUN73" s="21"/>
      <c r="DUO73" s="21"/>
      <c r="DUP73" s="21"/>
      <c r="DUQ73" s="21"/>
      <c r="DUR73" s="21"/>
      <c r="DUS73" s="21"/>
      <c r="DUT73" s="21"/>
      <c r="DUU73" s="21"/>
      <c r="DUV73" s="21"/>
      <c r="DUW73" s="21"/>
      <c r="DUX73" s="21"/>
      <c r="DUY73" s="21"/>
      <c r="DUZ73" s="21"/>
      <c r="DVA73" s="21"/>
      <c r="DVB73" s="21"/>
      <c r="DVC73" s="21"/>
      <c r="DVD73" s="21"/>
      <c r="DVE73" s="21"/>
      <c r="DVF73" s="21"/>
      <c r="DVG73" s="21"/>
      <c r="DVH73" s="21"/>
      <c r="DVI73" s="21"/>
      <c r="DVJ73" s="21"/>
      <c r="DVK73" s="21"/>
      <c r="DVL73" s="21"/>
      <c r="DVM73" s="21"/>
      <c r="DVN73" s="21"/>
      <c r="DVO73" s="21"/>
      <c r="DVP73" s="21"/>
      <c r="DVQ73" s="21"/>
      <c r="DVR73" s="21"/>
      <c r="DVS73" s="21"/>
      <c r="DVT73" s="21"/>
      <c r="DVU73" s="21"/>
      <c r="DVV73" s="21"/>
      <c r="DVW73" s="21"/>
      <c r="DVX73" s="21"/>
      <c r="DVY73" s="21"/>
      <c r="DVZ73" s="21"/>
      <c r="DWA73" s="21"/>
      <c r="DWB73" s="21"/>
      <c r="DWC73" s="21"/>
      <c r="DWD73" s="21"/>
      <c r="DWE73" s="21"/>
      <c r="DWF73" s="21"/>
      <c r="DWG73" s="21"/>
      <c r="DWH73" s="21"/>
      <c r="DWI73" s="21"/>
      <c r="DWJ73" s="21"/>
      <c r="DWK73" s="21"/>
      <c r="DWL73" s="21"/>
      <c r="DWM73" s="21"/>
      <c r="DWN73" s="21"/>
      <c r="DWO73" s="21"/>
      <c r="DWP73" s="21"/>
      <c r="DWQ73" s="21"/>
      <c r="DWR73" s="21"/>
      <c r="DWS73" s="21"/>
      <c r="DWT73" s="21"/>
      <c r="DWU73" s="21"/>
      <c r="DWV73" s="21"/>
      <c r="DWW73" s="21"/>
      <c r="DWX73" s="21"/>
      <c r="DWY73" s="21"/>
      <c r="DWZ73" s="21"/>
      <c r="DXA73" s="21"/>
      <c r="DXB73" s="21"/>
      <c r="DXC73" s="21"/>
      <c r="DXD73" s="21"/>
      <c r="DXE73" s="21"/>
      <c r="DXF73" s="21"/>
      <c r="DXG73" s="21"/>
      <c r="DXH73" s="21"/>
      <c r="DXI73" s="21"/>
      <c r="DXJ73" s="21"/>
      <c r="DXK73" s="21"/>
      <c r="DXL73" s="21"/>
      <c r="DXM73" s="21"/>
      <c r="DXN73" s="21"/>
      <c r="DXO73" s="21"/>
      <c r="DXP73" s="21"/>
      <c r="DXQ73" s="21"/>
      <c r="DXR73" s="21"/>
      <c r="DXS73" s="21"/>
      <c r="DXT73" s="21"/>
      <c r="DXU73" s="21"/>
      <c r="DXV73" s="21"/>
      <c r="DXW73" s="21"/>
      <c r="DXX73" s="21"/>
      <c r="DXY73" s="21"/>
      <c r="DXZ73" s="21"/>
      <c r="DYA73" s="21"/>
      <c r="DYB73" s="21"/>
      <c r="DYC73" s="21"/>
      <c r="DYD73" s="21"/>
      <c r="DYE73" s="21"/>
      <c r="DYF73" s="21"/>
      <c r="DYG73" s="21"/>
      <c r="DYH73" s="21"/>
      <c r="DYI73" s="21"/>
      <c r="DYJ73" s="21"/>
      <c r="DYK73" s="21"/>
      <c r="DYL73" s="21"/>
      <c r="DYM73" s="21"/>
      <c r="DYN73" s="21"/>
      <c r="DYO73" s="21"/>
      <c r="DYP73" s="21"/>
      <c r="DYQ73" s="21"/>
      <c r="DYR73" s="21"/>
      <c r="DYS73" s="21"/>
      <c r="DYT73" s="21"/>
      <c r="DYU73" s="21"/>
      <c r="DYV73" s="21"/>
      <c r="DYW73" s="21"/>
      <c r="DYX73" s="21"/>
      <c r="DYY73" s="21"/>
      <c r="DYZ73" s="21"/>
      <c r="DZA73" s="21"/>
      <c r="DZB73" s="21"/>
      <c r="DZC73" s="21"/>
      <c r="DZD73" s="21"/>
      <c r="DZE73" s="21"/>
      <c r="DZF73" s="21"/>
      <c r="DZG73" s="21"/>
      <c r="DZH73" s="21"/>
      <c r="DZI73" s="21"/>
      <c r="DZJ73" s="21"/>
      <c r="DZK73" s="21"/>
      <c r="DZL73" s="21"/>
      <c r="DZM73" s="21"/>
      <c r="DZN73" s="21"/>
      <c r="DZO73" s="21"/>
      <c r="DZP73" s="21"/>
      <c r="DZQ73" s="21"/>
      <c r="DZR73" s="21"/>
      <c r="DZS73" s="21"/>
      <c r="DZT73" s="21"/>
      <c r="DZU73" s="21"/>
      <c r="DZV73" s="21"/>
      <c r="DZW73" s="21"/>
      <c r="DZX73" s="21"/>
      <c r="DZY73" s="21"/>
      <c r="DZZ73" s="21"/>
      <c r="EAA73" s="21"/>
      <c r="EAB73" s="21"/>
      <c r="EAC73" s="21"/>
      <c r="EAD73" s="21"/>
      <c r="EAE73" s="21"/>
      <c r="EAF73" s="21"/>
      <c r="EAG73" s="21"/>
      <c r="EAH73" s="21"/>
      <c r="EAI73" s="21"/>
      <c r="EAJ73" s="21"/>
      <c r="EAK73" s="21"/>
      <c r="EAL73" s="21"/>
      <c r="EAM73" s="21"/>
      <c r="EAN73" s="21"/>
      <c r="EAO73" s="21"/>
      <c r="EAP73" s="21"/>
      <c r="EAQ73" s="21"/>
      <c r="EAR73" s="21"/>
      <c r="EAS73" s="21"/>
      <c r="EAT73" s="21"/>
      <c r="EAU73" s="21"/>
      <c r="EAV73" s="21"/>
      <c r="EAW73" s="21"/>
      <c r="EAX73" s="21"/>
      <c r="EAY73" s="21"/>
      <c r="EAZ73" s="21"/>
      <c r="EBA73" s="21"/>
      <c r="EBB73" s="21"/>
      <c r="EBC73" s="21"/>
      <c r="EBD73" s="21"/>
      <c r="EBE73" s="21"/>
      <c r="EBF73" s="21"/>
      <c r="EBG73" s="21"/>
      <c r="EBH73" s="21"/>
      <c r="EBI73" s="21"/>
      <c r="EBJ73" s="21"/>
      <c r="EBK73" s="21"/>
      <c r="EBL73" s="21"/>
      <c r="EBM73" s="21"/>
      <c r="EBN73" s="21"/>
      <c r="EBO73" s="21"/>
      <c r="EBP73" s="21"/>
      <c r="EBQ73" s="21"/>
      <c r="EBR73" s="21"/>
      <c r="EBS73" s="21"/>
      <c r="EBT73" s="21"/>
      <c r="EBU73" s="21"/>
      <c r="EBV73" s="21"/>
      <c r="EBW73" s="21"/>
      <c r="EBX73" s="21"/>
      <c r="EBY73" s="21"/>
      <c r="EBZ73" s="21"/>
      <c r="ECA73" s="21"/>
      <c r="ECB73" s="21"/>
      <c r="ECC73" s="21"/>
      <c r="ECD73" s="21"/>
      <c r="ECE73" s="21"/>
      <c r="ECF73" s="21"/>
      <c r="ECG73" s="21"/>
      <c r="ECH73" s="21"/>
      <c r="ECI73" s="21"/>
      <c r="ECJ73" s="21"/>
      <c r="ECK73" s="21"/>
      <c r="ECL73" s="21"/>
      <c r="ECM73" s="21"/>
      <c r="ECN73" s="21"/>
      <c r="ECO73" s="21"/>
      <c r="ECP73" s="21"/>
      <c r="ECQ73" s="21"/>
      <c r="ECR73" s="21"/>
      <c r="ECS73" s="21"/>
      <c r="ECT73" s="21"/>
      <c r="ECU73" s="21"/>
      <c r="ECV73" s="21"/>
      <c r="ECW73" s="21"/>
      <c r="ECX73" s="21"/>
      <c r="ECY73" s="21"/>
      <c r="ECZ73" s="21"/>
      <c r="EDA73" s="21"/>
      <c r="EDB73" s="21"/>
      <c r="EDC73" s="21"/>
      <c r="EDD73" s="21"/>
      <c r="EDE73" s="21"/>
      <c r="EDF73" s="21"/>
      <c r="EDG73" s="21"/>
      <c r="EDH73" s="21"/>
      <c r="EDI73" s="21"/>
      <c r="EDJ73" s="21"/>
      <c r="EDK73" s="21"/>
      <c r="EDL73" s="21"/>
      <c r="EDM73" s="21"/>
      <c r="EDN73" s="21"/>
      <c r="EDO73" s="21"/>
      <c r="EDP73" s="21"/>
      <c r="EDQ73" s="21"/>
      <c r="EDR73" s="21"/>
      <c r="EDS73" s="21"/>
      <c r="EDT73" s="21"/>
      <c r="EDU73" s="21"/>
      <c r="EDV73" s="21"/>
      <c r="EDW73" s="21"/>
      <c r="EDX73" s="21"/>
      <c r="EDY73" s="21"/>
      <c r="EDZ73" s="21"/>
      <c r="EEA73" s="21"/>
      <c r="EEB73" s="21"/>
      <c r="EEC73" s="21"/>
      <c r="EED73" s="21"/>
      <c r="EEE73" s="21"/>
      <c r="EEF73" s="21"/>
      <c r="EEG73" s="21"/>
      <c r="EEH73" s="21"/>
      <c r="EEI73" s="21"/>
      <c r="EEJ73" s="21"/>
      <c r="EEK73" s="21"/>
      <c r="EEL73" s="21"/>
      <c r="EEM73" s="21"/>
      <c r="EEN73" s="21"/>
      <c r="EEO73" s="21"/>
      <c r="EEP73" s="21"/>
      <c r="EEQ73" s="21"/>
      <c r="EER73" s="21"/>
      <c r="EES73" s="21"/>
      <c r="EET73" s="21"/>
      <c r="EEU73" s="21"/>
      <c r="EEV73" s="21"/>
      <c r="EEW73" s="21"/>
      <c r="EEX73" s="21"/>
      <c r="EEY73" s="21"/>
      <c r="EEZ73" s="21"/>
      <c r="EFA73" s="21"/>
      <c r="EFB73" s="21"/>
      <c r="EFC73" s="21"/>
      <c r="EFD73" s="21"/>
      <c r="EFE73" s="21"/>
      <c r="EFF73" s="21"/>
      <c r="EFG73" s="21"/>
      <c r="EFH73" s="21"/>
      <c r="EFI73" s="21"/>
      <c r="EFJ73" s="21"/>
      <c r="EFK73" s="21"/>
      <c r="EFL73" s="21"/>
      <c r="EFM73" s="21"/>
      <c r="EFN73" s="21"/>
      <c r="EFO73" s="21"/>
      <c r="EFP73" s="21"/>
      <c r="EFQ73" s="21"/>
      <c r="EFR73" s="21"/>
      <c r="EFS73" s="21"/>
      <c r="EFT73" s="21"/>
      <c r="EFU73" s="21"/>
      <c r="EFV73" s="21"/>
      <c r="EFW73" s="21"/>
      <c r="EFX73" s="21"/>
      <c r="EFY73" s="21"/>
      <c r="EFZ73" s="21"/>
      <c r="EGA73" s="21"/>
      <c r="EGB73" s="21"/>
      <c r="EGC73" s="21"/>
      <c r="EGD73" s="21"/>
      <c r="EGE73" s="21"/>
      <c r="EGF73" s="21"/>
      <c r="EGG73" s="21"/>
      <c r="EGH73" s="21"/>
      <c r="EGI73" s="21"/>
      <c r="EGJ73" s="21"/>
      <c r="EGK73" s="21"/>
      <c r="EGL73" s="21"/>
      <c r="EGM73" s="21"/>
      <c r="EGN73" s="21"/>
      <c r="EGO73" s="21"/>
      <c r="EGP73" s="21"/>
      <c r="EGQ73" s="21"/>
      <c r="EGR73" s="21"/>
      <c r="EGS73" s="21"/>
      <c r="EGT73" s="21"/>
      <c r="EGU73" s="21"/>
      <c r="EGV73" s="21"/>
      <c r="EGW73" s="21"/>
      <c r="EGX73" s="21"/>
      <c r="EGY73" s="21"/>
      <c r="EGZ73" s="21"/>
      <c r="EHA73" s="21"/>
      <c r="EHB73" s="21"/>
      <c r="EHC73" s="21"/>
      <c r="EHD73" s="21"/>
      <c r="EHE73" s="21"/>
      <c r="EHF73" s="21"/>
      <c r="EHG73" s="21"/>
      <c r="EHH73" s="21"/>
      <c r="EHI73" s="21"/>
      <c r="EHJ73" s="21"/>
      <c r="EHK73" s="21"/>
      <c r="EHL73" s="21"/>
      <c r="EHM73" s="21"/>
      <c r="EHN73" s="21"/>
      <c r="EHO73" s="21"/>
      <c r="EHP73" s="21"/>
      <c r="EHQ73" s="21"/>
      <c r="EHR73" s="21"/>
      <c r="EHS73" s="21"/>
      <c r="EHT73" s="21"/>
      <c r="EHU73" s="21"/>
      <c r="EHV73" s="21"/>
      <c r="EHW73" s="21"/>
      <c r="EHX73" s="21"/>
      <c r="EHY73" s="21"/>
      <c r="EHZ73" s="21"/>
      <c r="EIA73" s="21"/>
      <c r="EIB73" s="21"/>
      <c r="EIC73" s="21"/>
      <c r="EID73" s="21"/>
      <c r="EIE73" s="21"/>
      <c r="EIF73" s="21"/>
      <c r="EIG73" s="21"/>
      <c r="EIH73" s="21"/>
      <c r="EII73" s="21"/>
      <c r="EIJ73" s="21"/>
      <c r="EIK73" s="21"/>
      <c r="EIL73" s="21"/>
      <c r="EIM73" s="21"/>
      <c r="EIN73" s="21"/>
      <c r="EIO73" s="21"/>
      <c r="EIP73" s="21"/>
      <c r="EIQ73" s="21"/>
      <c r="EIR73" s="21"/>
      <c r="EIS73" s="21"/>
      <c r="EIT73" s="21"/>
      <c r="EIU73" s="21"/>
      <c r="EIV73" s="21"/>
      <c r="EIW73" s="21"/>
      <c r="EIX73" s="21"/>
      <c r="EIY73" s="21"/>
      <c r="EIZ73" s="21"/>
      <c r="EJA73" s="21"/>
      <c r="EJB73" s="21"/>
      <c r="EJC73" s="21"/>
      <c r="EJD73" s="21"/>
      <c r="EJE73" s="21"/>
      <c r="EJF73" s="21"/>
      <c r="EJG73" s="21"/>
      <c r="EJH73" s="21"/>
      <c r="EJI73" s="21"/>
      <c r="EJJ73" s="21"/>
      <c r="EJK73" s="21"/>
      <c r="EJL73" s="21"/>
      <c r="EJM73" s="21"/>
      <c r="EJN73" s="21"/>
      <c r="EJO73" s="21"/>
      <c r="EJP73" s="21"/>
      <c r="EJQ73" s="21"/>
      <c r="EJR73" s="21"/>
      <c r="EJS73" s="21"/>
      <c r="EJT73" s="21"/>
      <c r="EJU73" s="21"/>
      <c r="EJV73" s="21"/>
      <c r="EJW73" s="21"/>
      <c r="EJX73" s="21"/>
      <c r="EJY73" s="21"/>
      <c r="EJZ73" s="21"/>
      <c r="EKA73" s="21"/>
      <c r="EKB73" s="21"/>
      <c r="EKC73" s="21"/>
      <c r="EKD73" s="21"/>
      <c r="EKE73" s="21"/>
      <c r="EKF73" s="21"/>
      <c r="EKG73" s="21"/>
      <c r="EKH73" s="21"/>
      <c r="EKI73" s="21"/>
      <c r="EKJ73" s="21"/>
      <c r="EKK73" s="21"/>
      <c r="EKL73" s="21"/>
      <c r="EKM73" s="21"/>
      <c r="EKN73" s="21"/>
      <c r="EKO73" s="21"/>
      <c r="EKP73" s="21"/>
      <c r="EKQ73" s="21"/>
      <c r="EKR73" s="21"/>
      <c r="EKS73" s="21"/>
      <c r="EKT73" s="21"/>
      <c r="EKU73" s="21"/>
      <c r="EKV73" s="21"/>
      <c r="EKW73" s="21"/>
      <c r="EKX73" s="21"/>
      <c r="EKY73" s="21"/>
      <c r="EKZ73" s="21"/>
      <c r="ELA73" s="21"/>
      <c r="ELB73" s="21"/>
      <c r="ELC73" s="21"/>
      <c r="ELD73" s="21"/>
      <c r="ELE73" s="21"/>
      <c r="ELF73" s="21"/>
      <c r="ELG73" s="21"/>
      <c r="ELH73" s="21"/>
      <c r="ELI73" s="21"/>
      <c r="ELJ73" s="21"/>
      <c r="ELK73" s="21"/>
      <c r="ELL73" s="21"/>
      <c r="ELM73" s="21"/>
      <c r="ELN73" s="21"/>
      <c r="ELO73" s="21"/>
      <c r="ELP73" s="21"/>
      <c r="ELQ73" s="21"/>
      <c r="ELR73" s="21"/>
      <c r="ELS73" s="21"/>
      <c r="ELT73" s="21"/>
      <c r="ELU73" s="21"/>
      <c r="ELV73" s="21"/>
      <c r="ELW73" s="21"/>
      <c r="ELX73" s="21"/>
      <c r="ELY73" s="21"/>
      <c r="ELZ73" s="21"/>
      <c r="EMA73" s="21"/>
      <c r="EMB73" s="21"/>
      <c r="EMC73" s="21"/>
      <c r="EMD73" s="21"/>
      <c r="EME73" s="21"/>
      <c r="EMF73" s="21"/>
      <c r="EMG73" s="21"/>
      <c r="EMH73" s="21"/>
      <c r="EMI73" s="21"/>
      <c r="EMJ73" s="21"/>
      <c r="EMK73" s="21"/>
      <c r="EML73" s="21"/>
      <c r="EMM73" s="21"/>
      <c r="EMN73" s="21"/>
      <c r="EMO73" s="21"/>
      <c r="EMP73" s="21"/>
      <c r="EMQ73" s="21"/>
      <c r="EMR73" s="21"/>
      <c r="EMS73" s="21"/>
      <c r="EMT73" s="21"/>
      <c r="EMU73" s="21"/>
      <c r="EMV73" s="21"/>
      <c r="EMW73" s="21"/>
      <c r="EMX73" s="21"/>
      <c r="EMY73" s="21"/>
      <c r="EMZ73" s="21"/>
      <c r="ENA73" s="21"/>
      <c r="ENB73" s="21"/>
      <c r="ENC73" s="21"/>
      <c r="END73" s="21"/>
      <c r="ENE73" s="21"/>
      <c r="ENF73" s="21"/>
      <c r="ENG73" s="21"/>
      <c r="ENH73" s="21"/>
      <c r="ENI73" s="21"/>
      <c r="ENJ73" s="21"/>
      <c r="ENK73" s="21"/>
      <c r="ENL73" s="21"/>
      <c r="ENM73" s="21"/>
      <c r="ENN73" s="21"/>
      <c r="ENO73" s="21"/>
      <c r="ENP73" s="21"/>
      <c r="ENQ73" s="21"/>
      <c r="ENR73" s="21"/>
      <c r="ENS73" s="21"/>
      <c r="ENT73" s="21"/>
      <c r="ENU73" s="21"/>
      <c r="ENV73" s="21"/>
      <c r="ENW73" s="21"/>
      <c r="ENX73" s="21"/>
      <c r="ENY73" s="21"/>
      <c r="ENZ73" s="21"/>
      <c r="EOA73" s="21"/>
      <c r="EOB73" s="21"/>
      <c r="EOC73" s="21"/>
      <c r="EOD73" s="21"/>
      <c r="EOE73" s="21"/>
      <c r="EOF73" s="21"/>
      <c r="EOG73" s="21"/>
      <c r="EOH73" s="21"/>
      <c r="EOI73" s="21"/>
      <c r="EOJ73" s="21"/>
      <c r="EOK73" s="21"/>
      <c r="EOL73" s="21"/>
      <c r="EOM73" s="21"/>
      <c r="EON73" s="21"/>
      <c r="EOO73" s="21"/>
      <c r="EOP73" s="21"/>
      <c r="EOQ73" s="21"/>
      <c r="EOR73" s="21"/>
      <c r="EOS73" s="21"/>
      <c r="EOT73" s="21"/>
      <c r="EOU73" s="21"/>
      <c r="EOV73" s="21"/>
      <c r="EOW73" s="21"/>
      <c r="EOX73" s="21"/>
      <c r="EOY73" s="21"/>
      <c r="EOZ73" s="21"/>
      <c r="EPA73" s="21"/>
      <c r="EPB73" s="21"/>
      <c r="EPC73" s="21"/>
      <c r="EPD73" s="21"/>
      <c r="EPE73" s="21"/>
      <c r="EPF73" s="21"/>
      <c r="EPG73" s="21"/>
      <c r="EPH73" s="21"/>
      <c r="EPI73" s="21"/>
      <c r="EPJ73" s="21"/>
      <c r="EPK73" s="21"/>
      <c r="EPL73" s="21"/>
      <c r="EPM73" s="21"/>
      <c r="EPN73" s="21"/>
      <c r="EPO73" s="21"/>
      <c r="EPP73" s="21"/>
      <c r="EPQ73" s="21"/>
      <c r="EPR73" s="21"/>
      <c r="EPS73" s="21"/>
      <c r="EPT73" s="21"/>
      <c r="EPU73" s="21"/>
      <c r="EPV73" s="21"/>
      <c r="EPW73" s="21"/>
      <c r="EPX73" s="21"/>
      <c r="EPY73" s="21"/>
      <c r="EPZ73" s="21"/>
      <c r="EQA73" s="21"/>
      <c r="EQB73" s="21"/>
      <c r="EQC73" s="21"/>
      <c r="EQD73" s="21"/>
      <c r="EQE73" s="21"/>
      <c r="EQF73" s="21"/>
      <c r="EQG73" s="21"/>
      <c r="EQH73" s="21"/>
      <c r="EQI73" s="21"/>
      <c r="EQJ73" s="21"/>
      <c r="EQK73" s="21"/>
      <c r="EQL73" s="21"/>
      <c r="EQM73" s="21"/>
      <c r="EQN73" s="21"/>
      <c r="EQO73" s="21"/>
      <c r="EQP73" s="21"/>
      <c r="EQQ73" s="21"/>
      <c r="EQR73" s="21"/>
      <c r="EQS73" s="21"/>
      <c r="EQT73" s="21"/>
      <c r="EQU73" s="21"/>
      <c r="EQV73" s="21"/>
      <c r="EQW73" s="21"/>
      <c r="EQX73" s="21"/>
      <c r="EQY73" s="21"/>
      <c r="EQZ73" s="21"/>
      <c r="ERA73" s="21"/>
      <c r="ERB73" s="21"/>
      <c r="ERC73" s="21"/>
      <c r="ERD73" s="21"/>
      <c r="ERE73" s="21"/>
      <c r="ERF73" s="21"/>
      <c r="ERG73" s="21"/>
      <c r="ERH73" s="21"/>
      <c r="ERI73" s="21"/>
      <c r="ERJ73" s="21"/>
      <c r="ERK73" s="21"/>
      <c r="ERL73" s="21"/>
      <c r="ERM73" s="21"/>
      <c r="ERN73" s="21"/>
      <c r="ERO73" s="21"/>
      <c r="ERP73" s="21"/>
      <c r="ERQ73" s="21"/>
      <c r="ERR73" s="21"/>
      <c r="ERS73" s="21"/>
      <c r="ERT73" s="21"/>
      <c r="ERU73" s="21"/>
      <c r="ERV73" s="21"/>
      <c r="ERW73" s="21"/>
      <c r="ERX73" s="21"/>
      <c r="ERY73" s="21"/>
      <c r="ERZ73" s="21"/>
      <c r="ESA73" s="21"/>
      <c r="ESB73" s="21"/>
      <c r="ESC73" s="21"/>
      <c r="ESD73" s="21"/>
      <c r="ESE73" s="21"/>
      <c r="ESF73" s="21"/>
      <c r="ESG73" s="21"/>
      <c r="ESH73" s="21"/>
      <c r="ESI73" s="21"/>
      <c r="ESJ73" s="21"/>
      <c r="ESK73" s="21"/>
      <c r="ESL73" s="21"/>
      <c r="ESM73" s="21"/>
      <c r="ESN73" s="21"/>
      <c r="ESO73" s="21"/>
      <c r="ESP73" s="21"/>
      <c r="ESQ73" s="21"/>
      <c r="ESR73" s="21"/>
      <c r="ESS73" s="21"/>
      <c r="EST73" s="21"/>
      <c r="ESU73" s="21"/>
      <c r="ESV73" s="21"/>
      <c r="ESW73" s="21"/>
      <c r="ESX73" s="21"/>
      <c r="ESY73" s="21"/>
      <c r="ESZ73" s="21"/>
      <c r="ETA73" s="21"/>
      <c r="ETB73" s="21"/>
      <c r="ETC73" s="21"/>
      <c r="ETD73" s="21"/>
      <c r="ETE73" s="21"/>
      <c r="ETF73" s="21"/>
      <c r="ETG73" s="21"/>
      <c r="ETH73" s="21"/>
      <c r="ETI73" s="21"/>
      <c r="ETJ73" s="21"/>
      <c r="ETK73" s="21"/>
      <c r="ETL73" s="21"/>
      <c r="ETM73" s="21"/>
      <c r="ETN73" s="21"/>
      <c r="ETO73" s="21"/>
      <c r="ETP73" s="21"/>
      <c r="ETQ73" s="21"/>
      <c r="ETR73" s="21"/>
      <c r="ETS73" s="21"/>
      <c r="ETT73" s="21"/>
      <c r="ETU73" s="21"/>
      <c r="ETV73" s="21"/>
      <c r="ETW73" s="21"/>
      <c r="ETX73" s="21"/>
      <c r="ETY73" s="21"/>
      <c r="ETZ73" s="21"/>
      <c r="EUA73" s="21"/>
      <c r="EUB73" s="21"/>
      <c r="EUC73" s="21"/>
      <c r="EUD73" s="21"/>
      <c r="EUE73" s="21"/>
      <c r="EUF73" s="21"/>
      <c r="EUG73" s="21"/>
      <c r="EUH73" s="21"/>
      <c r="EUI73" s="21"/>
      <c r="EUJ73" s="21"/>
      <c r="EUK73" s="21"/>
      <c r="EUL73" s="21"/>
      <c r="EUM73" s="21"/>
      <c r="EUN73" s="21"/>
      <c r="EUO73" s="21"/>
      <c r="EUP73" s="21"/>
      <c r="EUQ73" s="21"/>
      <c r="EUR73" s="21"/>
      <c r="EUS73" s="21"/>
      <c r="EUT73" s="21"/>
      <c r="EUU73" s="21"/>
      <c r="EUV73" s="21"/>
      <c r="EUW73" s="21"/>
      <c r="EUX73" s="21"/>
      <c r="EUY73" s="21"/>
      <c r="EUZ73" s="21"/>
      <c r="EVA73" s="21"/>
      <c r="EVB73" s="21"/>
      <c r="EVC73" s="21"/>
      <c r="EVD73" s="21"/>
      <c r="EVE73" s="21"/>
      <c r="EVF73" s="21"/>
      <c r="EVG73" s="21"/>
      <c r="EVH73" s="21"/>
      <c r="EVI73" s="21"/>
      <c r="EVJ73" s="21"/>
      <c r="EVK73" s="21"/>
      <c r="EVL73" s="21"/>
      <c r="EVM73" s="21"/>
      <c r="EVN73" s="21"/>
      <c r="EVO73" s="21"/>
      <c r="EVP73" s="21"/>
      <c r="EVQ73" s="21"/>
      <c r="EVR73" s="21"/>
      <c r="EVS73" s="21"/>
      <c r="EVT73" s="21"/>
      <c r="EVU73" s="21"/>
      <c r="EVV73" s="21"/>
      <c r="EVW73" s="21"/>
      <c r="EVX73" s="21"/>
      <c r="EVY73" s="21"/>
      <c r="EVZ73" s="21"/>
      <c r="EWA73" s="21"/>
      <c r="EWB73" s="21"/>
      <c r="EWC73" s="21"/>
      <c r="EWD73" s="21"/>
      <c r="EWE73" s="21"/>
      <c r="EWF73" s="21"/>
      <c r="EWG73" s="21"/>
      <c r="EWH73" s="21"/>
      <c r="EWI73" s="21"/>
      <c r="EWJ73" s="21"/>
      <c r="EWK73" s="21"/>
      <c r="EWL73" s="21"/>
      <c r="EWM73" s="21"/>
      <c r="EWN73" s="21"/>
      <c r="EWO73" s="21"/>
      <c r="EWP73" s="21"/>
      <c r="EWQ73" s="21"/>
      <c r="EWR73" s="21"/>
      <c r="EWS73" s="21"/>
      <c r="EWT73" s="21"/>
      <c r="EWU73" s="21"/>
      <c r="EWV73" s="21"/>
      <c r="EWW73" s="21"/>
      <c r="EWX73" s="21"/>
      <c r="EWY73" s="21"/>
      <c r="EWZ73" s="21"/>
      <c r="EXA73" s="21"/>
      <c r="EXB73" s="21"/>
      <c r="EXC73" s="21"/>
      <c r="EXD73" s="21"/>
      <c r="EXE73" s="21"/>
      <c r="EXF73" s="21"/>
      <c r="EXG73" s="21"/>
      <c r="EXH73" s="21"/>
      <c r="EXI73" s="21"/>
      <c r="EXJ73" s="21"/>
      <c r="EXK73" s="21"/>
      <c r="EXL73" s="21"/>
      <c r="EXM73" s="21"/>
      <c r="EXN73" s="21"/>
      <c r="EXO73" s="21"/>
      <c r="EXP73" s="21"/>
      <c r="EXQ73" s="21"/>
      <c r="EXR73" s="21"/>
      <c r="EXS73" s="21"/>
      <c r="EXT73" s="21"/>
      <c r="EXU73" s="21"/>
      <c r="EXV73" s="21"/>
      <c r="EXW73" s="21"/>
      <c r="EXX73" s="21"/>
      <c r="EXY73" s="21"/>
      <c r="EXZ73" s="21"/>
      <c r="EYA73" s="21"/>
      <c r="EYB73" s="21"/>
      <c r="EYC73" s="21"/>
      <c r="EYD73" s="21"/>
      <c r="EYE73" s="21"/>
      <c r="EYF73" s="21"/>
      <c r="EYG73" s="21"/>
      <c r="EYH73" s="21"/>
      <c r="EYI73" s="21"/>
      <c r="EYJ73" s="21"/>
      <c r="EYK73" s="21"/>
      <c r="EYL73" s="21"/>
      <c r="EYM73" s="21"/>
      <c r="EYN73" s="21"/>
      <c r="EYO73" s="21"/>
      <c r="EYP73" s="21"/>
      <c r="EYQ73" s="21"/>
      <c r="EYR73" s="21"/>
      <c r="EYS73" s="21"/>
      <c r="EYT73" s="21"/>
      <c r="EYU73" s="21"/>
      <c r="EYV73" s="21"/>
      <c r="EYW73" s="21"/>
      <c r="EYX73" s="21"/>
      <c r="EYY73" s="21"/>
      <c r="EYZ73" s="21"/>
      <c r="EZA73" s="21"/>
      <c r="EZB73" s="21"/>
      <c r="EZC73" s="21"/>
      <c r="EZD73" s="21"/>
      <c r="EZE73" s="21"/>
      <c r="EZF73" s="21"/>
      <c r="EZG73" s="21"/>
      <c r="EZH73" s="21"/>
      <c r="EZI73" s="21"/>
      <c r="EZJ73" s="21"/>
      <c r="EZK73" s="21"/>
      <c r="EZL73" s="21"/>
      <c r="EZM73" s="21"/>
      <c r="EZN73" s="21"/>
      <c r="EZO73" s="21"/>
      <c r="EZP73" s="21"/>
      <c r="EZQ73" s="21"/>
      <c r="EZR73" s="21"/>
      <c r="EZS73" s="21"/>
      <c r="EZT73" s="21"/>
      <c r="EZU73" s="21"/>
      <c r="EZV73" s="21"/>
      <c r="EZW73" s="21"/>
      <c r="EZX73" s="21"/>
      <c r="EZY73" s="21"/>
      <c r="EZZ73" s="21"/>
      <c r="FAA73" s="21"/>
      <c r="FAB73" s="21"/>
      <c r="FAC73" s="21"/>
      <c r="FAD73" s="21"/>
      <c r="FAE73" s="21"/>
      <c r="FAF73" s="21"/>
      <c r="FAG73" s="21"/>
      <c r="FAH73" s="21"/>
      <c r="FAI73" s="21"/>
      <c r="FAJ73" s="21"/>
      <c r="FAK73" s="21"/>
      <c r="FAL73" s="21"/>
      <c r="FAM73" s="21"/>
      <c r="FAN73" s="21"/>
      <c r="FAO73" s="21"/>
      <c r="FAP73" s="21"/>
      <c r="FAQ73" s="21"/>
      <c r="FAR73" s="21"/>
      <c r="FAS73" s="21"/>
      <c r="FAT73" s="21"/>
      <c r="FAU73" s="21"/>
      <c r="FAV73" s="21"/>
      <c r="FAW73" s="21"/>
      <c r="FAX73" s="21"/>
      <c r="FAY73" s="21"/>
      <c r="FAZ73" s="21"/>
      <c r="FBA73" s="21"/>
      <c r="FBB73" s="21"/>
      <c r="FBC73" s="21"/>
      <c r="FBD73" s="21"/>
      <c r="FBE73" s="21"/>
      <c r="FBF73" s="21"/>
      <c r="FBG73" s="21"/>
      <c r="FBH73" s="21"/>
      <c r="FBI73" s="21"/>
      <c r="FBJ73" s="21"/>
      <c r="FBK73" s="21"/>
      <c r="FBL73" s="21"/>
      <c r="FBM73" s="21"/>
      <c r="FBN73" s="21"/>
      <c r="FBO73" s="21"/>
      <c r="FBP73" s="21"/>
      <c r="FBQ73" s="21"/>
      <c r="FBR73" s="21"/>
      <c r="FBS73" s="21"/>
      <c r="FBT73" s="21"/>
      <c r="FBU73" s="21"/>
      <c r="FBV73" s="21"/>
      <c r="FBW73" s="21"/>
      <c r="FBX73" s="21"/>
      <c r="FBY73" s="21"/>
      <c r="FBZ73" s="21"/>
      <c r="FCA73" s="21"/>
      <c r="FCB73" s="21"/>
      <c r="FCC73" s="21"/>
      <c r="FCD73" s="21"/>
      <c r="FCE73" s="21"/>
      <c r="FCF73" s="21"/>
      <c r="FCG73" s="21"/>
      <c r="FCH73" s="21"/>
      <c r="FCI73" s="21"/>
      <c r="FCJ73" s="21"/>
      <c r="FCK73" s="21"/>
      <c r="FCL73" s="21"/>
      <c r="FCM73" s="21"/>
      <c r="FCN73" s="21"/>
      <c r="FCO73" s="21"/>
      <c r="FCP73" s="21"/>
      <c r="FCQ73" s="21"/>
      <c r="FCR73" s="21"/>
      <c r="FCS73" s="21"/>
      <c r="FCT73" s="21"/>
      <c r="FCU73" s="21"/>
      <c r="FCV73" s="21"/>
      <c r="FCW73" s="21"/>
      <c r="FCX73" s="21"/>
      <c r="FCY73" s="21"/>
      <c r="FCZ73" s="21"/>
      <c r="FDA73" s="21"/>
      <c r="FDB73" s="21"/>
      <c r="FDC73" s="21"/>
      <c r="FDD73" s="21"/>
      <c r="FDE73" s="21"/>
      <c r="FDF73" s="21"/>
      <c r="FDG73" s="21"/>
      <c r="FDH73" s="21"/>
      <c r="FDI73" s="21"/>
      <c r="FDJ73" s="21"/>
      <c r="FDK73" s="21"/>
      <c r="FDL73" s="21"/>
      <c r="FDM73" s="21"/>
      <c r="FDN73" s="21"/>
      <c r="FDO73" s="21"/>
      <c r="FDP73" s="21"/>
      <c r="FDQ73" s="21"/>
      <c r="FDR73" s="21"/>
      <c r="FDS73" s="21"/>
      <c r="FDT73" s="21"/>
      <c r="FDU73" s="21"/>
      <c r="FDV73" s="21"/>
      <c r="FDW73" s="21"/>
      <c r="FDX73" s="21"/>
      <c r="FDY73" s="21"/>
      <c r="FDZ73" s="21"/>
      <c r="FEA73" s="21"/>
      <c r="FEB73" s="21"/>
      <c r="FEC73" s="21"/>
      <c r="FED73" s="21"/>
      <c r="FEE73" s="21"/>
      <c r="FEF73" s="21"/>
      <c r="FEG73" s="21"/>
      <c r="FEH73" s="21"/>
      <c r="FEI73" s="21"/>
      <c r="FEJ73" s="21"/>
      <c r="FEK73" s="21"/>
      <c r="FEL73" s="21"/>
      <c r="FEM73" s="21"/>
      <c r="FEN73" s="21"/>
      <c r="FEO73" s="21"/>
      <c r="FEP73" s="21"/>
      <c r="FEQ73" s="21"/>
      <c r="FER73" s="21"/>
      <c r="FES73" s="21"/>
      <c r="FET73" s="21"/>
      <c r="FEU73" s="21"/>
      <c r="FEV73" s="21"/>
      <c r="FEW73" s="21"/>
      <c r="FEX73" s="21"/>
      <c r="FEY73" s="21"/>
      <c r="FEZ73" s="21"/>
      <c r="FFA73" s="21"/>
      <c r="FFB73" s="21"/>
      <c r="FFC73" s="21"/>
      <c r="FFD73" s="21"/>
      <c r="FFE73" s="21"/>
      <c r="FFF73" s="21"/>
      <c r="FFG73" s="21"/>
      <c r="FFH73" s="21"/>
      <c r="FFI73" s="21"/>
      <c r="FFJ73" s="21"/>
      <c r="FFK73" s="21"/>
      <c r="FFL73" s="21"/>
      <c r="FFM73" s="21"/>
      <c r="FFN73" s="21"/>
      <c r="FFO73" s="21"/>
      <c r="FFP73" s="21"/>
      <c r="FFQ73" s="21"/>
      <c r="FFR73" s="21"/>
      <c r="FFS73" s="21"/>
      <c r="FFT73" s="21"/>
      <c r="FFU73" s="21"/>
      <c r="FFV73" s="21"/>
      <c r="FFW73" s="21"/>
      <c r="FFX73" s="21"/>
      <c r="FFY73" s="21"/>
      <c r="FFZ73" s="21"/>
      <c r="FGA73" s="21"/>
      <c r="FGB73" s="21"/>
      <c r="FGC73" s="21"/>
      <c r="FGD73" s="21"/>
      <c r="FGE73" s="21"/>
      <c r="FGF73" s="21"/>
      <c r="FGG73" s="21"/>
      <c r="FGH73" s="21"/>
      <c r="FGI73" s="21"/>
      <c r="FGJ73" s="21"/>
      <c r="FGK73" s="21"/>
      <c r="FGL73" s="21"/>
      <c r="FGM73" s="21"/>
      <c r="FGN73" s="21"/>
      <c r="FGO73" s="21"/>
      <c r="FGP73" s="21"/>
      <c r="FGQ73" s="21"/>
      <c r="FGR73" s="21"/>
      <c r="FGS73" s="21"/>
      <c r="FGT73" s="21"/>
      <c r="FGU73" s="21"/>
      <c r="FGV73" s="21"/>
      <c r="FGW73" s="21"/>
      <c r="FGX73" s="21"/>
      <c r="FGY73" s="21"/>
      <c r="FGZ73" s="21"/>
      <c r="FHA73" s="21"/>
      <c r="FHB73" s="21"/>
      <c r="FHC73" s="21"/>
      <c r="FHD73" s="21"/>
      <c r="FHE73" s="21"/>
      <c r="FHF73" s="21"/>
      <c r="FHG73" s="21"/>
      <c r="FHH73" s="21"/>
      <c r="FHI73" s="21"/>
      <c r="FHJ73" s="21"/>
      <c r="FHK73" s="21"/>
      <c r="FHL73" s="21"/>
      <c r="FHM73" s="21"/>
      <c r="FHN73" s="21"/>
      <c r="FHO73" s="21"/>
      <c r="FHP73" s="21"/>
      <c r="FHQ73" s="21"/>
      <c r="FHR73" s="21"/>
      <c r="FHS73" s="21"/>
      <c r="FHT73" s="21"/>
      <c r="FHU73" s="21"/>
      <c r="FHV73" s="21"/>
      <c r="FHW73" s="21"/>
      <c r="FHX73" s="21"/>
      <c r="FHY73" s="21"/>
      <c r="FHZ73" s="21"/>
      <c r="FIA73" s="21"/>
      <c r="FIB73" s="21"/>
      <c r="FIC73" s="21"/>
      <c r="FID73" s="21"/>
      <c r="FIE73" s="21"/>
      <c r="FIF73" s="21"/>
      <c r="FIG73" s="21"/>
      <c r="FIH73" s="21"/>
      <c r="FII73" s="21"/>
      <c r="FIJ73" s="21"/>
      <c r="FIK73" s="21"/>
      <c r="FIL73" s="21"/>
      <c r="FIM73" s="21"/>
      <c r="FIN73" s="21"/>
      <c r="FIO73" s="21"/>
      <c r="FIP73" s="21"/>
      <c r="FIQ73" s="21"/>
      <c r="FIR73" s="21"/>
      <c r="FIS73" s="21"/>
      <c r="FIT73" s="21"/>
      <c r="FIU73" s="21"/>
      <c r="FIV73" s="21"/>
      <c r="FIW73" s="21"/>
      <c r="FIX73" s="21"/>
      <c r="FIY73" s="21"/>
      <c r="FIZ73" s="21"/>
      <c r="FJA73" s="21"/>
      <c r="FJB73" s="21"/>
      <c r="FJC73" s="21"/>
      <c r="FJD73" s="21"/>
      <c r="FJE73" s="21"/>
      <c r="FJF73" s="21"/>
      <c r="FJG73" s="21"/>
      <c r="FJH73" s="21"/>
      <c r="FJI73" s="21"/>
      <c r="FJJ73" s="21"/>
      <c r="FJK73" s="21"/>
      <c r="FJL73" s="21"/>
      <c r="FJM73" s="21"/>
      <c r="FJN73" s="21"/>
      <c r="FJO73" s="21"/>
      <c r="FJP73" s="21"/>
      <c r="FJQ73" s="21"/>
      <c r="FJR73" s="21"/>
      <c r="FJS73" s="21"/>
      <c r="FJT73" s="21"/>
      <c r="FJU73" s="21"/>
      <c r="FJV73" s="21"/>
      <c r="FJW73" s="21"/>
      <c r="FJX73" s="21"/>
      <c r="FJY73" s="21"/>
      <c r="FJZ73" s="21"/>
      <c r="FKA73" s="21"/>
      <c r="FKB73" s="21"/>
      <c r="FKC73" s="21"/>
      <c r="FKD73" s="21"/>
      <c r="FKE73" s="21"/>
      <c r="FKF73" s="21"/>
      <c r="FKG73" s="21"/>
      <c r="FKH73" s="21"/>
      <c r="FKI73" s="21"/>
      <c r="FKJ73" s="21"/>
      <c r="FKK73" s="21"/>
      <c r="FKL73" s="21"/>
      <c r="FKM73" s="21"/>
      <c r="FKN73" s="21"/>
      <c r="FKO73" s="21"/>
      <c r="FKP73" s="21"/>
      <c r="FKQ73" s="21"/>
      <c r="FKR73" s="21"/>
      <c r="FKS73" s="21"/>
      <c r="FKT73" s="21"/>
      <c r="FKU73" s="21"/>
      <c r="FKV73" s="21"/>
      <c r="FKW73" s="21"/>
      <c r="FKX73" s="21"/>
      <c r="FKY73" s="21"/>
      <c r="FKZ73" s="21"/>
      <c r="FLA73" s="21"/>
      <c r="FLB73" s="21"/>
      <c r="FLC73" s="21"/>
      <c r="FLD73" s="21"/>
      <c r="FLE73" s="21"/>
      <c r="FLF73" s="21"/>
      <c r="FLG73" s="21"/>
      <c r="FLH73" s="21"/>
      <c r="FLI73" s="21"/>
      <c r="FLJ73" s="21"/>
      <c r="FLK73" s="21"/>
      <c r="FLL73" s="21"/>
      <c r="FLM73" s="21"/>
      <c r="FLN73" s="21"/>
      <c r="FLO73" s="21"/>
      <c r="FLP73" s="21"/>
      <c r="FLQ73" s="21"/>
      <c r="FLR73" s="21"/>
      <c r="FLS73" s="21"/>
      <c r="FLT73" s="21"/>
      <c r="FLU73" s="21"/>
      <c r="FLV73" s="21"/>
      <c r="FLW73" s="21"/>
      <c r="FLX73" s="21"/>
      <c r="FLY73" s="21"/>
      <c r="FLZ73" s="21"/>
      <c r="FMA73" s="21"/>
      <c r="FMB73" s="21"/>
      <c r="FMC73" s="21"/>
      <c r="FMD73" s="21"/>
      <c r="FME73" s="21"/>
      <c r="FMF73" s="21"/>
      <c r="FMG73" s="21"/>
      <c r="FMH73" s="21"/>
      <c r="FMI73" s="21"/>
      <c r="FMJ73" s="21"/>
      <c r="FMK73" s="21"/>
      <c r="FML73" s="21"/>
      <c r="FMM73" s="21"/>
      <c r="FMN73" s="21"/>
      <c r="FMO73" s="21"/>
      <c r="FMP73" s="21"/>
      <c r="FMQ73" s="21"/>
      <c r="FMR73" s="21"/>
      <c r="FMS73" s="21"/>
      <c r="FMT73" s="21"/>
      <c r="FMU73" s="21"/>
      <c r="FMV73" s="21"/>
      <c r="FMW73" s="21"/>
      <c r="FMX73" s="21"/>
      <c r="FMY73" s="21"/>
      <c r="FMZ73" s="21"/>
      <c r="FNA73" s="21"/>
      <c r="FNB73" s="21"/>
      <c r="FNC73" s="21"/>
      <c r="FND73" s="21"/>
      <c r="FNE73" s="21"/>
      <c r="FNF73" s="21"/>
      <c r="FNG73" s="21"/>
      <c r="FNH73" s="21"/>
      <c r="FNI73" s="21"/>
      <c r="FNJ73" s="21"/>
      <c r="FNK73" s="21"/>
      <c r="FNL73" s="21"/>
      <c r="FNM73" s="21"/>
      <c r="FNN73" s="21"/>
      <c r="FNO73" s="21"/>
      <c r="FNP73" s="21"/>
      <c r="FNQ73" s="21"/>
      <c r="FNR73" s="21"/>
      <c r="FNS73" s="21"/>
      <c r="FNT73" s="21"/>
      <c r="FNU73" s="21"/>
      <c r="FNV73" s="21"/>
      <c r="FNW73" s="21"/>
      <c r="FNX73" s="21"/>
      <c r="FNY73" s="21"/>
      <c r="FNZ73" s="21"/>
      <c r="FOA73" s="21"/>
      <c r="FOB73" s="21"/>
      <c r="FOC73" s="21"/>
      <c r="FOD73" s="21"/>
      <c r="FOE73" s="21"/>
      <c r="FOF73" s="21"/>
      <c r="FOG73" s="21"/>
      <c r="FOH73" s="21"/>
      <c r="FOI73" s="21"/>
      <c r="FOJ73" s="21"/>
      <c r="FOK73" s="21"/>
      <c r="FOL73" s="21"/>
      <c r="FOM73" s="21"/>
      <c r="FON73" s="21"/>
      <c r="FOO73" s="21"/>
      <c r="FOP73" s="21"/>
      <c r="FOQ73" s="21"/>
      <c r="FOR73" s="21"/>
      <c r="FOS73" s="21"/>
      <c r="FOT73" s="21"/>
      <c r="FOU73" s="21"/>
      <c r="FOV73" s="21"/>
      <c r="FOW73" s="21"/>
      <c r="FOX73" s="21"/>
      <c r="FOY73" s="21"/>
      <c r="FOZ73" s="21"/>
      <c r="FPA73" s="21"/>
      <c r="FPB73" s="21"/>
      <c r="FPC73" s="21"/>
      <c r="FPD73" s="21"/>
      <c r="FPE73" s="21"/>
      <c r="FPF73" s="21"/>
      <c r="FPG73" s="21"/>
      <c r="FPH73" s="21"/>
      <c r="FPI73" s="21"/>
      <c r="FPJ73" s="21"/>
      <c r="FPK73" s="21"/>
      <c r="FPL73" s="21"/>
      <c r="FPM73" s="21"/>
      <c r="FPN73" s="21"/>
      <c r="FPO73" s="21"/>
      <c r="FPP73" s="21"/>
      <c r="FPQ73" s="21"/>
      <c r="FPR73" s="21"/>
      <c r="FPS73" s="21"/>
      <c r="FPT73" s="21"/>
      <c r="FPU73" s="21"/>
      <c r="FPV73" s="21"/>
      <c r="FPW73" s="21"/>
      <c r="FPX73" s="21"/>
      <c r="FPY73" s="21"/>
      <c r="FPZ73" s="21"/>
      <c r="FQA73" s="21"/>
      <c r="FQB73" s="21"/>
      <c r="FQC73" s="21"/>
      <c r="FQD73" s="21"/>
      <c r="FQE73" s="21"/>
      <c r="FQF73" s="21"/>
      <c r="FQG73" s="21"/>
      <c r="FQH73" s="21"/>
      <c r="FQI73" s="21"/>
      <c r="FQJ73" s="21"/>
      <c r="FQK73" s="21"/>
      <c r="FQL73" s="21"/>
      <c r="FQM73" s="21"/>
      <c r="FQN73" s="21"/>
      <c r="FQO73" s="21"/>
      <c r="FQP73" s="21"/>
      <c r="FQQ73" s="21"/>
      <c r="FQR73" s="21"/>
      <c r="FQS73" s="21"/>
      <c r="FQT73" s="21"/>
      <c r="FQU73" s="21"/>
      <c r="FQV73" s="21"/>
      <c r="FQW73" s="21"/>
      <c r="FQX73" s="21"/>
      <c r="FQY73" s="21"/>
      <c r="FQZ73" s="21"/>
      <c r="FRA73" s="21"/>
      <c r="FRB73" s="21"/>
      <c r="FRC73" s="21"/>
      <c r="FRD73" s="21"/>
      <c r="FRE73" s="21"/>
      <c r="FRF73" s="21"/>
      <c r="FRG73" s="21"/>
      <c r="FRH73" s="21"/>
      <c r="FRI73" s="21"/>
      <c r="FRJ73" s="21"/>
      <c r="FRK73" s="21"/>
      <c r="FRL73" s="21"/>
      <c r="FRM73" s="21"/>
      <c r="FRN73" s="21"/>
      <c r="FRO73" s="21"/>
      <c r="FRP73" s="21"/>
      <c r="FRQ73" s="21"/>
      <c r="FRR73" s="21"/>
      <c r="FRS73" s="21"/>
      <c r="FRT73" s="21"/>
      <c r="FRU73" s="21"/>
      <c r="FRV73" s="21"/>
      <c r="FRW73" s="21"/>
      <c r="FRX73" s="21"/>
      <c r="FRY73" s="21"/>
      <c r="FRZ73" s="21"/>
      <c r="FSA73" s="21"/>
      <c r="FSB73" s="21"/>
      <c r="FSC73" s="21"/>
      <c r="FSD73" s="21"/>
      <c r="FSE73" s="21"/>
      <c r="FSF73" s="21"/>
      <c r="FSG73" s="21"/>
      <c r="FSH73" s="21"/>
      <c r="FSI73" s="21"/>
      <c r="FSJ73" s="21"/>
      <c r="FSK73" s="21"/>
      <c r="FSL73" s="21"/>
      <c r="FSM73" s="21"/>
      <c r="FSN73" s="21"/>
      <c r="FSO73" s="21"/>
      <c r="FSP73" s="21"/>
      <c r="FSQ73" s="21"/>
      <c r="FSR73" s="21"/>
      <c r="FSS73" s="21"/>
      <c r="FST73" s="21"/>
      <c r="FSU73" s="21"/>
      <c r="FSV73" s="21"/>
      <c r="FSW73" s="21"/>
      <c r="FSX73" s="21"/>
      <c r="FSY73" s="21"/>
      <c r="FSZ73" s="21"/>
      <c r="FTA73" s="21"/>
      <c r="FTB73" s="21"/>
      <c r="FTC73" s="21"/>
      <c r="FTD73" s="21"/>
      <c r="FTE73" s="21"/>
      <c r="FTF73" s="21"/>
      <c r="FTG73" s="21"/>
      <c r="FTH73" s="21"/>
      <c r="FTI73" s="21"/>
      <c r="FTJ73" s="21"/>
      <c r="FTK73" s="21"/>
      <c r="FTL73" s="21"/>
      <c r="FTM73" s="21"/>
      <c r="FTN73" s="21"/>
      <c r="FTO73" s="21"/>
      <c r="FTP73" s="21"/>
      <c r="FTQ73" s="21"/>
      <c r="FTR73" s="21"/>
      <c r="FTS73" s="21"/>
      <c r="FTT73" s="21"/>
      <c r="FTU73" s="21"/>
      <c r="FTV73" s="21"/>
      <c r="FTW73" s="21"/>
      <c r="FTX73" s="21"/>
      <c r="FTY73" s="21"/>
      <c r="FTZ73" s="21"/>
      <c r="FUA73" s="21"/>
      <c r="FUB73" s="21"/>
      <c r="FUC73" s="21"/>
      <c r="FUD73" s="21"/>
      <c r="FUE73" s="21"/>
      <c r="FUF73" s="21"/>
      <c r="FUG73" s="21"/>
      <c r="FUH73" s="21"/>
      <c r="FUI73" s="21"/>
      <c r="FUJ73" s="21"/>
      <c r="FUK73" s="21"/>
      <c r="FUL73" s="21"/>
      <c r="FUM73" s="21"/>
      <c r="FUN73" s="21"/>
      <c r="FUO73" s="21"/>
      <c r="FUP73" s="21"/>
      <c r="FUQ73" s="21"/>
      <c r="FUR73" s="21"/>
      <c r="FUS73" s="21"/>
      <c r="FUT73" s="21"/>
      <c r="FUU73" s="21"/>
      <c r="FUV73" s="21"/>
      <c r="FUW73" s="21"/>
      <c r="FUX73" s="21"/>
      <c r="FUY73" s="21"/>
      <c r="FUZ73" s="21"/>
      <c r="FVA73" s="21"/>
      <c r="FVB73" s="21"/>
      <c r="FVC73" s="21"/>
      <c r="FVD73" s="21"/>
      <c r="FVE73" s="21"/>
      <c r="FVF73" s="21"/>
      <c r="FVG73" s="21"/>
      <c r="FVH73" s="21"/>
      <c r="FVI73" s="21"/>
      <c r="FVJ73" s="21"/>
      <c r="FVK73" s="21"/>
      <c r="FVL73" s="21"/>
      <c r="FVM73" s="21"/>
      <c r="FVN73" s="21"/>
      <c r="FVO73" s="21"/>
      <c r="FVP73" s="21"/>
      <c r="FVQ73" s="21"/>
      <c r="FVR73" s="21"/>
      <c r="FVS73" s="21"/>
      <c r="FVT73" s="21"/>
      <c r="FVU73" s="21"/>
      <c r="FVV73" s="21"/>
      <c r="FVW73" s="21"/>
      <c r="FVX73" s="21"/>
      <c r="FVY73" s="21"/>
      <c r="FVZ73" s="21"/>
      <c r="FWA73" s="21"/>
      <c r="FWB73" s="21"/>
      <c r="FWC73" s="21"/>
      <c r="FWD73" s="21"/>
      <c r="FWE73" s="21"/>
      <c r="FWF73" s="21"/>
      <c r="FWG73" s="21"/>
      <c r="FWH73" s="21"/>
      <c r="FWI73" s="21"/>
      <c r="FWJ73" s="21"/>
      <c r="FWK73" s="21"/>
      <c r="FWL73" s="21"/>
      <c r="FWM73" s="21"/>
      <c r="FWN73" s="21"/>
      <c r="FWO73" s="21"/>
      <c r="FWP73" s="21"/>
      <c r="FWQ73" s="21"/>
      <c r="FWR73" s="21"/>
      <c r="FWS73" s="21"/>
      <c r="FWT73" s="21"/>
      <c r="FWU73" s="21"/>
      <c r="FWV73" s="21"/>
      <c r="FWW73" s="21"/>
      <c r="FWX73" s="21"/>
      <c r="FWY73" s="21"/>
      <c r="FWZ73" s="21"/>
      <c r="FXA73" s="21"/>
      <c r="FXB73" s="21"/>
      <c r="FXC73" s="21"/>
      <c r="FXD73" s="21"/>
      <c r="FXE73" s="21"/>
      <c r="FXF73" s="21"/>
      <c r="FXG73" s="21"/>
      <c r="FXH73" s="21"/>
      <c r="FXI73" s="21"/>
      <c r="FXJ73" s="21"/>
      <c r="FXK73" s="21"/>
      <c r="FXL73" s="21"/>
      <c r="FXM73" s="21"/>
      <c r="FXN73" s="21"/>
      <c r="FXO73" s="21"/>
      <c r="FXP73" s="21"/>
      <c r="FXQ73" s="21"/>
      <c r="FXR73" s="21"/>
      <c r="FXS73" s="21"/>
      <c r="FXT73" s="21"/>
      <c r="FXU73" s="21"/>
      <c r="FXV73" s="21"/>
      <c r="FXW73" s="21"/>
      <c r="FXX73" s="21"/>
      <c r="FXY73" s="21"/>
      <c r="FXZ73" s="21"/>
      <c r="FYA73" s="21"/>
      <c r="FYB73" s="21"/>
      <c r="FYC73" s="21"/>
      <c r="FYD73" s="21"/>
      <c r="FYE73" s="21"/>
      <c r="FYF73" s="21"/>
      <c r="FYG73" s="21"/>
      <c r="FYH73" s="21"/>
      <c r="FYI73" s="21"/>
      <c r="FYJ73" s="21"/>
      <c r="FYK73" s="21"/>
      <c r="FYL73" s="21"/>
      <c r="FYM73" s="21"/>
      <c r="FYN73" s="21"/>
      <c r="FYO73" s="21"/>
      <c r="FYP73" s="21"/>
      <c r="FYQ73" s="21"/>
      <c r="FYR73" s="21"/>
      <c r="FYS73" s="21"/>
      <c r="FYT73" s="21"/>
      <c r="FYU73" s="21"/>
      <c r="FYV73" s="21"/>
      <c r="FYW73" s="21"/>
      <c r="FYX73" s="21"/>
      <c r="FYY73" s="21"/>
      <c r="FYZ73" s="21"/>
      <c r="FZA73" s="21"/>
      <c r="FZB73" s="21"/>
      <c r="FZC73" s="21"/>
      <c r="FZD73" s="21"/>
      <c r="FZE73" s="21"/>
      <c r="FZF73" s="21"/>
      <c r="FZG73" s="21"/>
      <c r="FZH73" s="21"/>
      <c r="FZI73" s="21"/>
      <c r="FZJ73" s="21"/>
      <c r="FZK73" s="21"/>
      <c r="FZL73" s="21"/>
      <c r="FZM73" s="21"/>
      <c r="FZN73" s="21"/>
      <c r="FZO73" s="21"/>
      <c r="FZP73" s="21"/>
      <c r="FZQ73" s="21"/>
      <c r="FZR73" s="21"/>
      <c r="FZS73" s="21"/>
      <c r="FZT73" s="21"/>
      <c r="FZU73" s="21"/>
      <c r="FZV73" s="21"/>
      <c r="FZW73" s="21"/>
      <c r="FZX73" s="21"/>
      <c r="FZY73" s="21"/>
      <c r="FZZ73" s="21"/>
      <c r="GAA73" s="21"/>
      <c r="GAB73" s="21"/>
      <c r="GAC73" s="21"/>
      <c r="GAD73" s="21"/>
      <c r="GAE73" s="21"/>
      <c r="GAF73" s="21"/>
      <c r="GAG73" s="21"/>
      <c r="GAH73" s="21"/>
      <c r="GAI73" s="21"/>
      <c r="GAJ73" s="21"/>
      <c r="GAK73" s="21"/>
      <c r="GAL73" s="21"/>
      <c r="GAM73" s="21"/>
      <c r="GAN73" s="21"/>
      <c r="GAO73" s="21"/>
      <c r="GAP73" s="21"/>
      <c r="GAQ73" s="21"/>
      <c r="GAR73" s="21"/>
      <c r="GAS73" s="21"/>
      <c r="GAT73" s="21"/>
      <c r="GAU73" s="21"/>
      <c r="GAV73" s="21"/>
      <c r="GAW73" s="21"/>
      <c r="GAX73" s="21"/>
      <c r="GAY73" s="21"/>
      <c r="GAZ73" s="21"/>
      <c r="GBA73" s="21"/>
      <c r="GBB73" s="21"/>
      <c r="GBC73" s="21"/>
      <c r="GBD73" s="21"/>
      <c r="GBE73" s="21"/>
      <c r="GBF73" s="21"/>
      <c r="GBG73" s="21"/>
      <c r="GBH73" s="21"/>
      <c r="GBI73" s="21"/>
      <c r="GBJ73" s="21"/>
      <c r="GBK73" s="21"/>
      <c r="GBL73" s="21"/>
      <c r="GBM73" s="21"/>
      <c r="GBN73" s="21"/>
      <c r="GBO73" s="21"/>
      <c r="GBP73" s="21"/>
      <c r="GBQ73" s="21"/>
      <c r="GBR73" s="21"/>
      <c r="GBS73" s="21"/>
      <c r="GBT73" s="21"/>
      <c r="GBU73" s="21"/>
      <c r="GBV73" s="21"/>
      <c r="GBW73" s="21"/>
      <c r="GBX73" s="21"/>
      <c r="GBY73" s="21"/>
      <c r="GBZ73" s="21"/>
      <c r="GCA73" s="21"/>
      <c r="GCB73" s="21"/>
      <c r="GCC73" s="21"/>
      <c r="GCD73" s="21"/>
      <c r="GCE73" s="21"/>
      <c r="GCF73" s="21"/>
      <c r="GCG73" s="21"/>
      <c r="GCH73" s="21"/>
      <c r="GCI73" s="21"/>
      <c r="GCJ73" s="21"/>
      <c r="GCK73" s="21"/>
      <c r="GCL73" s="21"/>
      <c r="GCM73" s="21"/>
      <c r="GCN73" s="21"/>
      <c r="GCO73" s="21"/>
      <c r="GCP73" s="21"/>
      <c r="GCQ73" s="21"/>
      <c r="GCR73" s="21"/>
      <c r="GCS73" s="21"/>
      <c r="GCT73" s="21"/>
      <c r="GCU73" s="21"/>
      <c r="GCV73" s="21"/>
      <c r="GCW73" s="21"/>
      <c r="GCX73" s="21"/>
      <c r="GCY73" s="21"/>
      <c r="GCZ73" s="21"/>
      <c r="GDA73" s="21"/>
      <c r="GDB73" s="21"/>
      <c r="GDC73" s="21"/>
      <c r="GDD73" s="21"/>
      <c r="GDE73" s="21"/>
      <c r="GDF73" s="21"/>
      <c r="GDG73" s="21"/>
      <c r="GDH73" s="21"/>
      <c r="GDI73" s="21"/>
      <c r="GDJ73" s="21"/>
      <c r="GDK73" s="21"/>
      <c r="GDL73" s="21"/>
      <c r="GDM73" s="21"/>
      <c r="GDN73" s="21"/>
      <c r="GDO73" s="21"/>
      <c r="GDP73" s="21"/>
      <c r="GDQ73" s="21"/>
      <c r="GDR73" s="21"/>
      <c r="GDS73" s="21"/>
      <c r="GDT73" s="21"/>
      <c r="GDU73" s="21"/>
      <c r="GDV73" s="21"/>
      <c r="GDW73" s="21"/>
      <c r="GDX73" s="21"/>
      <c r="GDY73" s="21"/>
      <c r="GDZ73" s="21"/>
      <c r="GEA73" s="21"/>
      <c r="GEB73" s="21"/>
      <c r="GEC73" s="21"/>
      <c r="GED73" s="21"/>
      <c r="GEE73" s="21"/>
      <c r="GEF73" s="21"/>
      <c r="GEG73" s="21"/>
      <c r="GEH73" s="21"/>
      <c r="GEI73" s="21"/>
      <c r="GEJ73" s="21"/>
      <c r="GEK73" s="21"/>
      <c r="GEL73" s="21"/>
      <c r="GEM73" s="21"/>
      <c r="GEN73" s="21"/>
      <c r="GEO73" s="21"/>
      <c r="GEP73" s="21"/>
      <c r="GEQ73" s="21"/>
      <c r="GER73" s="21"/>
      <c r="GES73" s="21"/>
      <c r="GET73" s="21"/>
      <c r="GEU73" s="21"/>
      <c r="GEV73" s="21"/>
      <c r="GEW73" s="21"/>
      <c r="GEX73" s="21"/>
      <c r="GEY73" s="21"/>
      <c r="GEZ73" s="21"/>
      <c r="GFA73" s="21"/>
      <c r="GFB73" s="21"/>
      <c r="GFC73" s="21"/>
      <c r="GFD73" s="21"/>
      <c r="GFE73" s="21"/>
      <c r="GFF73" s="21"/>
      <c r="GFG73" s="21"/>
      <c r="GFH73" s="21"/>
      <c r="GFI73" s="21"/>
      <c r="GFJ73" s="21"/>
      <c r="GFK73" s="21"/>
      <c r="GFL73" s="21"/>
      <c r="GFM73" s="21"/>
      <c r="GFN73" s="21"/>
      <c r="GFO73" s="21"/>
      <c r="GFP73" s="21"/>
      <c r="GFQ73" s="21"/>
      <c r="GFR73" s="21"/>
      <c r="GFS73" s="21"/>
      <c r="GFT73" s="21"/>
      <c r="GFU73" s="21"/>
      <c r="GFV73" s="21"/>
      <c r="GFW73" s="21"/>
      <c r="GFX73" s="21"/>
      <c r="GFY73" s="21"/>
      <c r="GFZ73" s="21"/>
      <c r="GGA73" s="21"/>
      <c r="GGB73" s="21"/>
      <c r="GGC73" s="21"/>
      <c r="GGD73" s="21"/>
      <c r="GGE73" s="21"/>
      <c r="GGF73" s="21"/>
      <c r="GGG73" s="21"/>
      <c r="GGH73" s="21"/>
      <c r="GGI73" s="21"/>
      <c r="GGJ73" s="21"/>
      <c r="GGK73" s="21"/>
      <c r="GGL73" s="21"/>
      <c r="GGM73" s="21"/>
      <c r="GGN73" s="21"/>
      <c r="GGO73" s="21"/>
      <c r="GGP73" s="21"/>
      <c r="GGQ73" s="21"/>
      <c r="GGR73" s="21"/>
      <c r="GGS73" s="21"/>
      <c r="GGT73" s="21"/>
      <c r="GGU73" s="21"/>
      <c r="GGV73" s="21"/>
      <c r="GGW73" s="21"/>
      <c r="GGX73" s="21"/>
      <c r="GGY73" s="21"/>
      <c r="GGZ73" s="21"/>
      <c r="GHA73" s="21"/>
      <c r="GHB73" s="21"/>
      <c r="GHC73" s="21"/>
      <c r="GHD73" s="21"/>
      <c r="GHE73" s="21"/>
      <c r="GHF73" s="21"/>
      <c r="GHG73" s="21"/>
      <c r="GHH73" s="21"/>
      <c r="GHI73" s="21"/>
      <c r="GHJ73" s="21"/>
      <c r="GHK73" s="21"/>
      <c r="GHL73" s="21"/>
      <c r="GHM73" s="21"/>
      <c r="GHN73" s="21"/>
      <c r="GHO73" s="21"/>
      <c r="GHP73" s="21"/>
      <c r="GHQ73" s="21"/>
      <c r="GHR73" s="21"/>
      <c r="GHS73" s="21"/>
      <c r="GHT73" s="21"/>
      <c r="GHU73" s="21"/>
      <c r="GHV73" s="21"/>
      <c r="GHW73" s="21"/>
      <c r="GHX73" s="21"/>
      <c r="GHY73" s="21"/>
      <c r="GHZ73" s="21"/>
      <c r="GIA73" s="21"/>
      <c r="GIB73" s="21"/>
      <c r="GIC73" s="21"/>
      <c r="GID73" s="21"/>
      <c r="GIE73" s="21"/>
      <c r="GIF73" s="21"/>
      <c r="GIG73" s="21"/>
      <c r="GIH73" s="21"/>
      <c r="GII73" s="21"/>
      <c r="GIJ73" s="21"/>
      <c r="GIK73" s="21"/>
      <c r="GIL73" s="21"/>
      <c r="GIM73" s="21"/>
      <c r="GIN73" s="21"/>
      <c r="GIO73" s="21"/>
      <c r="GIP73" s="21"/>
      <c r="GIQ73" s="21"/>
      <c r="GIR73" s="21"/>
      <c r="GIS73" s="21"/>
      <c r="GIT73" s="21"/>
      <c r="GIU73" s="21"/>
      <c r="GIV73" s="21"/>
      <c r="GIW73" s="21"/>
      <c r="GIX73" s="21"/>
      <c r="GIY73" s="21"/>
      <c r="GIZ73" s="21"/>
      <c r="GJA73" s="21"/>
      <c r="GJB73" s="21"/>
      <c r="GJC73" s="21"/>
      <c r="GJD73" s="21"/>
      <c r="GJE73" s="21"/>
      <c r="GJF73" s="21"/>
      <c r="GJG73" s="21"/>
      <c r="GJH73" s="21"/>
      <c r="GJI73" s="21"/>
      <c r="GJJ73" s="21"/>
      <c r="GJK73" s="21"/>
      <c r="GJL73" s="21"/>
      <c r="GJM73" s="21"/>
      <c r="GJN73" s="21"/>
      <c r="GJO73" s="21"/>
      <c r="GJP73" s="21"/>
      <c r="GJQ73" s="21"/>
      <c r="GJR73" s="21"/>
      <c r="GJS73" s="21"/>
      <c r="GJT73" s="21"/>
      <c r="GJU73" s="21"/>
      <c r="GJV73" s="21"/>
      <c r="GJW73" s="21"/>
      <c r="GJX73" s="21"/>
      <c r="GJY73" s="21"/>
      <c r="GJZ73" s="21"/>
      <c r="GKA73" s="21"/>
      <c r="GKB73" s="21"/>
      <c r="GKC73" s="21"/>
      <c r="GKD73" s="21"/>
      <c r="GKE73" s="21"/>
      <c r="GKF73" s="21"/>
      <c r="GKG73" s="21"/>
      <c r="GKH73" s="21"/>
      <c r="GKI73" s="21"/>
      <c r="GKJ73" s="21"/>
      <c r="GKK73" s="21"/>
      <c r="GKL73" s="21"/>
      <c r="GKM73" s="21"/>
      <c r="GKN73" s="21"/>
      <c r="GKO73" s="21"/>
      <c r="GKP73" s="21"/>
      <c r="GKQ73" s="21"/>
      <c r="GKR73" s="21"/>
      <c r="GKS73" s="21"/>
      <c r="GKT73" s="21"/>
      <c r="GKU73" s="21"/>
      <c r="GKV73" s="21"/>
      <c r="GKW73" s="21"/>
      <c r="GKX73" s="21"/>
      <c r="GKY73" s="21"/>
      <c r="GKZ73" s="21"/>
      <c r="GLA73" s="21"/>
      <c r="GLB73" s="21"/>
      <c r="GLC73" s="21"/>
      <c r="GLD73" s="21"/>
      <c r="GLE73" s="21"/>
      <c r="GLF73" s="21"/>
      <c r="GLG73" s="21"/>
      <c r="GLH73" s="21"/>
      <c r="GLI73" s="21"/>
      <c r="GLJ73" s="21"/>
      <c r="GLK73" s="21"/>
      <c r="GLL73" s="21"/>
      <c r="GLM73" s="21"/>
      <c r="GLN73" s="21"/>
      <c r="GLO73" s="21"/>
      <c r="GLP73" s="21"/>
      <c r="GLQ73" s="21"/>
      <c r="GLR73" s="21"/>
      <c r="GLS73" s="21"/>
      <c r="GLT73" s="21"/>
      <c r="GLU73" s="21"/>
      <c r="GLV73" s="21"/>
      <c r="GLW73" s="21"/>
      <c r="GLX73" s="21"/>
      <c r="GLY73" s="21"/>
      <c r="GLZ73" s="21"/>
      <c r="GMA73" s="21"/>
      <c r="GMB73" s="21"/>
      <c r="GMC73" s="21"/>
      <c r="GMD73" s="21"/>
      <c r="GME73" s="21"/>
      <c r="GMF73" s="21"/>
      <c r="GMG73" s="21"/>
      <c r="GMH73" s="21"/>
      <c r="GMI73" s="21"/>
      <c r="GMJ73" s="21"/>
      <c r="GMK73" s="21"/>
      <c r="GML73" s="21"/>
      <c r="GMM73" s="21"/>
      <c r="GMN73" s="21"/>
      <c r="GMO73" s="21"/>
      <c r="GMP73" s="21"/>
      <c r="GMQ73" s="21"/>
      <c r="GMR73" s="21"/>
      <c r="GMS73" s="21"/>
      <c r="GMT73" s="21"/>
      <c r="GMU73" s="21"/>
      <c r="GMV73" s="21"/>
      <c r="GMW73" s="21"/>
      <c r="GMX73" s="21"/>
      <c r="GMY73" s="21"/>
      <c r="GMZ73" s="21"/>
      <c r="GNA73" s="21"/>
      <c r="GNB73" s="21"/>
      <c r="GNC73" s="21"/>
      <c r="GND73" s="21"/>
      <c r="GNE73" s="21"/>
      <c r="GNF73" s="21"/>
      <c r="GNG73" s="21"/>
      <c r="GNH73" s="21"/>
      <c r="GNI73" s="21"/>
      <c r="GNJ73" s="21"/>
      <c r="GNK73" s="21"/>
      <c r="GNL73" s="21"/>
      <c r="GNM73" s="21"/>
      <c r="GNN73" s="21"/>
      <c r="GNO73" s="21"/>
      <c r="GNP73" s="21"/>
      <c r="GNQ73" s="21"/>
      <c r="GNR73" s="21"/>
      <c r="GNS73" s="21"/>
      <c r="GNT73" s="21"/>
      <c r="GNU73" s="21"/>
      <c r="GNV73" s="21"/>
      <c r="GNW73" s="21"/>
      <c r="GNX73" s="21"/>
      <c r="GNY73" s="21"/>
      <c r="GNZ73" s="21"/>
      <c r="GOA73" s="21"/>
      <c r="GOB73" s="21"/>
      <c r="GOC73" s="21"/>
      <c r="GOD73" s="21"/>
      <c r="GOE73" s="21"/>
      <c r="GOF73" s="21"/>
      <c r="GOG73" s="21"/>
      <c r="GOH73" s="21"/>
      <c r="GOI73" s="21"/>
      <c r="GOJ73" s="21"/>
      <c r="GOK73" s="21"/>
      <c r="GOL73" s="21"/>
      <c r="GOM73" s="21"/>
      <c r="GON73" s="21"/>
      <c r="GOO73" s="21"/>
      <c r="GOP73" s="21"/>
      <c r="GOQ73" s="21"/>
      <c r="GOR73" s="21"/>
      <c r="GOS73" s="21"/>
      <c r="GOT73" s="21"/>
      <c r="GOU73" s="21"/>
      <c r="GOV73" s="21"/>
      <c r="GOW73" s="21"/>
      <c r="GOX73" s="21"/>
      <c r="GOY73" s="21"/>
      <c r="GOZ73" s="21"/>
      <c r="GPA73" s="21"/>
      <c r="GPB73" s="21"/>
      <c r="GPC73" s="21"/>
      <c r="GPD73" s="21"/>
      <c r="GPE73" s="21"/>
      <c r="GPF73" s="21"/>
      <c r="GPG73" s="21"/>
      <c r="GPH73" s="21"/>
      <c r="GPI73" s="21"/>
      <c r="GPJ73" s="21"/>
      <c r="GPK73" s="21"/>
      <c r="GPL73" s="21"/>
      <c r="GPM73" s="21"/>
      <c r="GPN73" s="21"/>
      <c r="GPO73" s="21"/>
      <c r="GPP73" s="21"/>
      <c r="GPQ73" s="21"/>
      <c r="GPR73" s="21"/>
      <c r="GPS73" s="21"/>
      <c r="GPT73" s="21"/>
      <c r="GPU73" s="21"/>
      <c r="GPV73" s="21"/>
      <c r="GPW73" s="21"/>
      <c r="GPX73" s="21"/>
      <c r="GPY73" s="21"/>
      <c r="GPZ73" s="21"/>
      <c r="GQA73" s="21"/>
      <c r="GQB73" s="21"/>
      <c r="GQC73" s="21"/>
      <c r="GQD73" s="21"/>
      <c r="GQE73" s="21"/>
      <c r="GQF73" s="21"/>
      <c r="GQG73" s="21"/>
      <c r="GQH73" s="21"/>
      <c r="GQI73" s="21"/>
      <c r="GQJ73" s="21"/>
      <c r="GQK73" s="21"/>
      <c r="GQL73" s="21"/>
      <c r="GQM73" s="21"/>
      <c r="GQN73" s="21"/>
      <c r="GQO73" s="21"/>
      <c r="GQP73" s="21"/>
      <c r="GQQ73" s="21"/>
      <c r="GQR73" s="21"/>
      <c r="GQS73" s="21"/>
      <c r="GQT73" s="21"/>
      <c r="GQU73" s="21"/>
      <c r="GQV73" s="21"/>
      <c r="GQW73" s="21"/>
      <c r="GQX73" s="21"/>
      <c r="GQY73" s="21"/>
      <c r="GQZ73" s="21"/>
      <c r="GRA73" s="21"/>
      <c r="GRB73" s="21"/>
      <c r="GRC73" s="21"/>
      <c r="GRD73" s="21"/>
      <c r="GRE73" s="21"/>
      <c r="GRF73" s="21"/>
      <c r="GRG73" s="21"/>
      <c r="GRH73" s="21"/>
      <c r="GRI73" s="21"/>
      <c r="GRJ73" s="21"/>
      <c r="GRK73" s="21"/>
      <c r="GRL73" s="21"/>
      <c r="GRM73" s="21"/>
      <c r="GRN73" s="21"/>
      <c r="GRO73" s="21"/>
      <c r="GRP73" s="21"/>
      <c r="GRQ73" s="21"/>
      <c r="GRR73" s="21"/>
      <c r="GRS73" s="21"/>
      <c r="GRT73" s="21"/>
      <c r="GRU73" s="21"/>
      <c r="GRV73" s="21"/>
      <c r="GRW73" s="21"/>
      <c r="GRX73" s="21"/>
      <c r="GRY73" s="21"/>
      <c r="GRZ73" s="21"/>
      <c r="GSA73" s="21"/>
      <c r="GSB73" s="21"/>
      <c r="GSC73" s="21"/>
      <c r="GSD73" s="21"/>
      <c r="GSE73" s="21"/>
      <c r="GSF73" s="21"/>
      <c r="GSG73" s="21"/>
      <c r="GSH73" s="21"/>
      <c r="GSI73" s="21"/>
      <c r="GSJ73" s="21"/>
      <c r="GSK73" s="21"/>
      <c r="GSL73" s="21"/>
      <c r="GSM73" s="21"/>
      <c r="GSN73" s="21"/>
      <c r="GSO73" s="21"/>
      <c r="GSP73" s="21"/>
      <c r="GSQ73" s="21"/>
      <c r="GSR73" s="21"/>
      <c r="GSS73" s="21"/>
      <c r="GST73" s="21"/>
      <c r="GSU73" s="21"/>
      <c r="GSV73" s="21"/>
      <c r="GSW73" s="21"/>
      <c r="GSX73" s="21"/>
      <c r="GSY73" s="21"/>
      <c r="GSZ73" s="21"/>
      <c r="GTA73" s="21"/>
      <c r="GTB73" s="21"/>
      <c r="GTC73" s="21"/>
      <c r="GTD73" s="21"/>
      <c r="GTE73" s="21"/>
      <c r="GTF73" s="21"/>
      <c r="GTG73" s="21"/>
      <c r="GTH73" s="21"/>
      <c r="GTI73" s="21"/>
      <c r="GTJ73" s="21"/>
      <c r="GTK73" s="21"/>
      <c r="GTL73" s="21"/>
      <c r="GTM73" s="21"/>
      <c r="GTN73" s="21"/>
      <c r="GTO73" s="21"/>
      <c r="GTP73" s="21"/>
      <c r="GTQ73" s="21"/>
      <c r="GTR73" s="21"/>
      <c r="GTS73" s="21"/>
      <c r="GTT73" s="21"/>
      <c r="GTU73" s="21"/>
      <c r="GTV73" s="21"/>
      <c r="GTW73" s="21"/>
      <c r="GTX73" s="21"/>
      <c r="GTY73" s="21"/>
      <c r="GTZ73" s="21"/>
      <c r="GUA73" s="21"/>
      <c r="GUB73" s="21"/>
      <c r="GUC73" s="21"/>
      <c r="GUD73" s="21"/>
      <c r="GUE73" s="21"/>
      <c r="GUF73" s="21"/>
      <c r="GUG73" s="21"/>
      <c r="GUH73" s="21"/>
      <c r="GUI73" s="21"/>
      <c r="GUJ73" s="21"/>
      <c r="GUK73" s="21"/>
      <c r="GUL73" s="21"/>
      <c r="GUM73" s="21"/>
      <c r="GUN73" s="21"/>
      <c r="GUO73" s="21"/>
      <c r="GUP73" s="21"/>
      <c r="GUQ73" s="21"/>
      <c r="GUR73" s="21"/>
      <c r="GUS73" s="21"/>
      <c r="GUT73" s="21"/>
      <c r="GUU73" s="21"/>
      <c r="GUV73" s="21"/>
      <c r="GUW73" s="21"/>
      <c r="GUX73" s="21"/>
      <c r="GUY73" s="21"/>
      <c r="GUZ73" s="21"/>
      <c r="GVA73" s="21"/>
      <c r="GVB73" s="21"/>
      <c r="GVC73" s="21"/>
      <c r="GVD73" s="21"/>
      <c r="GVE73" s="21"/>
      <c r="GVF73" s="21"/>
      <c r="GVG73" s="21"/>
      <c r="GVH73" s="21"/>
      <c r="GVI73" s="21"/>
      <c r="GVJ73" s="21"/>
      <c r="GVK73" s="21"/>
      <c r="GVL73" s="21"/>
      <c r="GVM73" s="21"/>
      <c r="GVN73" s="21"/>
      <c r="GVO73" s="21"/>
      <c r="GVP73" s="21"/>
      <c r="GVQ73" s="21"/>
      <c r="GVR73" s="21"/>
      <c r="GVS73" s="21"/>
      <c r="GVT73" s="21"/>
      <c r="GVU73" s="21"/>
      <c r="GVV73" s="21"/>
      <c r="GVW73" s="21"/>
      <c r="GVX73" s="21"/>
      <c r="GVY73" s="21"/>
      <c r="GVZ73" s="21"/>
      <c r="GWA73" s="21"/>
      <c r="GWB73" s="21"/>
      <c r="GWC73" s="21"/>
      <c r="GWD73" s="21"/>
      <c r="GWE73" s="21"/>
      <c r="GWF73" s="21"/>
      <c r="GWG73" s="21"/>
      <c r="GWH73" s="21"/>
      <c r="GWI73" s="21"/>
      <c r="GWJ73" s="21"/>
      <c r="GWK73" s="21"/>
      <c r="GWL73" s="21"/>
      <c r="GWM73" s="21"/>
      <c r="GWN73" s="21"/>
      <c r="GWO73" s="21"/>
      <c r="GWP73" s="21"/>
      <c r="GWQ73" s="21"/>
      <c r="GWR73" s="21"/>
      <c r="GWS73" s="21"/>
      <c r="GWT73" s="21"/>
      <c r="GWU73" s="21"/>
      <c r="GWV73" s="21"/>
      <c r="GWW73" s="21"/>
      <c r="GWX73" s="21"/>
      <c r="GWY73" s="21"/>
      <c r="GWZ73" s="21"/>
      <c r="GXA73" s="21"/>
      <c r="GXB73" s="21"/>
      <c r="GXC73" s="21"/>
      <c r="GXD73" s="21"/>
      <c r="GXE73" s="21"/>
      <c r="GXF73" s="21"/>
      <c r="GXG73" s="21"/>
      <c r="GXH73" s="21"/>
      <c r="GXI73" s="21"/>
      <c r="GXJ73" s="21"/>
      <c r="GXK73" s="21"/>
      <c r="GXL73" s="21"/>
      <c r="GXM73" s="21"/>
      <c r="GXN73" s="21"/>
      <c r="GXO73" s="21"/>
      <c r="GXP73" s="21"/>
      <c r="GXQ73" s="21"/>
      <c r="GXR73" s="21"/>
      <c r="GXS73" s="21"/>
      <c r="GXT73" s="21"/>
      <c r="GXU73" s="21"/>
      <c r="GXV73" s="21"/>
      <c r="GXW73" s="21"/>
      <c r="GXX73" s="21"/>
      <c r="GXY73" s="21"/>
      <c r="GXZ73" s="21"/>
      <c r="GYA73" s="21"/>
      <c r="GYB73" s="21"/>
      <c r="GYC73" s="21"/>
      <c r="GYD73" s="21"/>
      <c r="GYE73" s="21"/>
      <c r="GYF73" s="21"/>
      <c r="GYG73" s="21"/>
      <c r="GYH73" s="21"/>
      <c r="GYI73" s="21"/>
      <c r="GYJ73" s="21"/>
      <c r="GYK73" s="21"/>
      <c r="GYL73" s="21"/>
      <c r="GYM73" s="21"/>
      <c r="GYN73" s="21"/>
      <c r="GYO73" s="21"/>
      <c r="GYP73" s="21"/>
      <c r="GYQ73" s="21"/>
      <c r="GYR73" s="21"/>
      <c r="GYS73" s="21"/>
      <c r="GYT73" s="21"/>
      <c r="GYU73" s="21"/>
      <c r="GYV73" s="21"/>
      <c r="GYW73" s="21"/>
      <c r="GYX73" s="21"/>
      <c r="GYY73" s="21"/>
      <c r="GYZ73" s="21"/>
      <c r="GZA73" s="21"/>
      <c r="GZB73" s="21"/>
      <c r="GZC73" s="21"/>
      <c r="GZD73" s="21"/>
      <c r="GZE73" s="21"/>
      <c r="GZF73" s="21"/>
      <c r="GZG73" s="21"/>
      <c r="GZH73" s="21"/>
      <c r="GZI73" s="21"/>
      <c r="GZJ73" s="21"/>
      <c r="GZK73" s="21"/>
      <c r="GZL73" s="21"/>
      <c r="GZM73" s="21"/>
      <c r="GZN73" s="21"/>
      <c r="GZO73" s="21"/>
      <c r="GZP73" s="21"/>
      <c r="GZQ73" s="21"/>
      <c r="GZR73" s="21"/>
      <c r="GZS73" s="21"/>
      <c r="GZT73" s="21"/>
      <c r="GZU73" s="21"/>
      <c r="GZV73" s="21"/>
      <c r="GZW73" s="21"/>
      <c r="GZX73" s="21"/>
      <c r="GZY73" s="21"/>
      <c r="GZZ73" s="21"/>
      <c r="HAA73" s="21"/>
      <c r="HAB73" s="21"/>
      <c r="HAC73" s="21"/>
      <c r="HAD73" s="21"/>
      <c r="HAE73" s="21"/>
      <c r="HAF73" s="21"/>
      <c r="HAG73" s="21"/>
      <c r="HAH73" s="21"/>
      <c r="HAI73" s="21"/>
      <c r="HAJ73" s="21"/>
      <c r="HAK73" s="21"/>
      <c r="HAL73" s="21"/>
      <c r="HAM73" s="21"/>
      <c r="HAN73" s="21"/>
      <c r="HAO73" s="21"/>
      <c r="HAP73" s="21"/>
      <c r="HAQ73" s="21"/>
      <c r="HAR73" s="21"/>
      <c r="HAS73" s="21"/>
      <c r="HAT73" s="21"/>
      <c r="HAU73" s="21"/>
      <c r="HAV73" s="21"/>
      <c r="HAW73" s="21"/>
      <c r="HAX73" s="21"/>
      <c r="HAY73" s="21"/>
      <c r="HAZ73" s="21"/>
      <c r="HBA73" s="21"/>
      <c r="HBB73" s="21"/>
      <c r="HBC73" s="21"/>
      <c r="HBD73" s="21"/>
      <c r="HBE73" s="21"/>
      <c r="HBF73" s="21"/>
      <c r="HBG73" s="21"/>
      <c r="HBH73" s="21"/>
      <c r="HBI73" s="21"/>
      <c r="HBJ73" s="21"/>
      <c r="HBK73" s="21"/>
      <c r="HBL73" s="21"/>
      <c r="HBM73" s="21"/>
      <c r="HBN73" s="21"/>
      <c r="HBO73" s="21"/>
      <c r="HBP73" s="21"/>
      <c r="HBQ73" s="21"/>
      <c r="HBR73" s="21"/>
      <c r="HBS73" s="21"/>
      <c r="HBT73" s="21"/>
      <c r="HBU73" s="21"/>
      <c r="HBV73" s="21"/>
      <c r="HBW73" s="21"/>
      <c r="HBX73" s="21"/>
      <c r="HBY73" s="21"/>
      <c r="HBZ73" s="21"/>
      <c r="HCA73" s="21"/>
      <c r="HCB73" s="21"/>
      <c r="HCC73" s="21"/>
      <c r="HCD73" s="21"/>
      <c r="HCE73" s="21"/>
      <c r="HCF73" s="21"/>
      <c r="HCG73" s="21"/>
      <c r="HCH73" s="21"/>
      <c r="HCI73" s="21"/>
      <c r="HCJ73" s="21"/>
      <c r="HCK73" s="21"/>
      <c r="HCL73" s="21"/>
      <c r="HCM73" s="21"/>
      <c r="HCN73" s="21"/>
      <c r="HCO73" s="21"/>
      <c r="HCP73" s="21"/>
      <c r="HCQ73" s="21"/>
      <c r="HCR73" s="21"/>
      <c r="HCS73" s="21"/>
      <c r="HCT73" s="21"/>
      <c r="HCU73" s="21"/>
      <c r="HCV73" s="21"/>
      <c r="HCW73" s="21"/>
      <c r="HCX73" s="21"/>
      <c r="HCY73" s="21"/>
      <c r="HCZ73" s="21"/>
      <c r="HDA73" s="21"/>
      <c r="HDB73" s="21"/>
      <c r="HDC73" s="21"/>
      <c r="HDD73" s="21"/>
      <c r="HDE73" s="21"/>
      <c r="HDF73" s="21"/>
      <c r="HDG73" s="21"/>
      <c r="HDH73" s="21"/>
      <c r="HDI73" s="21"/>
      <c r="HDJ73" s="21"/>
      <c r="HDK73" s="21"/>
      <c r="HDL73" s="21"/>
      <c r="HDM73" s="21"/>
      <c r="HDN73" s="21"/>
      <c r="HDO73" s="21"/>
      <c r="HDP73" s="21"/>
      <c r="HDQ73" s="21"/>
      <c r="HDR73" s="21"/>
      <c r="HDS73" s="21"/>
      <c r="HDT73" s="21"/>
      <c r="HDU73" s="21"/>
      <c r="HDV73" s="21"/>
      <c r="HDW73" s="21"/>
      <c r="HDX73" s="21"/>
      <c r="HDY73" s="21"/>
      <c r="HDZ73" s="21"/>
      <c r="HEA73" s="21"/>
      <c r="HEB73" s="21"/>
      <c r="HEC73" s="21"/>
      <c r="HED73" s="21"/>
      <c r="HEE73" s="21"/>
      <c r="HEF73" s="21"/>
      <c r="HEG73" s="21"/>
      <c r="HEH73" s="21"/>
      <c r="HEI73" s="21"/>
      <c r="HEJ73" s="21"/>
      <c r="HEK73" s="21"/>
      <c r="HEL73" s="21"/>
      <c r="HEM73" s="21"/>
      <c r="HEN73" s="21"/>
      <c r="HEO73" s="21"/>
      <c r="HEP73" s="21"/>
      <c r="HEQ73" s="21"/>
      <c r="HER73" s="21"/>
      <c r="HES73" s="21"/>
      <c r="HET73" s="21"/>
      <c r="HEU73" s="21"/>
      <c r="HEV73" s="21"/>
      <c r="HEW73" s="21"/>
      <c r="HEX73" s="21"/>
      <c r="HEY73" s="21"/>
      <c r="HEZ73" s="21"/>
      <c r="HFA73" s="21"/>
      <c r="HFB73" s="21"/>
      <c r="HFC73" s="21"/>
      <c r="HFD73" s="21"/>
      <c r="HFE73" s="21"/>
      <c r="HFF73" s="21"/>
      <c r="HFG73" s="21"/>
      <c r="HFH73" s="21"/>
      <c r="HFI73" s="21"/>
      <c r="HFJ73" s="21"/>
      <c r="HFK73" s="21"/>
      <c r="HFL73" s="21"/>
      <c r="HFM73" s="21"/>
      <c r="HFN73" s="21"/>
      <c r="HFO73" s="21"/>
      <c r="HFP73" s="21"/>
      <c r="HFQ73" s="21"/>
      <c r="HFR73" s="21"/>
      <c r="HFS73" s="21"/>
      <c r="HFT73" s="21"/>
      <c r="HFU73" s="21"/>
      <c r="HFV73" s="21"/>
      <c r="HFW73" s="21"/>
      <c r="HFX73" s="21"/>
      <c r="HFY73" s="21"/>
      <c r="HFZ73" s="21"/>
      <c r="HGA73" s="21"/>
      <c r="HGB73" s="21"/>
      <c r="HGC73" s="21"/>
      <c r="HGD73" s="21"/>
      <c r="HGE73" s="21"/>
      <c r="HGF73" s="21"/>
      <c r="HGG73" s="21"/>
      <c r="HGH73" s="21"/>
      <c r="HGI73" s="21"/>
      <c r="HGJ73" s="21"/>
      <c r="HGK73" s="21"/>
      <c r="HGL73" s="21"/>
      <c r="HGM73" s="21"/>
      <c r="HGN73" s="21"/>
      <c r="HGO73" s="21"/>
      <c r="HGP73" s="21"/>
      <c r="HGQ73" s="21"/>
      <c r="HGR73" s="21"/>
      <c r="HGS73" s="21"/>
      <c r="HGT73" s="21"/>
      <c r="HGU73" s="21"/>
      <c r="HGV73" s="21"/>
      <c r="HGW73" s="21"/>
      <c r="HGX73" s="21"/>
      <c r="HGY73" s="21"/>
      <c r="HGZ73" s="21"/>
      <c r="HHA73" s="21"/>
      <c r="HHB73" s="21"/>
      <c r="HHC73" s="21"/>
      <c r="HHD73" s="21"/>
      <c r="HHE73" s="21"/>
      <c r="HHF73" s="21"/>
      <c r="HHG73" s="21"/>
      <c r="HHH73" s="21"/>
      <c r="HHI73" s="21"/>
      <c r="HHJ73" s="21"/>
      <c r="HHK73" s="21"/>
      <c r="HHL73" s="21"/>
      <c r="HHM73" s="21"/>
      <c r="HHN73" s="21"/>
      <c r="HHO73" s="21"/>
      <c r="HHP73" s="21"/>
      <c r="HHQ73" s="21"/>
      <c r="HHR73" s="21"/>
      <c r="HHS73" s="21"/>
      <c r="HHT73" s="21"/>
      <c r="HHU73" s="21"/>
      <c r="HHV73" s="21"/>
      <c r="HHW73" s="21"/>
      <c r="HHX73" s="21"/>
      <c r="HHY73" s="21"/>
      <c r="HHZ73" s="21"/>
      <c r="HIA73" s="21"/>
      <c r="HIB73" s="21"/>
      <c r="HIC73" s="21"/>
      <c r="HID73" s="21"/>
      <c r="HIE73" s="21"/>
      <c r="HIF73" s="21"/>
      <c r="HIG73" s="21"/>
      <c r="HIH73" s="21"/>
      <c r="HII73" s="21"/>
      <c r="HIJ73" s="21"/>
      <c r="HIK73" s="21"/>
      <c r="HIL73" s="21"/>
      <c r="HIM73" s="21"/>
      <c r="HIN73" s="21"/>
      <c r="HIO73" s="21"/>
      <c r="HIP73" s="21"/>
      <c r="HIQ73" s="21"/>
      <c r="HIR73" s="21"/>
      <c r="HIS73" s="21"/>
      <c r="HIT73" s="21"/>
      <c r="HIU73" s="21"/>
      <c r="HIV73" s="21"/>
      <c r="HIW73" s="21"/>
      <c r="HIX73" s="21"/>
      <c r="HIY73" s="21"/>
      <c r="HIZ73" s="21"/>
      <c r="HJA73" s="21"/>
      <c r="HJB73" s="21"/>
      <c r="HJC73" s="21"/>
      <c r="HJD73" s="21"/>
      <c r="HJE73" s="21"/>
      <c r="HJF73" s="21"/>
      <c r="HJG73" s="21"/>
      <c r="HJH73" s="21"/>
      <c r="HJI73" s="21"/>
      <c r="HJJ73" s="21"/>
      <c r="HJK73" s="21"/>
      <c r="HJL73" s="21"/>
      <c r="HJM73" s="21"/>
      <c r="HJN73" s="21"/>
      <c r="HJO73" s="21"/>
      <c r="HJP73" s="21"/>
      <c r="HJQ73" s="21"/>
      <c r="HJR73" s="21"/>
      <c r="HJS73" s="21"/>
      <c r="HJT73" s="21"/>
      <c r="HJU73" s="21"/>
      <c r="HJV73" s="21"/>
      <c r="HJW73" s="21"/>
      <c r="HJX73" s="21"/>
      <c r="HJY73" s="21"/>
      <c r="HJZ73" s="21"/>
      <c r="HKA73" s="21"/>
      <c r="HKB73" s="21"/>
      <c r="HKC73" s="21"/>
      <c r="HKD73" s="21"/>
      <c r="HKE73" s="21"/>
      <c r="HKF73" s="21"/>
      <c r="HKG73" s="21"/>
      <c r="HKH73" s="21"/>
      <c r="HKI73" s="21"/>
      <c r="HKJ73" s="21"/>
      <c r="HKK73" s="21"/>
      <c r="HKL73" s="21"/>
      <c r="HKM73" s="21"/>
      <c r="HKN73" s="21"/>
      <c r="HKO73" s="21"/>
      <c r="HKP73" s="21"/>
      <c r="HKQ73" s="21"/>
      <c r="HKR73" s="21"/>
      <c r="HKS73" s="21"/>
      <c r="HKT73" s="21"/>
      <c r="HKU73" s="21"/>
      <c r="HKV73" s="21"/>
      <c r="HKW73" s="21"/>
      <c r="HKX73" s="21"/>
      <c r="HKY73" s="21"/>
      <c r="HKZ73" s="21"/>
      <c r="HLA73" s="21"/>
      <c r="HLB73" s="21"/>
      <c r="HLC73" s="21"/>
      <c r="HLD73" s="21"/>
      <c r="HLE73" s="21"/>
      <c r="HLF73" s="21"/>
      <c r="HLG73" s="21"/>
      <c r="HLH73" s="21"/>
      <c r="HLI73" s="21"/>
      <c r="HLJ73" s="21"/>
      <c r="HLK73" s="21"/>
      <c r="HLL73" s="21"/>
      <c r="HLM73" s="21"/>
      <c r="HLN73" s="21"/>
      <c r="HLO73" s="21"/>
      <c r="HLP73" s="21"/>
      <c r="HLQ73" s="21"/>
      <c r="HLR73" s="21"/>
      <c r="HLS73" s="21"/>
      <c r="HLT73" s="21"/>
      <c r="HLU73" s="21"/>
      <c r="HLV73" s="21"/>
      <c r="HLW73" s="21"/>
      <c r="HLX73" s="21"/>
      <c r="HLY73" s="21"/>
      <c r="HLZ73" s="21"/>
      <c r="HMA73" s="21"/>
      <c r="HMB73" s="21"/>
      <c r="HMC73" s="21"/>
      <c r="HMD73" s="21"/>
      <c r="HME73" s="21"/>
      <c r="HMF73" s="21"/>
      <c r="HMG73" s="21"/>
      <c r="HMH73" s="21"/>
      <c r="HMI73" s="21"/>
      <c r="HMJ73" s="21"/>
      <c r="HMK73" s="21"/>
      <c r="HML73" s="21"/>
      <c r="HMM73" s="21"/>
      <c r="HMN73" s="21"/>
      <c r="HMO73" s="21"/>
      <c r="HMP73" s="21"/>
      <c r="HMQ73" s="21"/>
      <c r="HMR73" s="21"/>
      <c r="HMS73" s="21"/>
      <c r="HMT73" s="21"/>
      <c r="HMU73" s="21"/>
      <c r="HMV73" s="21"/>
      <c r="HMW73" s="21"/>
      <c r="HMX73" s="21"/>
      <c r="HMY73" s="21"/>
      <c r="HMZ73" s="21"/>
      <c r="HNA73" s="21"/>
      <c r="HNB73" s="21"/>
      <c r="HNC73" s="21"/>
      <c r="HND73" s="21"/>
      <c r="HNE73" s="21"/>
      <c r="HNF73" s="21"/>
      <c r="HNG73" s="21"/>
      <c r="HNH73" s="21"/>
      <c r="HNI73" s="21"/>
      <c r="HNJ73" s="21"/>
      <c r="HNK73" s="21"/>
      <c r="HNL73" s="21"/>
      <c r="HNM73" s="21"/>
      <c r="HNN73" s="21"/>
      <c r="HNO73" s="21"/>
      <c r="HNP73" s="21"/>
      <c r="HNQ73" s="21"/>
      <c r="HNR73" s="21"/>
      <c r="HNS73" s="21"/>
      <c r="HNT73" s="21"/>
      <c r="HNU73" s="21"/>
      <c r="HNV73" s="21"/>
      <c r="HNW73" s="21"/>
      <c r="HNX73" s="21"/>
      <c r="HNY73" s="21"/>
      <c r="HNZ73" s="21"/>
      <c r="HOA73" s="21"/>
      <c r="HOB73" s="21"/>
      <c r="HOC73" s="21"/>
      <c r="HOD73" s="21"/>
      <c r="HOE73" s="21"/>
      <c r="HOF73" s="21"/>
      <c r="HOG73" s="21"/>
      <c r="HOH73" s="21"/>
      <c r="HOI73" s="21"/>
      <c r="HOJ73" s="21"/>
      <c r="HOK73" s="21"/>
      <c r="HOL73" s="21"/>
      <c r="HOM73" s="21"/>
      <c r="HON73" s="21"/>
      <c r="HOO73" s="21"/>
      <c r="HOP73" s="21"/>
      <c r="HOQ73" s="21"/>
      <c r="HOR73" s="21"/>
      <c r="HOS73" s="21"/>
      <c r="HOT73" s="21"/>
      <c r="HOU73" s="21"/>
      <c r="HOV73" s="21"/>
      <c r="HOW73" s="21"/>
      <c r="HOX73" s="21"/>
      <c r="HOY73" s="21"/>
      <c r="HOZ73" s="21"/>
      <c r="HPA73" s="21"/>
      <c r="HPB73" s="21"/>
      <c r="HPC73" s="21"/>
      <c r="HPD73" s="21"/>
      <c r="HPE73" s="21"/>
      <c r="HPF73" s="21"/>
      <c r="HPG73" s="21"/>
      <c r="HPH73" s="21"/>
      <c r="HPI73" s="21"/>
      <c r="HPJ73" s="21"/>
      <c r="HPK73" s="21"/>
      <c r="HPL73" s="21"/>
      <c r="HPM73" s="21"/>
      <c r="HPN73" s="21"/>
      <c r="HPO73" s="21"/>
      <c r="HPP73" s="21"/>
      <c r="HPQ73" s="21"/>
      <c r="HPR73" s="21"/>
      <c r="HPS73" s="21"/>
      <c r="HPT73" s="21"/>
      <c r="HPU73" s="21"/>
      <c r="HPV73" s="21"/>
      <c r="HPW73" s="21"/>
      <c r="HPX73" s="21"/>
      <c r="HPY73" s="21"/>
      <c r="HPZ73" s="21"/>
      <c r="HQA73" s="21"/>
      <c r="HQB73" s="21"/>
      <c r="HQC73" s="21"/>
      <c r="HQD73" s="21"/>
      <c r="HQE73" s="21"/>
      <c r="HQF73" s="21"/>
      <c r="HQG73" s="21"/>
      <c r="HQH73" s="21"/>
      <c r="HQI73" s="21"/>
      <c r="HQJ73" s="21"/>
      <c r="HQK73" s="21"/>
      <c r="HQL73" s="21"/>
      <c r="HQM73" s="21"/>
      <c r="HQN73" s="21"/>
      <c r="HQO73" s="21"/>
      <c r="HQP73" s="21"/>
      <c r="HQQ73" s="21"/>
      <c r="HQR73" s="21"/>
      <c r="HQS73" s="21"/>
      <c r="HQT73" s="21"/>
      <c r="HQU73" s="21"/>
      <c r="HQV73" s="21"/>
      <c r="HQW73" s="21"/>
      <c r="HQX73" s="21"/>
      <c r="HQY73" s="21"/>
      <c r="HQZ73" s="21"/>
      <c r="HRA73" s="21"/>
      <c r="HRB73" s="21"/>
      <c r="HRC73" s="21"/>
      <c r="HRD73" s="21"/>
      <c r="HRE73" s="21"/>
      <c r="HRF73" s="21"/>
      <c r="HRG73" s="21"/>
      <c r="HRH73" s="21"/>
      <c r="HRI73" s="21"/>
      <c r="HRJ73" s="21"/>
      <c r="HRK73" s="21"/>
      <c r="HRL73" s="21"/>
      <c r="HRM73" s="21"/>
      <c r="HRN73" s="21"/>
      <c r="HRO73" s="21"/>
      <c r="HRP73" s="21"/>
      <c r="HRQ73" s="21"/>
      <c r="HRR73" s="21"/>
      <c r="HRS73" s="21"/>
      <c r="HRT73" s="21"/>
      <c r="HRU73" s="21"/>
      <c r="HRV73" s="21"/>
      <c r="HRW73" s="21"/>
      <c r="HRX73" s="21"/>
      <c r="HRY73" s="21"/>
      <c r="HRZ73" s="21"/>
      <c r="HSA73" s="21"/>
      <c r="HSB73" s="21"/>
      <c r="HSC73" s="21"/>
      <c r="HSD73" s="21"/>
      <c r="HSE73" s="21"/>
      <c r="HSF73" s="21"/>
      <c r="HSG73" s="21"/>
      <c r="HSH73" s="21"/>
      <c r="HSI73" s="21"/>
      <c r="HSJ73" s="21"/>
      <c r="HSK73" s="21"/>
      <c r="HSL73" s="21"/>
      <c r="HSM73" s="21"/>
      <c r="HSN73" s="21"/>
      <c r="HSO73" s="21"/>
      <c r="HSP73" s="21"/>
      <c r="HSQ73" s="21"/>
      <c r="HSR73" s="21"/>
      <c r="HSS73" s="21"/>
      <c r="HST73" s="21"/>
      <c r="HSU73" s="21"/>
      <c r="HSV73" s="21"/>
      <c r="HSW73" s="21"/>
      <c r="HSX73" s="21"/>
      <c r="HSY73" s="21"/>
      <c r="HSZ73" s="21"/>
      <c r="HTA73" s="21"/>
      <c r="HTB73" s="21"/>
      <c r="HTC73" s="21"/>
      <c r="HTD73" s="21"/>
      <c r="HTE73" s="21"/>
      <c r="HTF73" s="21"/>
      <c r="HTG73" s="21"/>
      <c r="HTH73" s="21"/>
      <c r="HTI73" s="21"/>
      <c r="HTJ73" s="21"/>
      <c r="HTK73" s="21"/>
      <c r="HTL73" s="21"/>
      <c r="HTM73" s="21"/>
      <c r="HTN73" s="21"/>
      <c r="HTO73" s="21"/>
      <c r="HTP73" s="21"/>
      <c r="HTQ73" s="21"/>
      <c r="HTR73" s="21"/>
      <c r="HTS73" s="21"/>
      <c r="HTT73" s="21"/>
      <c r="HTU73" s="21"/>
      <c r="HTV73" s="21"/>
      <c r="HTW73" s="21"/>
      <c r="HTX73" s="21"/>
      <c r="HTY73" s="21"/>
      <c r="HTZ73" s="21"/>
      <c r="HUA73" s="21"/>
      <c r="HUB73" s="21"/>
      <c r="HUC73" s="21"/>
      <c r="HUD73" s="21"/>
      <c r="HUE73" s="21"/>
      <c r="HUF73" s="21"/>
      <c r="HUG73" s="21"/>
      <c r="HUH73" s="21"/>
      <c r="HUI73" s="21"/>
      <c r="HUJ73" s="21"/>
      <c r="HUK73" s="21"/>
      <c r="HUL73" s="21"/>
      <c r="HUM73" s="21"/>
      <c r="HUN73" s="21"/>
      <c r="HUO73" s="21"/>
      <c r="HUP73" s="21"/>
      <c r="HUQ73" s="21"/>
      <c r="HUR73" s="21"/>
      <c r="HUS73" s="21"/>
      <c r="HUT73" s="21"/>
      <c r="HUU73" s="21"/>
      <c r="HUV73" s="21"/>
      <c r="HUW73" s="21"/>
      <c r="HUX73" s="21"/>
      <c r="HUY73" s="21"/>
      <c r="HUZ73" s="21"/>
      <c r="HVA73" s="21"/>
      <c r="HVB73" s="21"/>
      <c r="HVC73" s="21"/>
      <c r="HVD73" s="21"/>
      <c r="HVE73" s="21"/>
      <c r="HVF73" s="21"/>
      <c r="HVG73" s="21"/>
      <c r="HVH73" s="21"/>
      <c r="HVI73" s="21"/>
      <c r="HVJ73" s="21"/>
      <c r="HVK73" s="21"/>
      <c r="HVL73" s="21"/>
      <c r="HVM73" s="21"/>
      <c r="HVN73" s="21"/>
      <c r="HVO73" s="21"/>
      <c r="HVP73" s="21"/>
      <c r="HVQ73" s="21"/>
      <c r="HVR73" s="21"/>
      <c r="HVS73" s="21"/>
      <c r="HVT73" s="21"/>
      <c r="HVU73" s="21"/>
      <c r="HVV73" s="21"/>
      <c r="HVW73" s="21"/>
      <c r="HVX73" s="21"/>
      <c r="HVY73" s="21"/>
      <c r="HVZ73" s="21"/>
      <c r="HWA73" s="21"/>
      <c r="HWB73" s="21"/>
      <c r="HWC73" s="21"/>
      <c r="HWD73" s="21"/>
      <c r="HWE73" s="21"/>
      <c r="HWF73" s="21"/>
      <c r="HWG73" s="21"/>
      <c r="HWH73" s="21"/>
      <c r="HWI73" s="21"/>
      <c r="HWJ73" s="21"/>
      <c r="HWK73" s="21"/>
      <c r="HWL73" s="21"/>
      <c r="HWM73" s="21"/>
      <c r="HWN73" s="21"/>
      <c r="HWO73" s="21"/>
      <c r="HWP73" s="21"/>
      <c r="HWQ73" s="21"/>
      <c r="HWR73" s="21"/>
      <c r="HWS73" s="21"/>
      <c r="HWT73" s="21"/>
      <c r="HWU73" s="21"/>
      <c r="HWV73" s="21"/>
      <c r="HWW73" s="21"/>
      <c r="HWX73" s="21"/>
      <c r="HWY73" s="21"/>
      <c r="HWZ73" s="21"/>
      <c r="HXA73" s="21"/>
      <c r="HXB73" s="21"/>
      <c r="HXC73" s="21"/>
      <c r="HXD73" s="21"/>
      <c r="HXE73" s="21"/>
      <c r="HXF73" s="21"/>
      <c r="HXG73" s="21"/>
      <c r="HXH73" s="21"/>
      <c r="HXI73" s="21"/>
      <c r="HXJ73" s="21"/>
      <c r="HXK73" s="21"/>
      <c r="HXL73" s="21"/>
      <c r="HXM73" s="21"/>
      <c r="HXN73" s="21"/>
      <c r="HXO73" s="21"/>
      <c r="HXP73" s="21"/>
      <c r="HXQ73" s="21"/>
      <c r="HXR73" s="21"/>
      <c r="HXS73" s="21"/>
      <c r="HXT73" s="21"/>
      <c r="HXU73" s="21"/>
      <c r="HXV73" s="21"/>
      <c r="HXW73" s="21"/>
      <c r="HXX73" s="21"/>
      <c r="HXY73" s="21"/>
      <c r="HXZ73" s="21"/>
      <c r="HYA73" s="21"/>
      <c r="HYB73" s="21"/>
      <c r="HYC73" s="21"/>
      <c r="HYD73" s="21"/>
      <c r="HYE73" s="21"/>
      <c r="HYF73" s="21"/>
      <c r="HYG73" s="21"/>
      <c r="HYH73" s="21"/>
      <c r="HYI73" s="21"/>
      <c r="HYJ73" s="21"/>
      <c r="HYK73" s="21"/>
      <c r="HYL73" s="21"/>
      <c r="HYM73" s="21"/>
      <c r="HYN73" s="21"/>
      <c r="HYO73" s="21"/>
      <c r="HYP73" s="21"/>
      <c r="HYQ73" s="21"/>
      <c r="HYR73" s="21"/>
      <c r="HYS73" s="21"/>
      <c r="HYT73" s="21"/>
      <c r="HYU73" s="21"/>
      <c r="HYV73" s="21"/>
      <c r="HYW73" s="21"/>
      <c r="HYX73" s="21"/>
      <c r="HYY73" s="21"/>
      <c r="HYZ73" s="21"/>
      <c r="HZA73" s="21"/>
      <c r="HZB73" s="21"/>
      <c r="HZC73" s="21"/>
      <c r="HZD73" s="21"/>
      <c r="HZE73" s="21"/>
      <c r="HZF73" s="21"/>
      <c r="HZG73" s="21"/>
      <c r="HZH73" s="21"/>
      <c r="HZI73" s="21"/>
      <c r="HZJ73" s="21"/>
      <c r="HZK73" s="21"/>
      <c r="HZL73" s="21"/>
      <c r="HZM73" s="21"/>
      <c r="HZN73" s="21"/>
      <c r="HZO73" s="21"/>
      <c r="HZP73" s="21"/>
      <c r="HZQ73" s="21"/>
      <c r="HZR73" s="21"/>
      <c r="HZS73" s="21"/>
      <c r="HZT73" s="21"/>
      <c r="HZU73" s="21"/>
      <c r="HZV73" s="21"/>
      <c r="HZW73" s="21"/>
      <c r="HZX73" s="21"/>
      <c r="HZY73" s="21"/>
      <c r="HZZ73" s="21"/>
      <c r="IAA73" s="21"/>
      <c r="IAB73" s="21"/>
      <c r="IAC73" s="21"/>
      <c r="IAD73" s="21"/>
      <c r="IAE73" s="21"/>
      <c r="IAF73" s="21"/>
      <c r="IAG73" s="21"/>
      <c r="IAH73" s="21"/>
      <c r="IAI73" s="21"/>
      <c r="IAJ73" s="21"/>
      <c r="IAK73" s="21"/>
      <c r="IAL73" s="21"/>
      <c r="IAM73" s="21"/>
      <c r="IAN73" s="21"/>
      <c r="IAO73" s="21"/>
      <c r="IAP73" s="21"/>
      <c r="IAQ73" s="21"/>
      <c r="IAR73" s="21"/>
      <c r="IAS73" s="21"/>
      <c r="IAT73" s="21"/>
      <c r="IAU73" s="21"/>
      <c r="IAV73" s="21"/>
      <c r="IAW73" s="21"/>
      <c r="IAX73" s="21"/>
      <c r="IAY73" s="21"/>
      <c r="IAZ73" s="21"/>
      <c r="IBA73" s="21"/>
      <c r="IBB73" s="21"/>
      <c r="IBC73" s="21"/>
      <c r="IBD73" s="21"/>
      <c r="IBE73" s="21"/>
      <c r="IBF73" s="21"/>
      <c r="IBG73" s="21"/>
      <c r="IBH73" s="21"/>
      <c r="IBI73" s="21"/>
      <c r="IBJ73" s="21"/>
      <c r="IBK73" s="21"/>
      <c r="IBL73" s="21"/>
      <c r="IBM73" s="21"/>
      <c r="IBN73" s="21"/>
      <c r="IBO73" s="21"/>
      <c r="IBP73" s="21"/>
      <c r="IBQ73" s="21"/>
      <c r="IBR73" s="21"/>
      <c r="IBS73" s="21"/>
      <c r="IBT73" s="21"/>
      <c r="IBU73" s="21"/>
      <c r="IBV73" s="21"/>
      <c r="IBW73" s="21"/>
      <c r="IBX73" s="21"/>
      <c r="IBY73" s="21"/>
      <c r="IBZ73" s="21"/>
      <c r="ICA73" s="21"/>
      <c r="ICB73" s="21"/>
      <c r="ICC73" s="21"/>
      <c r="ICD73" s="21"/>
      <c r="ICE73" s="21"/>
      <c r="ICF73" s="21"/>
      <c r="ICG73" s="21"/>
      <c r="ICH73" s="21"/>
      <c r="ICI73" s="21"/>
      <c r="ICJ73" s="21"/>
      <c r="ICK73" s="21"/>
      <c r="ICL73" s="21"/>
      <c r="ICM73" s="21"/>
      <c r="ICN73" s="21"/>
      <c r="ICO73" s="21"/>
      <c r="ICP73" s="21"/>
      <c r="ICQ73" s="21"/>
      <c r="ICR73" s="21"/>
      <c r="ICS73" s="21"/>
      <c r="ICT73" s="21"/>
      <c r="ICU73" s="21"/>
      <c r="ICV73" s="21"/>
      <c r="ICW73" s="21"/>
      <c r="ICX73" s="21"/>
      <c r="ICY73" s="21"/>
      <c r="ICZ73" s="21"/>
      <c r="IDA73" s="21"/>
      <c r="IDB73" s="21"/>
      <c r="IDC73" s="21"/>
      <c r="IDD73" s="21"/>
      <c r="IDE73" s="21"/>
      <c r="IDF73" s="21"/>
      <c r="IDG73" s="21"/>
      <c r="IDH73" s="21"/>
      <c r="IDI73" s="21"/>
      <c r="IDJ73" s="21"/>
      <c r="IDK73" s="21"/>
      <c r="IDL73" s="21"/>
      <c r="IDM73" s="21"/>
      <c r="IDN73" s="21"/>
      <c r="IDO73" s="21"/>
      <c r="IDP73" s="21"/>
      <c r="IDQ73" s="21"/>
      <c r="IDR73" s="21"/>
      <c r="IDS73" s="21"/>
      <c r="IDT73" s="21"/>
      <c r="IDU73" s="21"/>
      <c r="IDV73" s="21"/>
      <c r="IDW73" s="21"/>
      <c r="IDX73" s="21"/>
      <c r="IDY73" s="21"/>
      <c r="IDZ73" s="21"/>
      <c r="IEA73" s="21"/>
      <c r="IEB73" s="21"/>
      <c r="IEC73" s="21"/>
      <c r="IED73" s="21"/>
      <c r="IEE73" s="21"/>
      <c r="IEF73" s="21"/>
      <c r="IEG73" s="21"/>
      <c r="IEH73" s="21"/>
      <c r="IEI73" s="21"/>
      <c r="IEJ73" s="21"/>
      <c r="IEK73" s="21"/>
      <c r="IEL73" s="21"/>
      <c r="IEM73" s="21"/>
      <c r="IEN73" s="21"/>
      <c r="IEO73" s="21"/>
      <c r="IEP73" s="21"/>
      <c r="IEQ73" s="21"/>
      <c r="IER73" s="21"/>
      <c r="IES73" s="21"/>
      <c r="IET73" s="21"/>
      <c r="IEU73" s="21"/>
      <c r="IEV73" s="21"/>
      <c r="IEW73" s="21"/>
      <c r="IEX73" s="21"/>
      <c r="IEY73" s="21"/>
      <c r="IEZ73" s="21"/>
      <c r="IFA73" s="21"/>
      <c r="IFB73" s="21"/>
      <c r="IFC73" s="21"/>
      <c r="IFD73" s="21"/>
      <c r="IFE73" s="21"/>
      <c r="IFF73" s="21"/>
      <c r="IFG73" s="21"/>
      <c r="IFH73" s="21"/>
      <c r="IFI73" s="21"/>
      <c r="IFJ73" s="21"/>
      <c r="IFK73" s="21"/>
      <c r="IFL73" s="21"/>
      <c r="IFM73" s="21"/>
      <c r="IFN73" s="21"/>
      <c r="IFO73" s="21"/>
      <c r="IFP73" s="21"/>
      <c r="IFQ73" s="21"/>
      <c r="IFR73" s="21"/>
      <c r="IFS73" s="21"/>
      <c r="IFT73" s="21"/>
      <c r="IFU73" s="21"/>
      <c r="IFV73" s="21"/>
      <c r="IFW73" s="21"/>
      <c r="IFX73" s="21"/>
      <c r="IFY73" s="21"/>
      <c r="IFZ73" s="21"/>
      <c r="IGA73" s="21"/>
      <c r="IGB73" s="21"/>
      <c r="IGC73" s="21"/>
      <c r="IGD73" s="21"/>
      <c r="IGE73" s="21"/>
      <c r="IGF73" s="21"/>
      <c r="IGG73" s="21"/>
      <c r="IGH73" s="21"/>
      <c r="IGI73" s="21"/>
      <c r="IGJ73" s="21"/>
      <c r="IGK73" s="21"/>
      <c r="IGL73" s="21"/>
      <c r="IGM73" s="21"/>
      <c r="IGN73" s="21"/>
      <c r="IGO73" s="21"/>
      <c r="IGP73" s="21"/>
      <c r="IGQ73" s="21"/>
      <c r="IGR73" s="21"/>
      <c r="IGS73" s="21"/>
      <c r="IGT73" s="21"/>
      <c r="IGU73" s="21"/>
      <c r="IGV73" s="21"/>
      <c r="IGW73" s="21"/>
      <c r="IGX73" s="21"/>
      <c r="IGY73" s="21"/>
      <c r="IGZ73" s="21"/>
      <c r="IHA73" s="21"/>
      <c r="IHB73" s="21"/>
      <c r="IHC73" s="21"/>
      <c r="IHD73" s="21"/>
      <c r="IHE73" s="21"/>
      <c r="IHF73" s="21"/>
      <c r="IHG73" s="21"/>
      <c r="IHH73" s="21"/>
      <c r="IHI73" s="21"/>
      <c r="IHJ73" s="21"/>
      <c r="IHK73" s="21"/>
      <c r="IHL73" s="21"/>
      <c r="IHM73" s="21"/>
      <c r="IHN73" s="21"/>
      <c r="IHO73" s="21"/>
      <c r="IHP73" s="21"/>
      <c r="IHQ73" s="21"/>
      <c r="IHR73" s="21"/>
      <c r="IHS73" s="21"/>
      <c r="IHT73" s="21"/>
      <c r="IHU73" s="21"/>
      <c r="IHV73" s="21"/>
      <c r="IHW73" s="21"/>
      <c r="IHX73" s="21"/>
      <c r="IHY73" s="21"/>
      <c r="IHZ73" s="21"/>
      <c r="IIA73" s="21"/>
      <c r="IIB73" s="21"/>
      <c r="IIC73" s="21"/>
      <c r="IID73" s="21"/>
      <c r="IIE73" s="21"/>
      <c r="IIF73" s="21"/>
      <c r="IIG73" s="21"/>
      <c r="IIH73" s="21"/>
      <c r="III73" s="21"/>
      <c r="IIJ73" s="21"/>
      <c r="IIK73" s="21"/>
      <c r="IIL73" s="21"/>
      <c r="IIM73" s="21"/>
      <c r="IIN73" s="21"/>
      <c r="IIO73" s="21"/>
      <c r="IIP73" s="21"/>
      <c r="IIQ73" s="21"/>
      <c r="IIR73" s="21"/>
      <c r="IIS73" s="21"/>
      <c r="IIT73" s="21"/>
      <c r="IIU73" s="21"/>
      <c r="IIV73" s="21"/>
      <c r="IIW73" s="21"/>
      <c r="IIX73" s="21"/>
      <c r="IIY73" s="21"/>
      <c r="IIZ73" s="21"/>
      <c r="IJA73" s="21"/>
      <c r="IJB73" s="21"/>
      <c r="IJC73" s="21"/>
      <c r="IJD73" s="21"/>
      <c r="IJE73" s="21"/>
      <c r="IJF73" s="21"/>
      <c r="IJG73" s="21"/>
      <c r="IJH73" s="21"/>
      <c r="IJI73" s="21"/>
      <c r="IJJ73" s="21"/>
      <c r="IJK73" s="21"/>
      <c r="IJL73" s="21"/>
      <c r="IJM73" s="21"/>
      <c r="IJN73" s="21"/>
      <c r="IJO73" s="21"/>
      <c r="IJP73" s="21"/>
      <c r="IJQ73" s="21"/>
      <c r="IJR73" s="21"/>
      <c r="IJS73" s="21"/>
      <c r="IJT73" s="21"/>
      <c r="IJU73" s="21"/>
      <c r="IJV73" s="21"/>
      <c r="IJW73" s="21"/>
      <c r="IJX73" s="21"/>
      <c r="IJY73" s="21"/>
      <c r="IJZ73" s="21"/>
      <c r="IKA73" s="21"/>
      <c r="IKB73" s="21"/>
      <c r="IKC73" s="21"/>
      <c r="IKD73" s="21"/>
      <c r="IKE73" s="21"/>
      <c r="IKF73" s="21"/>
      <c r="IKG73" s="21"/>
      <c r="IKH73" s="21"/>
      <c r="IKI73" s="21"/>
      <c r="IKJ73" s="21"/>
      <c r="IKK73" s="21"/>
      <c r="IKL73" s="21"/>
      <c r="IKM73" s="21"/>
      <c r="IKN73" s="21"/>
      <c r="IKO73" s="21"/>
      <c r="IKP73" s="21"/>
      <c r="IKQ73" s="21"/>
      <c r="IKR73" s="21"/>
      <c r="IKS73" s="21"/>
      <c r="IKT73" s="21"/>
      <c r="IKU73" s="21"/>
      <c r="IKV73" s="21"/>
      <c r="IKW73" s="21"/>
      <c r="IKX73" s="21"/>
      <c r="IKY73" s="21"/>
      <c r="IKZ73" s="21"/>
      <c r="ILA73" s="21"/>
      <c r="ILB73" s="21"/>
      <c r="ILC73" s="21"/>
      <c r="ILD73" s="21"/>
      <c r="ILE73" s="21"/>
      <c r="ILF73" s="21"/>
      <c r="ILG73" s="21"/>
      <c r="ILH73" s="21"/>
      <c r="ILI73" s="21"/>
      <c r="ILJ73" s="21"/>
      <c r="ILK73" s="21"/>
      <c r="ILL73" s="21"/>
      <c r="ILM73" s="21"/>
      <c r="ILN73" s="21"/>
      <c r="ILO73" s="21"/>
      <c r="ILP73" s="21"/>
      <c r="ILQ73" s="21"/>
      <c r="ILR73" s="21"/>
      <c r="ILS73" s="21"/>
      <c r="ILT73" s="21"/>
      <c r="ILU73" s="21"/>
      <c r="ILV73" s="21"/>
      <c r="ILW73" s="21"/>
      <c r="ILX73" s="21"/>
      <c r="ILY73" s="21"/>
      <c r="ILZ73" s="21"/>
      <c r="IMA73" s="21"/>
      <c r="IMB73" s="21"/>
      <c r="IMC73" s="21"/>
      <c r="IMD73" s="21"/>
      <c r="IME73" s="21"/>
      <c r="IMF73" s="21"/>
      <c r="IMG73" s="21"/>
      <c r="IMH73" s="21"/>
      <c r="IMI73" s="21"/>
      <c r="IMJ73" s="21"/>
      <c r="IMK73" s="21"/>
      <c r="IML73" s="21"/>
      <c r="IMM73" s="21"/>
      <c r="IMN73" s="21"/>
      <c r="IMO73" s="21"/>
      <c r="IMP73" s="21"/>
      <c r="IMQ73" s="21"/>
      <c r="IMR73" s="21"/>
      <c r="IMS73" s="21"/>
      <c r="IMT73" s="21"/>
      <c r="IMU73" s="21"/>
      <c r="IMV73" s="21"/>
      <c r="IMW73" s="21"/>
      <c r="IMX73" s="21"/>
      <c r="IMY73" s="21"/>
      <c r="IMZ73" s="21"/>
      <c r="INA73" s="21"/>
      <c r="INB73" s="21"/>
      <c r="INC73" s="21"/>
      <c r="IND73" s="21"/>
      <c r="INE73" s="21"/>
      <c r="INF73" s="21"/>
      <c r="ING73" s="21"/>
      <c r="INH73" s="21"/>
      <c r="INI73" s="21"/>
      <c r="INJ73" s="21"/>
      <c r="INK73" s="21"/>
      <c r="INL73" s="21"/>
      <c r="INM73" s="21"/>
      <c r="INN73" s="21"/>
      <c r="INO73" s="21"/>
      <c r="INP73" s="21"/>
      <c r="INQ73" s="21"/>
      <c r="INR73" s="21"/>
      <c r="INS73" s="21"/>
      <c r="INT73" s="21"/>
      <c r="INU73" s="21"/>
      <c r="INV73" s="21"/>
      <c r="INW73" s="21"/>
      <c r="INX73" s="21"/>
      <c r="INY73" s="21"/>
      <c r="INZ73" s="21"/>
      <c r="IOA73" s="21"/>
      <c r="IOB73" s="21"/>
      <c r="IOC73" s="21"/>
      <c r="IOD73" s="21"/>
      <c r="IOE73" s="21"/>
      <c r="IOF73" s="21"/>
      <c r="IOG73" s="21"/>
      <c r="IOH73" s="21"/>
      <c r="IOI73" s="21"/>
      <c r="IOJ73" s="21"/>
      <c r="IOK73" s="21"/>
      <c r="IOL73" s="21"/>
      <c r="IOM73" s="21"/>
      <c r="ION73" s="21"/>
      <c r="IOO73" s="21"/>
      <c r="IOP73" s="21"/>
      <c r="IOQ73" s="21"/>
      <c r="IOR73" s="21"/>
      <c r="IOS73" s="21"/>
      <c r="IOT73" s="21"/>
      <c r="IOU73" s="21"/>
      <c r="IOV73" s="21"/>
      <c r="IOW73" s="21"/>
      <c r="IOX73" s="21"/>
      <c r="IOY73" s="21"/>
      <c r="IOZ73" s="21"/>
      <c r="IPA73" s="21"/>
      <c r="IPB73" s="21"/>
      <c r="IPC73" s="21"/>
      <c r="IPD73" s="21"/>
      <c r="IPE73" s="21"/>
      <c r="IPF73" s="21"/>
      <c r="IPG73" s="21"/>
      <c r="IPH73" s="21"/>
      <c r="IPI73" s="21"/>
      <c r="IPJ73" s="21"/>
      <c r="IPK73" s="21"/>
      <c r="IPL73" s="21"/>
      <c r="IPM73" s="21"/>
      <c r="IPN73" s="21"/>
      <c r="IPO73" s="21"/>
      <c r="IPP73" s="21"/>
      <c r="IPQ73" s="21"/>
      <c r="IPR73" s="21"/>
      <c r="IPS73" s="21"/>
      <c r="IPT73" s="21"/>
      <c r="IPU73" s="21"/>
      <c r="IPV73" s="21"/>
      <c r="IPW73" s="21"/>
      <c r="IPX73" s="21"/>
      <c r="IPY73" s="21"/>
      <c r="IPZ73" s="21"/>
      <c r="IQA73" s="21"/>
      <c r="IQB73" s="21"/>
      <c r="IQC73" s="21"/>
      <c r="IQD73" s="21"/>
      <c r="IQE73" s="21"/>
      <c r="IQF73" s="21"/>
      <c r="IQG73" s="21"/>
      <c r="IQH73" s="21"/>
      <c r="IQI73" s="21"/>
      <c r="IQJ73" s="21"/>
      <c r="IQK73" s="21"/>
      <c r="IQL73" s="21"/>
      <c r="IQM73" s="21"/>
      <c r="IQN73" s="21"/>
      <c r="IQO73" s="21"/>
      <c r="IQP73" s="21"/>
      <c r="IQQ73" s="21"/>
      <c r="IQR73" s="21"/>
      <c r="IQS73" s="21"/>
      <c r="IQT73" s="21"/>
      <c r="IQU73" s="21"/>
      <c r="IQV73" s="21"/>
      <c r="IQW73" s="21"/>
      <c r="IQX73" s="21"/>
      <c r="IQY73" s="21"/>
      <c r="IQZ73" s="21"/>
      <c r="IRA73" s="21"/>
      <c r="IRB73" s="21"/>
      <c r="IRC73" s="21"/>
      <c r="IRD73" s="21"/>
      <c r="IRE73" s="21"/>
      <c r="IRF73" s="21"/>
      <c r="IRG73" s="21"/>
      <c r="IRH73" s="21"/>
      <c r="IRI73" s="21"/>
      <c r="IRJ73" s="21"/>
      <c r="IRK73" s="21"/>
      <c r="IRL73" s="21"/>
      <c r="IRM73" s="21"/>
      <c r="IRN73" s="21"/>
      <c r="IRO73" s="21"/>
      <c r="IRP73" s="21"/>
      <c r="IRQ73" s="21"/>
      <c r="IRR73" s="21"/>
      <c r="IRS73" s="21"/>
      <c r="IRT73" s="21"/>
      <c r="IRU73" s="21"/>
      <c r="IRV73" s="21"/>
      <c r="IRW73" s="21"/>
      <c r="IRX73" s="21"/>
      <c r="IRY73" s="21"/>
      <c r="IRZ73" s="21"/>
      <c r="ISA73" s="21"/>
      <c r="ISB73" s="21"/>
      <c r="ISC73" s="21"/>
      <c r="ISD73" s="21"/>
      <c r="ISE73" s="21"/>
      <c r="ISF73" s="21"/>
      <c r="ISG73" s="21"/>
      <c r="ISH73" s="21"/>
      <c r="ISI73" s="21"/>
      <c r="ISJ73" s="21"/>
      <c r="ISK73" s="21"/>
      <c r="ISL73" s="21"/>
      <c r="ISM73" s="21"/>
      <c r="ISN73" s="21"/>
      <c r="ISO73" s="21"/>
      <c r="ISP73" s="21"/>
      <c r="ISQ73" s="21"/>
      <c r="ISR73" s="21"/>
      <c r="ISS73" s="21"/>
      <c r="IST73" s="21"/>
      <c r="ISU73" s="21"/>
      <c r="ISV73" s="21"/>
      <c r="ISW73" s="21"/>
      <c r="ISX73" s="21"/>
      <c r="ISY73" s="21"/>
      <c r="ISZ73" s="21"/>
      <c r="ITA73" s="21"/>
      <c r="ITB73" s="21"/>
      <c r="ITC73" s="21"/>
      <c r="ITD73" s="21"/>
      <c r="ITE73" s="21"/>
      <c r="ITF73" s="21"/>
      <c r="ITG73" s="21"/>
      <c r="ITH73" s="21"/>
      <c r="ITI73" s="21"/>
      <c r="ITJ73" s="21"/>
      <c r="ITK73" s="21"/>
      <c r="ITL73" s="21"/>
      <c r="ITM73" s="21"/>
      <c r="ITN73" s="21"/>
      <c r="ITO73" s="21"/>
      <c r="ITP73" s="21"/>
      <c r="ITQ73" s="21"/>
      <c r="ITR73" s="21"/>
      <c r="ITS73" s="21"/>
      <c r="ITT73" s="21"/>
      <c r="ITU73" s="21"/>
      <c r="ITV73" s="21"/>
      <c r="ITW73" s="21"/>
      <c r="ITX73" s="21"/>
      <c r="ITY73" s="21"/>
      <c r="ITZ73" s="21"/>
      <c r="IUA73" s="21"/>
      <c r="IUB73" s="21"/>
      <c r="IUC73" s="21"/>
      <c r="IUD73" s="21"/>
      <c r="IUE73" s="21"/>
      <c r="IUF73" s="21"/>
      <c r="IUG73" s="21"/>
      <c r="IUH73" s="21"/>
      <c r="IUI73" s="21"/>
      <c r="IUJ73" s="21"/>
      <c r="IUK73" s="21"/>
      <c r="IUL73" s="21"/>
      <c r="IUM73" s="21"/>
      <c r="IUN73" s="21"/>
      <c r="IUO73" s="21"/>
      <c r="IUP73" s="21"/>
      <c r="IUQ73" s="21"/>
      <c r="IUR73" s="21"/>
      <c r="IUS73" s="21"/>
      <c r="IUT73" s="21"/>
      <c r="IUU73" s="21"/>
      <c r="IUV73" s="21"/>
      <c r="IUW73" s="21"/>
      <c r="IUX73" s="21"/>
      <c r="IUY73" s="21"/>
      <c r="IUZ73" s="21"/>
      <c r="IVA73" s="21"/>
      <c r="IVB73" s="21"/>
      <c r="IVC73" s="21"/>
      <c r="IVD73" s="21"/>
      <c r="IVE73" s="21"/>
      <c r="IVF73" s="21"/>
      <c r="IVG73" s="21"/>
      <c r="IVH73" s="21"/>
      <c r="IVI73" s="21"/>
      <c r="IVJ73" s="21"/>
      <c r="IVK73" s="21"/>
      <c r="IVL73" s="21"/>
      <c r="IVM73" s="21"/>
      <c r="IVN73" s="21"/>
      <c r="IVO73" s="21"/>
      <c r="IVP73" s="21"/>
      <c r="IVQ73" s="21"/>
      <c r="IVR73" s="21"/>
      <c r="IVS73" s="21"/>
      <c r="IVT73" s="21"/>
      <c r="IVU73" s="21"/>
      <c r="IVV73" s="21"/>
      <c r="IVW73" s="21"/>
      <c r="IVX73" s="21"/>
      <c r="IVY73" s="21"/>
      <c r="IVZ73" s="21"/>
      <c r="IWA73" s="21"/>
      <c r="IWB73" s="21"/>
      <c r="IWC73" s="21"/>
      <c r="IWD73" s="21"/>
      <c r="IWE73" s="21"/>
      <c r="IWF73" s="21"/>
      <c r="IWG73" s="21"/>
      <c r="IWH73" s="21"/>
      <c r="IWI73" s="21"/>
      <c r="IWJ73" s="21"/>
      <c r="IWK73" s="21"/>
      <c r="IWL73" s="21"/>
      <c r="IWM73" s="21"/>
      <c r="IWN73" s="21"/>
      <c r="IWO73" s="21"/>
      <c r="IWP73" s="21"/>
      <c r="IWQ73" s="21"/>
      <c r="IWR73" s="21"/>
      <c r="IWS73" s="21"/>
      <c r="IWT73" s="21"/>
      <c r="IWU73" s="21"/>
      <c r="IWV73" s="21"/>
      <c r="IWW73" s="21"/>
      <c r="IWX73" s="21"/>
      <c r="IWY73" s="21"/>
      <c r="IWZ73" s="21"/>
      <c r="IXA73" s="21"/>
      <c r="IXB73" s="21"/>
      <c r="IXC73" s="21"/>
      <c r="IXD73" s="21"/>
      <c r="IXE73" s="21"/>
      <c r="IXF73" s="21"/>
      <c r="IXG73" s="21"/>
      <c r="IXH73" s="21"/>
      <c r="IXI73" s="21"/>
      <c r="IXJ73" s="21"/>
      <c r="IXK73" s="21"/>
      <c r="IXL73" s="21"/>
      <c r="IXM73" s="21"/>
      <c r="IXN73" s="21"/>
      <c r="IXO73" s="21"/>
      <c r="IXP73" s="21"/>
      <c r="IXQ73" s="21"/>
      <c r="IXR73" s="21"/>
      <c r="IXS73" s="21"/>
      <c r="IXT73" s="21"/>
      <c r="IXU73" s="21"/>
      <c r="IXV73" s="21"/>
      <c r="IXW73" s="21"/>
      <c r="IXX73" s="21"/>
      <c r="IXY73" s="21"/>
      <c r="IXZ73" s="21"/>
      <c r="IYA73" s="21"/>
      <c r="IYB73" s="21"/>
      <c r="IYC73" s="21"/>
      <c r="IYD73" s="21"/>
      <c r="IYE73" s="21"/>
      <c r="IYF73" s="21"/>
      <c r="IYG73" s="21"/>
      <c r="IYH73" s="21"/>
      <c r="IYI73" s="21"/>
      <c r="IYJ73" s="21"/>
      <c r="IYK73" s="21"/>
      <c r="IYL73" s="21"/>
      <c r="IYM73" s="21"/>
      <c r="IYN73" s="21"/>
      <c r="IYO73" s="21"/>
      <c r="IYP73" s="21"/>
      <c r="IYQ73" s="21"/>
      <c r="IYR73" s="21"/>
      <c r="IYS73" s="21"/>
      <c r="IYT73" s="21"/>
      <c r="IYU73" s="21"/>
      <c r="IYV73" s="21"/>
      <c r="IYW73" s="21"/>
      <c r="IYX73" s="21"/>
      <c r="IYY73" s="21"/>
      <c r="IYZ73" s="21"/>
      <c r="IZA73" s="21"/>
      <c r="IZB73" s="21"/>
      <c r="IZC73" s="21"/>
      <c r="IZD73" s="21"/>
      <c r="IZE73" s="21"/>
      <c r="IZF73" s="21"/>
      <c r="IZG73" s="21"/>
      <c r="IZH73" s="21"/>
      <c r="IZI73" s="21"/>
      <c r="IZJ73" s="21"/>
      <c r="IZK73" s="21"/>
      <c r="IZL73" s="21"/>
      <c r="IZM73" s="21"/>
      <c r="IZN73" s="21"/>
      <c r="IZO73" s="21"/>
      <c r="IZP73" s="21"/>
      <c r="IZQ73" s="21"/>
      <c r="IZR73" s="21"/>
      <c r="IZS73" s="21"/>
      <c r="IZT73" s="21"/>
      <c r="IZU73" s="21"/>
      <c r="IZV73" s="21"/>
      <c r="IZW73" s="21"/>
      <c r="IZX73" s="21"/>
      <c r="IZY73" s="21"/>
      <c r="IZZ73" s="21"/>
      <c r="JAA73" s="21"/>
      <c r="JAB73" s="21"/>
      <c r="JAC73" s="21"/>
      <c r="JAD73" s="21"/>
      <c r="JAE73" s="21"/>
      <c r="JAF73" s="21"/>
      <c r="JAG73" s="21"/>
      <c r="JAH73" s="21"/>
      <c r="JAI73" s="21"/>
      <c r="JAJ73" s="21"/>
      <c r="JAK73" s="21"/>
      <c r="JAL73" s="21"/>
      <c r="JAM73" s="21"/>
      <c r="JAN73" s="21"/>
      <c r="JAO73" s="21"/>
      <c r="JAP73" s="21"/>
      <c r="JAQ73" s="21"/>
      <c r="JAR73" s="21"/>
      <c r="JAS73" s="21"/>
      <c r="JAT73" s="21"/>
      <c r="JAU73" s="21"/>
      <c r="JAV73" s="21"/>
      <c r="JAW73" s="21"/>
      <c r="JAX73" s="21"/>
      <c r="JAY73" s="21"/>
      <c r="JAZ73" s="21"/>
      <c r="JBA73" s="21"/>
      <c r="JBB73" s="21"/>
      <c r="JBC73" s="21"/>
      <c r="JBD73" s="21"/>
      <c r="JBE73" s="21"/>
      <c r="JBF73" s="21"/>
      <c r="JBG73" s="21"/>
      <c r="JBH73" s="21"/>
      <c r="JBI73" s="21"/>
      <c r="JBJ73" s="21"/>
      <c r="JBK73" s="21"/>
      <c r="JBL73" s="21"/>
      <c r="JBM73" s="21"/>
      <c r="JBN73" s="21"/>
      <c r="JBO73" s="21"/>
      <c r="JBP73" s="21"/>
      <c r="JBQ73" s="21"/>
      <c r="JBR73" s="21"/>
      <c r="JBS73" s="21"/>
      <c r="JBT73" s="21"/>
      <c r="JBU73" s="21"/>
      <c r="JBV73" s="21"/>
      <c r="JBW73" s="21"/>
      <c r="JBX73" s="21"/>
      <c r="JBY73" s="21"/>
      <c r="JBZ73" s="21"/>
      <c r="JCA73" s="21"/>
      <c r="JCB73" s="21"/>
      <c r="JCC73" s="21"/>
      <c r="JCD73" s="21"/>
      <c r="JCE73" s="21"/>
      <c r="JCF73" s="21"/>
      <c r="JCG73" s="21"/>
      <c r="JCH73" s="21"/>
      <c r="JCI73" s="21"/>
      <c r="JCJ73" s="21"/>
      <c r="JCK73" s="21"/>
      <c r="JCL73" s="21"/>
      <c r="JCM73" s="21"/>
      <c r="JCN73" s="21"/>
      <c r="JCO73" s="21"/>
      <c r="JCP73" s="21"/>
      <c r="JCQ73" s="21"/>
      <c r="JCR73" s="21"/>
      <c r="JCS73" s="21"/>
      <c r="JCT73" s="21"/>
      <c r="JCU73" s="21"/>
      <c r="JCV73" s="21"/>
      <c r="JCW73" s="21"/>
      <c r="JCX73" s="21"/>
      <c r="JCY73" s="21"/>
      <c r="JCZ73" s="21"/>
      <c r="JDA73" s="21"/>
      <c r="JDB73" s="21"/>
      <c r="JDC73" s="21"/>
      <c r="JDD73" s="21"/>
      <c r="JDE73" s="21"/>
      <c r="JDF73" s="21"/>
      <c r="JDG73" s="21"/>
      <c r="JDH73" s="21"/>
      <c r="JDI73" s="21"/>
      <c r="JDJ73" s="21"/>
      <c r="JDK73" s="21"/>
      <c r="JDL73" s="21"/>
      <c r="JDM73" s="21"/>
      <c r="JDN73" s="21"/>
      <c r="JDO73" s="21"/>
      <c r="JDP73" s="21"/>
      <c r="JDQ73" s="21"/>
      <c r="JDR73" s="21"/>
      <c r="JDS73" s="21"/>
      <c r="JDT73" s="21"/>
      <c r="JDU73" s="21"/>
      <c r="JDV73" s="21"/>
      <c r="JDW73" s="21"/>
      <c r="JDX73" s="21"/>
      <c r="JDY73" s="21"/>
      <c r="JDZ73" s="21"/>
      <c r="JEA73" s="21"/>
      <c r="JEB73" s="21"/>
      <c r="JEC73" s="21"/>
      <c r="JED73" s="21"/>
      <c r="JEE73" s="21"/>
      <c r="JEF73" s="21"/>
      <c r="JEG73" s="21"/>
      <c r="JEH73" s="21"/>
      <c r="JEI73" s="21"/>
      <c r="JEJ73" s="21"/>
      <c r="JEK73" s="21"/>
      <c r="JEL73" s="21"/>
      <c r="JEM73" s="21"/>
      <c r="JEN73" s="21"/>
      <c r="JEO73" s="21"/>
      <c r="JEP73" s="21"/>
      <c r="JEQ73" s="21"/>
      <c r="JER73" s="21"/>
      <c r="JES73" s="21"/>
      <c r="JET73" s="21"/>
      <c r="JEU73" s="21"/>
      <c r="JEV73" s="21"/>
      <c r="JEW73" s="21"/>
      <c r="JEX73" s="21"/>
      <c r="JEY73" s="21"/>
      <c r="JEZ73" s="21"/>
      <c r="JFA73" s="21"/>
      <c r="JFB73" s="21"/>
      <c r="JFC73" s="21"/>
      <c r="JFD73" s="21"/>
      <c r="JFE73" s="21"/>
      <c r="JFF73" s="21"/>
      <c r="JFG73" s="21"/>
      <c r="JFH73" s="21"/>
      <c r="JFI73" s="21"/>
      <c r="JFJ73" s="21"/>
      <c r="JFK73" s="21"/>
      <c r="JFL73" s="21"/>
      <c r="JFM73" s="21"/>
      <c r="JFN73" s="21"/>
      <c r="JFO73" s="21"/>
      <c r="JFP73" s="21"/>
      <c r="JFQ73" s="21"/>
      <c r="JFR73" s="21"/>
      <c r="JFS73" s="21"/>
      <c r="JFT73" s="21"/>
      <c r="JFU73" s="21"/>
      <c r="JFV73" s="21"/>
      <c r="JFW73" s="21"/>
      <c r="JFX73" s="21"/>
      <c r="JFY73" s="21"/>
      <c r="JFZ73" s="21"/>
      <c r="JGA73" s="21"/>
      <c r="JGB73" s="21"/>
      <c r="JGC73" s="21"/>
      <c r="JGD73" s="21"/>
      <c r="JGE73" s="21"/>
      <c r="JGF73" s="21"/>
      <c r="JGG73" s="21"/>
      <c r="JGH73" s="21"/>
      <c r="JGI73" s="21"/>
      <c r="JGJ73" s="21"/>
      <c r="JGK73" s="21"/>
      <c r="JGL73" s="21"/>
      <c r="JGM73" s="21"/>
      <c r="JGN73" s="21"/>
      <c r="JGO73" s="21"/>
      <c r="JGP73" s="21"/>
      <c r="JGQ73" s="21"/>
      <c r="JGR73" s="21"/>
      <c r="JGS73" s="21"/>
      <c r="JGT73" s="21"/>
      <c r="JGU73" s="21"/>
      <c r="JGV73" s="21"/>
      <c r="JGW73" s="21"/>
      <c r="JGX73" s="21"/>
      <c r="JGY73" s="21"/>
      <c r="JGZ73" s="21"/>
      <c r="JHA73" s="21"/>
      <c r="JHB73" s="21"/>
      <c r="JHC73" s="21"/>
      <c r="JHD73" s="21"/>
      <c r="JHE73" s="21"/>
      <c r="JHF73" s="21"/>
      <c r="JHG73" s="21"/>
      <c r="JHH73" s="21"/>
      <c r="JHI73" s="21"/>
      <c r="JHJ73" s="21"/>
      <c r="JHK73" s="21"/>
      <c r="JHL73" s="21"/>
      <c r="JHM73" s="21"/>
      <c r="JHN73" s="21"/>
      <c r="JHO73" s="21"/>
      <c r="JHP73" s="21"/>
      <c r="JHQ73" s="21"/>
      <c r="JHR73" s="21"/>
      <c r="JHS73" s="21"/>
      <c r="JHT73" s="21"/>
      <c r="JHU73" s="21"/>
      <c r="JHV73" s="21"/>
      <c r="JHW73" s="21"/>
      <c r="JHX73" s="21"/>
      <c r="JHY73" s="21"/>
      <c r="JHZ73" s="21"/>
      <c r="JIA73" s="21"/>
      <c r="JIB73" s="21"/>
      <c r="JIC73" s="21"/>
      <c r="JID73" s="21"/>
      <c r="JIE73" s="21"/>
      <c r="JIF73" s="21"/>
      <c r="JIG73" s="21"/>
      <c r="JIH73" s="21"/>
      <c r="JII73" s="21"/>
      <c r="JIJ73" s="21"/>
      <c r="JIK73" s="21"/>
      <c r="JIL73" s="21"/>
      <c r="JIM73" s="21"/>
      <c r="JIN73" s="21"/>
      <c r="JIO73" s="21"/>
      <c r="JIP73" s="21"/>
      <c r="JIQ73" s="21"/>
      <c r="JIR73" s="21"/>
      <c r="JIS73" s="21"/>
      <c r="JIT73" s="21"/>
      <c r="JIU73" s="21"/>
      <c r="JIV73" s="21"/>
      <c r="JIW73" s="21"/>
      <c r="JIX73" s="21"/>
      <c r="JIY73" s="21"/>
      <c r="JIZ73" s="21"/>
      <c r="JJA73" s="21"/>
      <c r="JJB73" s="21"/>
      <c r="JJC73" s="21"/>
      <c r="JJD73" s="21"/>
      <c r="JJE73" s="21"/>
      <c r="JJF73" s="21"/>
      <c r="JJG73" s="21"/>
      <c r="JJH73" s="21"/>
      <c r="JJI73" s="21"/>
      <c r="JJJ73" s="21"/>
      <c r="JJK73" s="21"/>
      <c r="JJL73" s="21"/>
      <c r="JJM73" s="21"/>
      <c r="JJN73" s="21"/>
      <c r="JJO73" s="21"/>
      <c r="JJP73" s="21"/>
      <c r="JJQ73" s="21"/>
      <c r="JJR73" s="21"/>
      <c r="JJS73" s="21"/>
      <c r="JJT73" s="21"/>
      <c r="JJU73" s="21"/>
      <c r="JJV73" s="21"/>
      <c r="JJW73" s="21"/>
      <c r="JJX73" s="21"/>
      <c r="JJY73" s="21"/>
      <c r="JJZ73" s="21"/>
      <c r="JKA73" s="21"/>
      <c r="JKB73" s="21"/>
      <c r="JKC73" s="21"/>
      <c r="JKD73" s="21"/>
      <c r="JKE73" s="21"/>
      <c r="JKF73" s="21"/>
      <c r="JKG73" s="21"/>
      <c r="JKH73" s="21"/>
      <c r="JKI73" s="21"/>
      <c r="JKJ73" s="21"/>
      <c r="JKK73" s="21"/>
      <c r="JKL73" s="21"/>
      <c r="JKM73" s="21"/>
      <c r="JKN73" s="21"/>
      <c r="JKO73" s="21"/>
      <c r="JKP73" s="21"/>
      <c r="JKQ73" s="21"/>
      <c r="JKR73" s="21"/>
      <c r="JKS73" s="21"/>
      <c r="JKT73" s="21"/>
      <c r="JKU73" s="21"/>
      <c r="JKV73" s="21"/>
      <c r="JKW73" s="21"/>
      <c r="JKX73" s="21"/>
      <c r="JKY73" s="21"/>
      <c r="JKZ73" s="21"/>
      <c r="JLA73" s="21"/>
      <c r="JLB73" s="21"/>
      <c r="JLC73" s="21"/>
      <c r="JLD73" s="21"/>
      <c r="JLE73" s="21"/>
      <c r="JLF73" s="21"/>
      <c r="JLG73" s="21"/>
      <c r="JLH73" s="21"/>
      <c r="JLI73" s="21"/>
      <c r="JLJ73" s="21"/>
      <c r="JLK73" s="21"/>
      <c r="JLL73" s="21"/>
      <c r="JLM73" s="21"/>
      <c r="JLN73" s="21"/>
      <c r="JLO73" s="21"/>
      <c r="JLP73" s="21"/>
      <c r="JLQ73" s="21"/>
      <c r="JLR73" s="21"/>
      <c r="JLS73" s="21"/>
      <c r="JLT73" s="21"/>
      <c r="JLU73" s="21"/>
      <c r="JLV73" s="21"/>
      <c r="JLW73" s="21"/>
      <c r="JLX73" s="21"/>
      <c r="JLY73" s="21"/>
      <c r="JLZ73" s="21"/>
      <c r="JMA73" s="21"/>
      <c r="JMB73" s="21"/>
      <c r="JMC73" s="21"/>
      <c r="JMD73" s="21"/>
      <c r="JME73" s="21"/>
      <c r="JMF73" s="21"/>
      <c r="JMG73" s="21"/>
      <c r="JMH73" s="21"/>
      <c r="JMI73" s="21"/>
      <c r="JMJ73" s="21"/>
      <c r="JMK73" s="21"/>
      <c r="JML73" s="21"/>
      <c r="JMM73" s="21"/>
      <c r="JMN73" s="21"/>
      <c r="JMO73" s="21"/>
      <c r="JMP73" s="21"/>
      <c r="JMQ73" s="21"/>
      <c r="JMR73" s="21"/>
      <c r="JMS73" s="21"/>
      <c r="JMT73" s="21"/>
      <c r="JMU73" s="21"/>
      <c r="JMV73" s="21"/>
      <c r="JMW73" s="21"/>
      <c r="JMX73" s="21"/>
      <c r="JMY73" s="21"/>
      <c r="JMZ73" s="21"/>
      <c r="JNA73" s="21"/>
      <c r="JNB73" s="21"/>
      <c r="JNC73" s="21"/>
      <c r="JND73" s="21"/>
      <c r="JNE73" s="21"/>
      <c r="JNF73" s="21"/>
      <c r="JNG73" s="21"/>
      <c r="JNH73" s="21"/>
      <c r="JNI73" s="21"/>
      <c r="JNJ73" s="21"/>
      <c r="JNK73" s="21"/>
      <c r="JNL73" s="21"/>
      <c r="JNM73" s="21"/>
      <c r="JNN73" s="21"/>
      <c r="JNO73" s="21"/>
      <c r="JNP73" s="21"/>
      <c r="JNQ73" s="21"/>
      <c r="JNR73" s="21"/>
      <c r="JNS73" s="21"/>
      <c r="JNT73" s="21"/>
      <c r="JNU73" s="21"/>
      <c r="JNV73" s="21"/>
      <c r="JNW73" s="21"/>
      <c r="JNX73" s="21"/>
      <c r="JNY73" s="21"/>
      <c r="JNZ73" s="21"/>
      <c r="JOA73" s="21"/>
      <c r="JOB73" s="21"/>
      <c r="JOC73" s="21"/>
      <c r="JOD73" s="21"/>
      <c r="JOE73" s="21"/>
      <c r="JOF73" s="21"/>
      <c r="JOG73" s="21"/>
      <c r="JOH73" s="21"/>
      <c r="JOI73" s="21"/>
      <c r="JOJ73" s="21"/>
      <c r="JOK73" s="21"/>
      <c r="JOL73" s="21"/>
      <c r="JOM73" s="21"/>
      <c r="JON73" s="21"/>
      <c r="JOO73" s="21"/>
      <c r="JOP73" s="21"/>
      <c r="JOQ73" s="21"/>
      <c r="JOR73" s="21"/>
      <c r="JOS73" s="21"/>
      <c r="JOT73" s="21"/>
      <c r="JOU73" s="21"/>
      <c r="JOV73" s="21"/>
      <c r="JOW73" s="21"/>
      <c r="JOX73" s="21"/>
      <c r="JOY73" s="21"/>
      <c r="JOZ73" s="21"/>
      <c r="JPA73" s="21"/>
      <c r="JPB73" s="21"/>
      <c r="JPC73" s="21"/>
      <c r="JPD73" s="21"/>
      <c r="JPE73" s="21"/>
      <c r="JPF73" s="21"/>
      <c r="JPG73" s="21"/>
      <c r="JPH73" s="21"/>
      <c r="JPI73" s="21"/>
      <c r="JPJ73" s="21"/>
      <c r="JPK73" s="21"/>
      <c r="JPL73" s="21"/>
      <c r="JPM73" s="21"/>
      <c r="JPN73" s="21"/>
      <c r="JPO73" s="21"/>
      <c r="JPP73" s="21"/>
      <c r="JPQ73" s="21"/>
      <c r="JPR73" s="21"/>
      <c r="JPS73" s="21"/>
      <c r="JPT73" s="21"/>
      <c r="JPU73" s="21"/>
      <c r="JPV73" s="21"/>
      <c r="JPW73" s="21"/>
      <c r="JPX73" s="21"/>
      <c r="JPY73" s="21"/>
      <c r="JPZ73" s="21"/>
      <c r="JQA73" s="21"/>
      <c r="JQB73" s="21"/>
      <c r="JQC73" s="21"/>
      <c r="JQD73" s="21"/>
      <c r="JQE73" s="21"/>
      <c r="JQF73" s="21"/>
      <c r="JQG73" s="21"/>
      <c r="JQH73" s="21"/>
      <c r="JQI73" s="21"/>
      <c r="JQJ73" s="21"/>
      <c r="JQK73" s="21"/>
      <c r="JQL73" s="21"/>
      <c r="JQM73" s="21"/>
      <c r="JQN73" s="21"/>
      <c r="JQO73" s="21"/>
      <c r="JQP73" s="21"/>
      <c r="JQQ73" s="21"/>
      <c r="JQR73" s="21"/>
      <c r="JQS73" s="21"/>
      <c r="JQT73" s="21"/>
      <c r="JQU73" s="21"/>
      <c r="JQV73" s="21"/>
      <c r="JQW73" s="21"/>
      <c r="JQX73" s="21"/>
      <c r="JQY73" s="21"/>
      <c r="JQZ73" s="21"/>
      <c r="JRA73" s="21"/>
      <c r="JRB73" s="21"/>
      <c r="JRC73" s="21"/>
      <c r="JRD73" s="21"/>
      <c r="JRE73" s="21"/>
      <c r="JRF73" s="21"/>
      <c r="JRG73" s="21"/>
      <c r="JRH73" s="21"/>
      <c r="JRI73" s="21"/>
      <c r="JRJ73" s="21"/>
      <c r="JRK73" s="21"/>
      <c r="JRL73" s="21"/>
      <c r="JRM73" s="21"/>
      <c r="JRN73" s="21"/>
      <c r="JRO73" s="21"/>
      <c r="JRP73" s="21"/>
      <c r="JRQ73" s="21"/>
      <c r="JRR73" s="21"/>
      <c r="JRS73" s="21"/>
      <c r="JRT73" s="21"/>
      <c r="JRU73" s="21"/>
      <c r="JRV73" s="21"/>
      <c r="JRW73" s="21"/>
      <c r="JRX73" s="21"/>
      <c r="JRY73" s="21"/>
      <c r="JRZ73" s="21"/>
      <c r="JSA73" s="21"/>
      <c r="JSB73" s="21"/>
      <c r="JSC73" s="21"/>
      <c r="JSD73" s="21"/>
      <c r="JSE73" s="21"/>
      <c r="JSF73" s="21"/>
      <c r="JSG73" s="21"/>
      <c r="JSH73" s="21"/>
      <c r="JSI73" s="21"/>
      <c r="JSJ73" s="21"/>
      <c r="JSK73" s="21"/>
      <c r="JSL73" s="21"/>
      <c r="JSM73" s="21"/>
      <c r="JSN73" s="21"/>
      <c r="JSO73" s="21"/>
      <c r="JSP73" s="21"/>
      <c r="JSQ73" s="21"/>
      <c r="JSR73" s="21"/>
      <c r="JSS73" s="21"/>
      <c r="JST73" s="21"/>
      <c r="JSU73" s="21"/>
      <c r="JSV73" s="21"/>
      <c r="JSW73" s="21"/>
      <c r="JSX73" s="21"/>
      <c r="JSY73" s="21"/>
      <c r="JSZ73" s="21"/>
      <c r="JTA73" s="21"/>
      <c r="JTB73" s="21"/>
      <c r="JTC73" s="21"/>
      <c r="JTD73" s="21"/>
      <c r="JTE73" s="21"/>
      <c r="JTF73" s="21"/>
      <c r="JTG73" s="21"/>
      <c r="JTH73" s="21"/>
      <c r="JTI73" s="21"/>
      <c r="JTJ73" s="21"/>
      <c r="JTK73" s="21"/>
      <c r="JTL73" s="21"/>
      <c r="JTM73" s="21"/>
      <c r="JTN73" s="21"/>
      <c r="JTO73" s="21"/>
      <c r="JTP73" s="21"/>
      <c r="JTQ73" s="21"/>
      <c r="JTR73" s="21"/>
      <c r="JTS73" s="21"/>
      <c r="JTT73" s="21"/>
      <c r="JTU73" s="21"/>
      <c r="JTV73" s="21"/>
      <c r="JTW73" s="21"/>
      <c r="JTX73" s="21"/>
      <c r="JTY73" s="21"/>
      <c r="JTZ73" s="21"/>
      <c r="JUA73" s="21"/>
      <c r="JUB73" s="21"/>
      <c r="JUC73" s="21"/>
      <c r="JUD73" s="21"/>
      <c r="JUE73" s="21"/>
      <c r="JUF73" s="21"/>
      <c r="JUG73" s="21"/>
      <c r="JUH73" s="21"/>
      <c r="JUI73" s="21"/>
      <c r="JUJ73" s="21"/>
      <c r="JUK73" s="21"/>
      <c r="JUL73" s="21"/>
      <c r="JUM73" s="21"/>
      <c r="JUN73" s="21"/>
      <c r="JUO73" s="21"/>
      <c r="JUP73" s="21"/>
      <c r="JUQ73" s="21"/>
      <c r="JUR73" s="21"/>
      <c r="JUS73" s="21"/>
      <c r="JUT73" s="21"/>
      <c r="JUU73" s="21"/>
      <c r="JUV73" s="21"/>
      <c r="JUW73" s="21"/>
      <c r="JUX73" s="21"/>
      <c r="JUY73" s="21"/>
      <c r="JUZ73" s="21"/>
      <c r="JVA73" s="21"/>
      <c r="JVB73" s="21"/>
      <c r="JVC73" s="21"/>
      <c r="JVD73" s="21"/>
      <c r="JVE73" s="21"/>
      <c r="JVF73" s="21"/>
      <c r="JVG73" s="21"/>
      <c r="JVH73" s="21"/>
      <c r="JVI73" s="21"/>
      <c r="JVJ73" s="21"/>
      <c r="JVK73" s="21"/>
      <c r="JVL73" s="21"/>
      <c r="JVM73" s="21"/>
      <c r="JVN73" s="21"/>
      <c r="JVO73" s="21"/>
      <c r="JVP73" s="21"/>
      <c r="JVQ73" s="21"/>
      <c r="JVR73" s="21"/>
      <c r="JVS73" s="21"/>
      <c r="JVT73" s="21"/>
      <c r="JVU73" s="21"/>
      <c r="JVV73" s="21"/>
      <c r="JVW73" s="21"/>
      <c r="JVX73" s="21"/>
      <c r="JVY73" s="21"/>
      <c r="JVZ73" s="21"/>
      <c r="JWA73" s="21"/>
      <c r="JWB73" s="21"/>
      <c r="JWC73" s="21"/>
      <c r="JWD73" s="21"/>
      <c r="JWE73" s="21"/>
      <c r="JWF73" s="21"/>
      <c r="JWG73" s="21"/>
      <c r="JWH73" s="21"/>
      <c r="JWI73" s="21"/>
      <c r="JWJ73" s="21"/>
      <c r="JWK73" s="21"/>
      <c r="JWL73" s="21"/>
      <c r="JWM73" s="21"/>
      <c r="JWN73" s="21"/>
      <c r="JWO73" s="21"/>
      <c r="JWP73" s="21"/>
      <c r="JWQ73" s="21"/>
      <c r="JWR73" s="21"/>
      <c r="JWS73" s="21"/>
      <c r="JWT73" s="21"/>
      <c r="JWU73" s="21"/>
      <c r="JWV73" s="21"/>
      <c r="JWW73" s="21"/>
      <c r="JWX73" s="21"/>
      <c r="JWY73" s="21"/>
      <c r="JWZ73" s="21"/>
      <c r="JXA73" s="21"/>
      <c r="JXB73" s="21"/>
      <c r="JXC73" s="21"/>
      <c r="JXD73" s="21"/>
      <c r="JXE73" s="21"/>
      <c r="JXF73" s="21"/>
      <c r="JXG73" s="21"/>
      <c r="JXH73" s="21"/>
      <c r="JXI73" s="21"/>
      <c r="JXJ73" s="21"/>
      <c r="JXK73" s="21"/>
      <c r="JXL73" s="21"/>
      <c r="JXM73" s="21"/>
      <c r="JXN73" s="21"/>
      <c r="JXO73" s="21"/>
      <c r="JXP73" s="21"/>
      <c r="JXQ73" s="21"/>
      <c r="JXR73" s="21"/>
      <c r="JXS73" s="21"/>
      <c r="JXT73" s="21"/>
      <c r="JXU73" s="21"/>
      <c r="JXV73" s="21"/>
      <c r="JXW73" s="21"/>
      <c r="JXX73" s="21"/>
      <c r="JXY73" s="21"/>
      <c r="JXZ73" s="21"/>
      <c r="JYA73" s="21"/>
      <c r="JYB73" s="21"/>
      <c r="JYC73" s="21"/>
      <c r="JYD73" s="21"/>
      <c r="JYE73" s="21"/>
      <c r="JYF73" s="21"/>
      <c r="JYG73" s="21"/>
      <c r="JYH73" s="21"/>
      <c r="JYI73" s="21"/>
      <c r="JYJ73" s="21"/>
      <c r="JYK73" s="21"/>
      <c r="JYL73" s="21"/>
      <c r="JYM73" s="21"/>
      <c r="JYN73" s="21"/>
      <c r="JYO73" s="21"/>
      <c r="JYP73" s="21"/>
      <c r="JYQ73" s="21"/>
      <c r="JYR73" s="21"/>
      <c r="JYS73" s="21"/>
      <c r="JYT73" s="21"/>
      <c r="JYU73" s="21"/>
      <c r="JYV73" s="21"/>
      <c r="JYW73" s="21"/>
      <c r="JYX73" s="21"/>
      <c r="JYY73" s="21"/>
      <c r="JYZ73" s="21"/>
      <c r="JZA73" s="21"/>
      <c r="JZB73" s="21"/>
      <c r="JZC73" s="21"/>
      <c r="JZD73" s="21"/>
      <c r="JZE73" s="21"/>
      <c r="JZF73" s="21"/>
      <c r="JZG73" s="21"/>
      <c r="JZH73" s="21"/>
      <c r="JZI73" s="21"/>
      <c r="JZJ73" s="21"/>
      <c r="JZK73" s="21"/>
      <c r="JZL73" s="21"/>
      <c r="JZM73" s="21"/>
      <c r="JZN73" s="21"/>
      <c r="JZO73" s="21"/>
      <c r="JZP73" s="21"/>
      <c r="JZQ73" s="21"/>
      <c r="JZR73" s="21"/>
      <c r="JZS73" s="21"/>
      <c r="JZT73" s="21"/>
      <c r="JZU73" s="21"/>
      <c r="JZV73" s="21"/>
      <c r="JZW73" s="21"/>
      <c r="JZX73" s="21"/>
      <c r="JZY73" s="21"/>
      <c r="JZZ73" s="21"/>
      <c r="KAA73" s="21"/>
      <c r="KAB73" s="21"/>
      <c r="KAC73" s="21"/>
      <c r="KAD73" s="21"/>
      <c r="KAE73" s="21"/>
      <c r="KAF73" s="21"/>
      <c r="KAG73" s="21"/>
      <c r="KAH73" s="21"/>
      <c r="KAI73" s="21"/>
      <c r="KAJ73" s="21"/>
      <c r="KAK73" s="21"/>
      <c r="KAL73" s="21"/>
      <c r="KAM73" s="21"/>
      <c r="KAN73" s="21"/>
      <c r="KAO73" s="21"/>
      <c r="KAP73" s="21"/>
      <c r="KAQ73" s="21"/>
      <c r="KAR73" s="21"/>
      <c r="KAS73" s="21"/>
      <c r="KAT73" s="21"/>
      <c r="KAU73" s="21"/>
      <c r="KAV73" s="21"/>
      <c r="KAW73" s="21"/>
      <c r="KAX73" s="21"/>
      <c r="KAY73" s="21"/>
      <c r="KAZ73" s="21"/>
      <c r="KBA73" s="21"/>
      <c r="KBB73" s="21"/>
      <c r="KBC73" s="21"/>
      <c r="KBD73" s="21"/>
      <c r="KBE73" s="21"/>
      <c r="KBF73" s="21"/>
      <c r="KBG73" s="21"/>
      <c r="KBH73" s="21"/>
      <c r="KBI73" s="21"/>
      <c r="KBJ73" s="21"/>
      <c r="KBK73" s="21"/>
      <c r="KBL73" s="21"/>
      <c r="KBM73" s="21"/>
      <c r="KBN73" s="21"/>
      <c r="KBO73" s="21"/>
      <c r="KBP73" s="21"/>
      <c r="KBQ73" s="21"/>
      <c r="KBR73" s="21"/>
      <c r="KBS73" s="21"/>
      <c r="KBT73" s="21"/>
      <c r="KBU73" s="21"/>
      <c r="KBV73" s="21"/>
      <c r="KBW73" s="21"/>
      <c r="KBX73" s="21"/>
      <c r="KBY73" s="21"/>
      <c r="KBZ73" s="21"/>
      <c r="KCA73" s="21"/>
      <c r="KCB73" s="21"/>
      <c r="KCC73" s="21"/>
      <c r="KCD73" s="21"/>
      <c r="KCE73" s="21"/>
      <c r="KCF73" s="21"/>
      <c r="KCG73" s="21"/>
      <c r="KCH73" s="21"/>
      <c r="KCI73" s="21"/>
      <c r="KCJ73" s="21"/>
      <c r="KCK73" s="21"/>
      <c r="KCL73" s="21"/>
      <c r="KCM73" s="21"/>
      <c r="KCN73" s="21"/>
      <c r="KCO73" s="21"/>
      <c r="KCP73" s="21"/>
      <c r="KCQ73" s="21"/>
      <c r="KCR73" s="21"/>
      <c r="KCS73" s="21"/>
      <c r="KCT73" s="21"/>
      <c r="KCU73" s="21"/>
      <c r="KCV73" s="21"/>
      <c r="KCW73" s="21"/>
      <c r="KCX73" s="21"/>
      <c r="KCY73" s="21"/>
      <c r="KCZ73" s="21"/>
      <c r="KDA73" s="21"/>
      <c r="KDB73" s="21"/>
      <c r="KDC73" s="21"/>
      <c r="KDD73" s="21"/>
      <c r="KDE73" s="21"/>
      <c r="KDF73" s="21"/>
      <c r="KDG73" s="21"/>
      <c r="KDH73" s="21"/>
      <c r="KDI73" s="21"/>
      <c r="KDJ73" s="21"/>
      <c r="KDK73" s="21"/>
      <c r="KDL73" s="21"/>
      <c r="KDM73" s="21"/>
      <c r="KDN73" s="21"/>
      <c r="KDO73" s="21"/>
      <c r="KDP73" s="21"/>
      <c r="KDQ73" s="21"/>
      <c r="KDR73" s="21"/>
      <c r="KDS73" s="21"/>
      <c r="KDT73" s="21"/>
      <c r="KDU73" s="21"/>
      <c r="KDV73" s="21"/>
      <c r="KDW73" s="21"/>
      <c r="KDX73" s="21"/>
      <c r="KDY73" s="21"/>
      <c r="KDZ73" s="21"/>
      <c r="KEA73" s="21"/>
      <c r="KEB73" s="21"/>
      <c r="KEC73" s="21"/>
      <c r="KED73" s="21"/>
      <c r="KEE73" s="21"/>
      <c r="KEF73" s="21"/>
      <c r="KEG73" s="21"/>
      <c r="KEH73" s="21"/>
      <c r="KEI73" s="21"/>
      <c r="KEJ73" s="21"/>
      <c r="KEK73" s="21"/>
      <c r="KEL73" s="21"/>
      <c r="KEM73" s="21"/>
      <c r="KEN73" s="21"/>
      <c r="KEO73" s="21"/>
      <c r="KEP73" s="21"/>
      <c r="KEQ73" s="21"/>
      <c r="KER73" s="21"/>
      <c r="KES73" s="21"/>
      <c r="KET73" s="21"/>
      <c r="KEU73" s="21"/>
      <c r="KEV73" s="21"/>
      <c r="KEW73" s="21"/>
      <c r="KEX73" s="21"/>
      <c r="KEY73" s="21"/>
      <c r="KEZ73" s="21"/>
      <c r="KFA73" s="21"/>
      <c r="KFB73" s="21"/>
      <c r="KFC73" s="21"/>
      <c r="KFD73" s="21"/>
      <c r="KFE73" s="21"/>
      <c r="KFF73" s="21"/>
      <c r="KFG73" s="21"/>
      <c r="KFH73" s="21"/>
      <c r="KFI73" s="21"/>
      <c r="KFJ73" s="21"/>
      <c r="KFK73" s="21"/>
      <c r="KFL73" s="21"/>
      <c r="KFM73" s="21"/>
      <c r="KFN73" s="21"/>
      <c r="KFO73" s="21"/>
      <c r="KFP73" s="21"/>
      <c r="KFQ73" s="21"/>
      <c r="KFR73" s="21"/>
      <c r="KFS73" s="21"/>
      <c r="KFT73" s="21"/>
      <c r="KFU73" s="21"/>
      <c r="KFV73" s="21"/>
      <c r="KFW73" s="21"/>
      <c r="KFX73" s="21"/>
      <c r="KFY73" s="21"/>
      <c r="KFZ73" s="21"/>
      <c r="KGA73" s="21"/>
      <c r="KGB73" s="21"/>
      <c r="KGC73" s="21"/>
      <c r="KGD73" s="21"/>
      <c r="KGE73" s="21"/>
      <c r="KGF73" s="21"/>
      <c r="KGG73" s="21"/>
      <c r="KGH73" s="21"/>
      <c r="KGI73" s="21"/>
      <c r="KGJ73" s="21"/>
      <c r="KGK73" s="21"/>
      <c r="KGL73" s="21"/>
      <c r="KGM73" s="21"/>
      <c r="KGN73" s="21"/>
      <c r="KGO73" s="21"/>
      <c r="KGP73" s="21"/>
      <c r="KGQ73" s="21"/>
      <c r="KGR73" s="21"/>
      <c r="KGS73" s="21"/>
      <c r="KGT73" s="21"/>
      <c r="KGU73" s="21"/>
      <c r="KGV73" s="21"/>
      <c r="KGW73" s="21"/>
      <c r="KGX73" s="21"/>
      <c r="KGY73" s="21"/>
      <c r="KGZ73" s="21"/>
      <c r="KHA73" s="21"/>
      <c r="KHB73" s="21"/>
      <c r="KHC73" s="21"/>
      <c r="KHD73" s="21"/>
      <c r="KHE73" s="21"/>
      <c r="KHF73" s="21"/>
      <c r="KHG73" s="21"/>
      <c r="KHH73" s="21"/>
      <c r="KHI73" s="21"/>
      <c r="KHJ73" s="21"/>
      <c r="KHK73" s="21"/>
      <c r="KHL73" s="21"/>
      <c r="KHM73" s="21"/>
      <c r="KHN73" s="21"/>
      <c r="KHO73" s="21"/>
      <c r="KHP73" s="21"/>
      <c r="KHQ73" s="21"/>
      <c r="KHR73" s="21"/>
      <c r="KHS73" s="21"/>
      <c r="KHT73" s="21"/>
      <c r="KHU73" s="21"/>
      <c r="KHV73" s="21"/>
      <c r="KHW73" s="21"/>
      <c r="KHX73" s="21"/>
      <c r="KHY73" s="21"/>
      <c r="KHZ73" s="21"/>
      <c r="KIA73" s="21"/>
      <c r="KIB73" s="21"/>
      <c r="KIC73" s="21"/>
      <c r="KID73" s="21"/>
      <c r="KIE73" s="21"/>
      <c r="KIF73" s="21"/>
      <c r="KIG73" s="21"/>
      <c r="KIH73" s="21"/>
      <c r="KII73" s="21"/>
      <c r="KIJ73" s="21"/>
      <c r="KIK73" s="21"/>
      <c r="KIL73" s="21"/>
      <c r="KIM73" s="21"/>
      <c r="KIN73" s="21"/>
      <c r="KIO73" s="21"/>
      <c r="KIP73" s="21"/>
      <c r="KIQ73" s="21"/>
      <c r="KIR73" s="21"/>
      <c r="KIS73" s="21"/>
      <c r="KIT73" s="21"/>
      <c r="KIU73" s="21"/>
      <c r="KIV73" s="21"/>
      <c r="KIW73" s="21"/>
      <c r="KIX73" s="21"/>
      <c r="KIY73" s="21"/>
      <c r="KIZ73" s="21"/>
      <c r="KJA73" s="21"/>
      <c r="KJB73" s="21"/>
      <c r="KJC73" s="21"/>
      <c r="KJD73" s="21"/>
      <c r="KJE73" s="21"/>
      <c r="KJF73" s="21"/>
      <c r="KJG73" s="21"/>
      <c r="KJH73" s="21"/>
      <c r="KJI73" s="21"/>
      <c r="KJJ73" s="21"/>
      <c r="KJK73" s="21"/>
      <c r="KJL73" s="21"/>
      <c r="KJM73" s="21"/>
      <c r="KJN73" s="21"/>
      <c r="KJO73" s="21"/>
      <c r="KJP73" s="21"/>
      <c r="KJQ73" s="21"/>
      <c r="KJR73" s="21"/>
      <c r="KJS73" s="21"/>
      <c r="KJT73" s="21"/>
      <c r="KJU73" s="21"/>
      <c r="KJV73" s="21"/>
      <c r="KJW73" s="21"/>
      <c r="KJX73" s="21"/>
      <c r="KJY73" s="21"/>
      <c r="KJZ73" s="21"/>
      <c r="KKA73" s="21"/>
      <c r="KKB73" s="21"/>
      <c r="KKC73" s="21"/>
      <c r="KKD73" s="21"/>
      <c r="KKE73" s="21"/>
      <c r="KKF73" s="21"/>
      <c r="KKG73" s="21"/>
      <c r="KKH73" s="21"/>
      <c r="KKI73" s="21"/>
      <c r="KKJ73" s="21"/>
      <c r="KKK73" s="21"/>
      <c r="KKL73" s="21"/>
      <c r="KKM73" s="21"/>
      <c r="KKN73" s="21"/>
      <c r="KKO73" s="21"/>
      <c r="KKP73" s="21"/>
      <c r="KKQ73" s="21"/>
      <c r="KKR73" s="21"/>
      <c r="KKS73" s="21"/>
      <c r="KKT73" s="21"/>
      <c r="KKU73" s="21"/>
      <c r="KKV73" s="21"/>
      <c r="KKW73" s="21"/>
      <c r="KKX73" s="21"/>
      <c r="KKY73" s="21"/>
      <c r="KKZ73" s="21"/>
      <c r="KLA73" s="21"/>
      <c r="KLB73" s="21"/>
      <c r="KLC73" s="21"/>
      <c r="KLD73" s="21"/>
      <c r="KLE73" s="21"/>
      <c r="KLF73" s="21"/>
      <c r="KLG73" s="21"/>
      <c r="KLH73" s="21"/>
      <c r="KLI73" s="21"/>
      <c r="KLJ73" s="21"/>
      <c r="KLK73" s="21"/>
      <c r="KLL73" s="21"/>
      <c r="KLM73" s="21"/>
      <c r="KLN73" s="21"/>
      <c r="KLO73" s="21"/>
      <c r="KLP73" s="21"/>
      <c r="KLQ73" s="21"/>
      <c r="KLR73" s="21"/>
      <c r="KLS73" s="21"/>
      <c r="KLT73" s="21"/>
      <c r="KLU73" s="21"/>
      <c r="KLV73" s="21"/>
      <c r="KLW73" s="21"/>
      <c r="KLX73" s="21"/>
      <c r="KLY73" s="21"/>
      <c r="KLZ73" s="21"/>
      <c r="KMA73" s="21"/>
      <c r="KMB73" s="21"/>
      <c r="KMC73" s="21"/>
      <c r="KMD73" s="21"/>
      <c r="KME73" s="21"/>
      <c r="KMF73" s="21"/>
      <c r="KMG73" s="21"/>
      <c r="KMH73" s="21"/>
      <c r="KMI73" s="21"/>
      <c r="KMJ73" s="21"/>
      <c r="KMK73" s="21"/>
      <c r="KML73" s="21"/>
      <c r="KMM73" s="21"/>
      <c r="KMN73" s="21"/>
      <c r="KMO73" s="21"/>
      <c r="KMP73" s="21"/>
      <c r="KMQ73" s="21"/>
      <c r="KMR73" s="21"/>
      <c r="KMS73" s="21"/>
      <c r="KMT73" s="21"/>
      <c r="KMU73" s="21"/>
      <c r="KMV73" s="21"/>
      <c r="KMW73" s="21"/>
      <c r="KMX73" s="21"/>
      <c r="KMY73" s="21"/>
      <c r="KMZ73" s="21"/>
      <c r="KNA73" s="21"/>
      <c r="KNB73" s="21"/>
      <c r="KNC73" s="21"/>
      <c r="KND73" s="21"/>
      <c r="KNE73" s="21"/>
      <c r="KNF73" s="21"/>
      <c r="KNG73" s="21"/>
      <c r="KNH73" s="21"/>
      <c r="KNI73" s="21"/>
      <c r="KNJ73" s="21"/>
      <c r="KNK73" s="21"/>
      <c r="KNL73" s="21"/>
      <c r="KNM73" s="21"/>
      <c r="KNN73" s="21"/>
      <c r="KNO73" s="21"/>
      <c r="KNP73" s="21"/>
      <c r="KNQ73" s="21"/>
      <c r="KNR73" s="21"/>
      <c r="KNS73" s="21"/>
      <c r="KNT73" s="21"/>
      <c r="KNU73" s="21"/>
      <c r="KNV73" s="21"/>
      <c r="KNW73" s="21"/>
      <c r="KNX73" s="21"/>
      <c r="KNY73" s="21"/>
      <c r="KNZ73" s="21"/>
      <c r="KOA73" s="21"/>
      <c r="KOB73" s="21"/>
      <c r="KOC73" s="21"/>
      <c r="KOD73" s="21"/>
      <c r="KOE73" s="21"/>
      <c r="KOF73" s="21"/>
      <c r="KOG73" s="21"/>
      <c r="KOH73" s="21"/>
      <c r="KOI73" s="21"/>
      <c r="KOJ73" s="21"/>
      <c r="KOK73" s="21"/>
      <c r="KOL73" s="21"/>
      <c r="KOM73" s="21"/>
      <c r="KON73" s="21"/>
      <c r="KOO73" s="21"/>
      <c r="KOP73" s="21"/>
      <c r="KOQ73" s="21"/>
      <c r="KOR73" s="21"/>
      <c r="KOS73" s="21"/>
      <c r="KOT73" s="21"/>
      <c r="KOU73" s="21"/>
      <c r="KOV73" s="21"/>
      <c r="KOW73" s="21"/>
      <c r="KOX73" s="21"/>
      <c r="KOY73" s="21"/>
      <c r="KOZ73" s="21"/>
      <c r="KPA73" s="21"/>
      <c r="KPB73" s="21"/>
      <c r="KPC73" s="21"/>
      <c r="KPD73" s="21"/>
      <c r="KPE73" s="21"/>
      <c r="KPF73" s="21"/>
      <c r="KPG73" s="21"/>
      <c r="KPH73" s="21"/>
      <c r="KPI73" s="21"/>
      <c r="KPJ73" s="21"/>
      <c r="KPK73" s="21"/>
      <c r="KPL73" s="21"/>
      <c r="KPM73" s="21"/>
      <c r="KPN73" s="21"/>
      <c r="KPO73" s="21"/>
      <c r="KPP73" s="21"/>
      <c r="KPQ73" s="21"/>
      <c r="KPR73" s="21"/>
      <c r="KPS73" s="21"/>
      <c r="KPT73" s="21"/>
      <c r="KPU73" s="21"/>
      <c r="KPV73" s="21"/>
      <c r="KPW73" s="21"/>
      <c r="KPX73" s="21"/>
      <c r="KPY73" s="21"/>
      <c r="KPZ73" s="21"/>
      <c r="KQA73" s="21"/>
      <c r="KQB73" s="21"/>
      <c r="KQC73" s="21"/>
      <c r="KQD73" s="21"/>
      <c r="KQE73" s="21"/>
      <c r="KQF73" s="21"/>
      <c r="KQG73" s="21"/>
      <c r="KQH73" s="21"/>
      <c r="KQI73" s="21"/>
      <c r="KQJ73" s="21"/>
      <c r="KQK73" s="21"/>
      <c r="KQL73" s="21"/>
      <c r="KQM73" s="21"/>
      <c r="KQN73" s="21"/>
      <c r="KQO73" s="21"/>
      <c r="KQP73" s="21"/>
      <c r="KQQ73" s="21"/>
      <c r="KQR73" s="21"/>
      <c r="KQS73" s="21"/>
      <c r="KQT73" s="21"/>
      <c r="KQU73" s="21"/>
      <c r="KQV73" s="21"/>
      <c r="KQW73" s="21"/>
      <c r="KQX73" s="21"/>
      <c r="KQY73" s="21"/>
      <c r="KQZ73" s="21"/>
      <c r="KRA73" s="21"/>
      <c r="KRB73" s="21"/>
      <c r="KRC73" s="21"/>
      <c r="KRD73" s="21"/>
      <c r="KRE73" s="21"/>
      <c r="KRF73" s="21"/>
      <c r="KRG73" s="21"/>
      <c r="KRH73" s="21"/>
      <c r="KRI73" s="21"/>
      <c r="KRJ73" s="21"/>
      <c r="KRK73" s="21"/>
      <c r="KRL73" s="21"/>
      <c r="KRM73" s="21"/>
      <c r="KRN73" s="21"/>
      <c r="KRO73" s="21"/>
      <c r="KRP73" s="21"/>
      <c r="KRQ73" s="21"/>
      <c r="KRR73" s="21"/>
      <c r="KRS73" s="21"/>
      <c r="KRT73" s="21"/>
      <c r="KRU73" s="21"/>
      <c r="KRV73" s="21"/>
      <c r="KRW73" s="21"/>
      <c r="KRX73" s="21"/>
      <c r="KRY73" s="21"/>
      <c r="KRZ73" s="21"/>
      <c r="KSA73" s="21"/>
      <c r="KSB73" s="21"/>
      <c r="KSC73" s="21"/>
      <c r="KSD73" s="21"/>
      <c r="KSE73" s="21"/>
      <c r="KSF73" s="21"/>
      <c r="KSG73" s="21"/>
      <c r="KSH73" s="21"/>
      <c r="KSI73" s="21"/>
      <c r="KSJ73" s="21"/>
      <c r="KSK73" s="21"/>
      <c r="KSL73" s="21"/>
      <c r="KSM73" s="21"/>
      <c r="KSN73" s="21"/>
      <c r="KSO73" s="21"/>
      <c r="KSP73" s="21"/>
      <c r="KSQ73" s="21"/>
      <c r="KSR73" s="21"/>
      <c r="KSS73" s="21"/>
      <c r="KST73" s="21"/>
      <c r="KSU73" s="21"/>
      <c r="KSV73" s="21"/>
      <c r="KSW73" s="21"/>
      <c r="KSX73" s="21"/>
      <c r="KSY73" s="21"/>
      <c r="KSZ73" s="21"/>
      <c r="KTA73" s="21"/>
      <c r="KTB73" s="21"/>
      <c r="KTC73" s="21"/>
      <c r="KTD73" s="21"/>
      <c r="KTE73" s="21"/>
      <c r="KTF73" s="21"/>
      <c r="KTG73" s="21"/>
      <c r="KTH73" s="21"/>
      <c r="KTI73" s="21"/>
      <c r="KTJ73" s="21"/>
      <c r="KTK73" s="21"/>
      <c r="KTL73" s="21"/>
      <c r="KTM73" s="21"/>
      <c r="KTN73" s="21"/>
      <c r="KTO73" s="21"/>
      <c r="KTP73" s="21"/>
      <c r="KTQ73" s="21"/>
      <c r="KTR73" s="21"/>
      <c r="KTS73" s="21"/>
      <c r="KTT73" s="21"/>
      <c r="KTU73" s="21"/>
      <c r="KTV73" s="21"/>
      <c r="KTW73" s="21"/>
      <c r="KTX73" s="21"/>
      <c r="KTY73" s="21"/>
      <c r="KTZ73" s="21"/>
      <c r="KUA73" s="21"/>
      <c r="KUB73" s="21"/>
      <c r="KUC73" s="21"/>
      <c r="KUD73" s="21"/>
      <c r="KUE73" s="21"/>
      <c r="KUF73" s="21"/>
      <c r="KUG73" s="21"/>
      <c r="KUH73" s="21"/>
      <c r="KUI73" s="21"/>
      <c r="KUJ73" s="21"/>
      <c r="KUK73" s="21"/>
      <c r="KUL73" s="21"/>
      <c r="KUM73" s="21"/>
      <c r="KUN73" s="21"/>
      <c r="KUO73" s="21"/>
      <c r="KUP73" s="21"/>
      <c r="KUQ73" s="21"/>
      <c r="KUR73" s="21"/>
      <c r="KUS73" s="21"/>
      <c r="KUT73" s="21"/>
      <c r="KUU73" s="21"/>
      <c r="KUV73" s="21"/>
      <c r="KUW73" s="21"/>
      <c r="KUX73" s="21"/>
      <c r="KUY73" s="21"/>
      <c r="KUZ73" s="21"/>
      <c r="KVA73" s="21"/>
      <c r="KVB73" s="21"/>
      <c r="KVC73" s="21"/>
      <c r="KVD73" s="21"/>
      <c r="KVE73" s="21"/>
      <c r="KVF73" s="21"/>
      <c r="KVG73" s="21"/>
      <c r="KVH73" s="21"/>
      <c r="KVI73" s="21"/>
      <c r="KVJ73" s="21"/>
      <c r="KVK73" s="21"/>
      <c r="KVL73" s="21"/>
      <c r="KVM73" s="21"/>
      <c r="KVN73" s="21"/>
      <c r="KVO73" s="21"/>
      <c r="KVP73" s="21"/>
      <c r="KVQ73" s="21"/>
      <c r="KVR73" s="21"/>
      <c r="KVS73" s="21"/>
      <c r="KVT73" s="21"/>
      <c r="KVU73" s="21"/>
      <c r="KVV73" s="21"/>
      <c r="KVW73" s="21"/>
      <c r="KVX73" s="21"/>
      <c r="KVY73" s="21"/>
      <c r="KVZ73" s="21"/>
      <c r="KWA73" s="21"/>
      <c r="KWB73" s="21"/>
      <c r="KWC73" s="21"/>
      <c r="KWD73" s="21"/>
      <c r="KWE73" s="21"/>
      <c r="KWF73" s="21"/>
      <c r="KWG73" s="21"/>
      <c r="KWH73" s="21"/>
      <c r="KWI73" s="21"/>
      <c r="KWJ73" s="21"/>
      <c r="KWK73" s="21"/>
      <c r="KWL73" s="21"/>
      <c r="KWM73" s="21"/>
      <c r="KWN73" s="21"/>
      <c r="KWO73" s="21"/>
      <c r="KWP73" s="21"/>
      <c r="KWQ73" s="21"/>
      <c r="KWR73" s="21"/>
      <c r="KWS73" s="21"/>
      <c r="KWT73" s="21"/>
      <c r="KWU73" s="21"/>
      <c r="KWV73" s="21"/>
      <c r="KWW73" s="21"/>
      <c r="KWX73" s="21"/>
      <c r="KWY73" s="21"/>
      <c r="KWZ73" s="21"/>
      <c r="KXA73" s="21"/>
      <c r="KXB73" s="21"/>
      <c r="KXC73" s="21"/>
      <c r="KXD73" s="21"/>
      <c r="KXE73" s="21"/>
      <c r="KXF73" s="21"/>
      <c r="KXG73" s="21"/>
      <c r="KXH73" s="21"/>
      <c r="KXI73" s="21"/>
      <c r="KXJ73" s="21"/>
      <c r="KXK73" s="21"/>
      <c r="KXL73" s="21"/>
      <c r="KXM73" s="21"/>
      <c r="KXN73" s="21"/>
      <c r="KXO73" s="21"/>
      <c r="KXP73" s="21"/>
      <c r="KXQ73" s="21"/>
      <c r="KXR73" s="21"/>
      <c r="KXS73" s="21"/>
      <c r="KXT73" s="21"/>
      <c r="KXU73" s="21"/>
      <c r="KXV73" s="21"/>
      <c r="KXW73" s="21"/>
      <c r="KXX73" s="21"/>
      <c r="KXY73" s="21"/>
      <c r="KXZ73" s="21"/>
      <c r="KYA73" s="21"/>
      <c r="KYB73" s="21"/>
      <c r="KYC73" s="21"/>
      <c r="KYD73" s="21"/>
      <c r="KYE73" s="21"/>
      <c r="KYF73" s="21"/>
      <c r="KYG73" s="21"/>
      <c r="KYH73" s="21"/>
      <c r="KYI73" s="21"/>
      <c r="KYJ73" s="21"/>
      <c r="KYK73" s="21"/>
      <c r="KYL73" s="21"/>
      <c r="KYM73" s="21"/>
      <c r="KYN73" s="21"/>
      <c r="KYO73" s="21"/>
      <c r="KYP73" s="21"/>
      <c r="KYQ73" s="21"/>
      <c r="KYR73" s="21"/>
      <c r="KYS73" s="21"/>
      <c r="KYT73" s="21"/>
      <c r="KYU73" s="21"/>
      <c r="KYV73" s="21"/>
      <c r="KYW73" s="21"/>
      <c r="KYX73" s="21"/>
      <c r="KYY73" s="21"/>
      <c r="KYZ73" s="21"/>
      <c r="KZA73" s="21"/>
      <c r="KZB73" s="21"/>
      <c r="KZC73" s="21"/>
      <c r="KZD73" s="21"/>
      <c r="KZE73" s="21"/>
      <c r="KZF73" s="21"/>
      <c r="KZG73" s="21"/>
      <c r="KZH73" s="21"/>
      <c r="KZI73" s="21"/>
      <c r="KZJ73" s="21"/>
      <c r="KZK73" s="21"/>
      <c r="KZL73" s="21"/>
      <c r="KZM73" s="21"/>
      <c r="KZN73" s="21"/>
      <c r="KZO73" s="21"/>
      <c r="KZP73" s="21"/>
      <c r="KZQ73" s="21"/>
      <c r="KZR73" s="21"/>
      <c r="KZS73" s="21"/>
      <c r="KZT73" s="21"/>
      <c r="KZU73" s="21"/>
      <c r="KZV73" s="21"/>
      <c r="KZW73" s="21"/>
      <c r="KZX73" s="21"/>
      <c r="KZY73" s="21"/>
      <c r="KZZ73" s="21"/>
      <c r="LAA73" s="21"/>
      <c r="LAB73" s="21"/>
      <c r="LAC73" s="21"/>
      <c r="LAD73" s="21"/>
      <c r="LAE73" s="21"/>
      <c r="LAF73" s="21"/>
      <c r="LAG73" s="21"/>
      <c r="LAH73" s="21"/>
      <c r="LAI73" s="21"/>
      <c r="LAJ73" s="21"/>
      <c r="LAK73" s="21"/>
      <c r="LAL73" s="21"/>
      <c r="LAM73" s="21"/>
      <c r="LAN73" s="21"/>
      <c r="LAO73" s="21"/>
      <c r="LAP73" s="21"/>
      <c r="LAQ73" s="21"/>
      <c r="LAR73" s="21"/>
      <c r="LAS73" s="21"/>
      <c r="LAT73" s="21"/>
      <c r="LAU73" s="21"/>
      <c r="LAV73" s="21"/>
      <c r="LAW73" s="21"/>
      <c r="LAX73" s="21"/>
      <c r="LAY73" s="21"/>
      <c r="LAZ73" s="21"/>
      <c r="LBA73" s="21"/>
      <c r="LBB73" s="21"/>
      <c r="LBC73" s="21"/>
      <c r="LBD73" s="21"/>
      <c r="LBE73" s="21"/>
      <c r="LBF73" s="21"/>
      <c r="LBG73" s="21"/>
      <c r="LBH73" s="21"/>
      <c r="LBI73" s="21"/>
      <c r="LBJ73" s="21"/>
      <c r="LBK73" s="21"/>
      <c r="LBL73" s="21"/>
      <c r="LBM73" s="21"/>
      <c r="LBN73" s="21"/>
      <c r="LBO73" s="21"/>
      <c r="LBP73" s="21"/>
      <c r="LBQ73" s="21"/>
      <c r="LBR73" s="21"/>
      <c r="LBS73" s="21"/>
      <c r="LBT73" s="21"/>
      <c r="LBU73" s="21"/>
      <c r="LBV73" s="21"/>
      <c r="LBW73" s="21"/>
      <c r="LBX73" s="21"/>
      <c r="LBY73" s="21"/>
      <c r="LBZ73" s="21"/>
      <c r="LCA73" s="21"/>
      <c r="LCB73" s="21"/>
      <c r="LCC73" s="21"/>
      <c r="LCD73" s="21"/>
      <c r="LCE73" s="21"/>
      <c r="LCF73" s="21"/>
      <c r="LCG73" s="21"/>
      <c r="LCH73" s="21"/>
      <c r="LCI73" s="21"/>
      <c r="LCJ73" s="21"/>
      <c r="LCK73" s="21"/>
      <c r="LCL73" s="21"/>
      <c r="LCM73" s="21"/>
      <c r="LCN73" s="21"/>
      <c r="LCO73" s="21"/>
      <c r="LCP73" s="21"/>
      <c r="LCQ73" s="21"/>
      <c r="LCR73" s="21"/>
      <c r="LCS73" s="21"/>
      <c r="LCT73" s="21"/>
      <c r="LCU73" s="21"/>
      <c r="LCV73" s="21"/>
      <c r="LCW73" s="21"/>
      <c r="LCX73" s="21"/>
      <c r="LCY73" s="21"/>
      <c r="LCZ73" s="21"/>
      <c r="LDA73" s="21"/>
      <c r="LDB73" s="21"/>
      <c r="LDC73" s="21"/>
      <c r="LDD73" s="21"/>
      <c r="LDE73" s="21"/>
      <c r="LDF73" s="21"/>
      <c r="LDG73" s="21"/>
      <c r="LDH73" s="21"/>
      <c r="LDI73" s="21"/>
      <c r="LDJ73" s="21"/>
      <c r="LDK73" s="21"/>
      <c r="LDL73" s="21"/>
      <c r="LDM73" s="21"/>
      <c r="LDN73" s="21"/>
      <c r="LDO73" s="21"/>
      <c r="LDP73" s="21"/>
      <c r="LDQ73" s="21"/>
      <c r="LDR73" s="21"/>
      <c r="LDS73" s="21"/>
      <c r="LDT73" s="21"/>
      <c r="LDU73" s="21"/>
      <c r="LDV73" s="21"/>
      <c r="LDW73" s="21"/>
      <c r="LDX73" s="21"/>
      <c r="LDY73" s="21"/>
      <c r="LDZ73" s="21"/>
      <c r="LEA73" s="21"/>
      <c r="LEB73" s="21"/>
      <c r="LEC73" s="21"/>
      <c r="LED73" s="21"/>
      <c r="LEE73" s="21"/>
      <c r="LEF73" s="21"/>
      <c r="LEG73" s="21"/>
      <c r="LEH73" s="21"/>
      <c r="LEI73" s="21"/>
      <c r="LEJ73" s="21"/>
      <c r="LEK73" s="21"/>
      <c r="LEL73" s="21"/>
      <c r="LEM73" s="21"/>
      <c r="LEN73" s="21"/>
      <c r="LEO73" s="21"/>
      <c r="LEP73" s="21"/>
      <c r="LEQ73" s="21"/>
      <c r="LER73" s="21"/>
      <c r="LES73" s="21"/>
      <c r="LET73" s="21"/>
      <c r="LEU73" s="21"/>
      <c r="LEV73" s="21"/>
      <c r="LEW73" s="21"/>
      <c r="LEX73" s="21"/>
      <c r="LEY73" s="21"/>
      <c r="LEZ73" s="21"/>
      <c r="LFA73" s="21"/>
      <c r="LFB73" s="21"/>
      <c r="LFC73" s="21"/>
      <c r="LFD73" s="21"/>
      <c r="LFE73" s="21"/>
      <c r="LFF73" s="21"/>
      <c r="LFG73" s="21"/>
      <c r="LFH73" s="21"/>
      <c r="LFI73" s="21"/>
      <c r="LFJ73" s="21"/>
      <c r="LFK73" s="21"/>
      <c r="LFL73" s="21"/>
      <c r="LFM73" s="21"/>
      <c r="LFN73" s="21"/>
      <c r="LFO73" s="21"/>
      <c r="LFP73" s="21"/>
      <c r="LFQ73" s="21"/>
      <c r="LFR73" s="21"/>
      <c r="LFS73" s="21"/>
      <c r="LFT73" s="21"/>
      <c r="LFU73" s="21"/>
      <c r="LFV73" s="21"/>
      <c r="LFW73" s="21"/>
      <c r="LFX73" s="21"/>
      <c r="LFY73" s="21"/>
      <c r="LFZ73" s="21"/>
      <c r="LGA73" s="21"/>
      <c r="LGB73" s="21"/>
      <c r="LGC73" s="21"/>
      <c r="LGD73" s="21"/>
      <c r="LGE73" s="21"/>
      <c r="LGF73" s="21"/>
      <c r="LGG73" s="21"/>
      <c r="LGH73" s="21"/>
      <c r="LGI73" s="21"/>
      <c r="LGJ73" s="21"/>
      <c r="LGK73" s="21"/>
      <c r="LGL73" s="21"/>
      <c r="LGM73" s="21"/>
      <c r="LGN73" s="21"/>
      <c r="LGO73" s="21"/>
      <c r="LGP73" s="21"/>
      <c r="LGQ73" s="21"/>
      <c r="LGR73" s="21"/>
      <c r="LGS73" s="21"/>
      <c r="LGT73" s="21"/>
      <c r="LGU73" s="21"/>
      <c r="LGV73" s="21"/>
      <c r="LGW73" s="21"/>
      <c r="LGX73" s="21"/>
      <c r="LGY73" s="21"/>
      <c r="LGZ73" s="21"/>
      <c r="LHA73" s="21"/>
      <c r="LHB73" s="21"/>
      <c r="LHC73" s="21"/>
      <c r="LHD73" s="21"/>
      <c r="LHE73" s="21"/>
      <c r="LHF73" s="21"/>
      <c r="LHG73" s="21"/>
      <c r="LHH73" s="21"/>
      <c r="LHI73" s="21"/>
      <c r="LHJ73" s="21"/>
      <c r="LHK73" s="21"/>
      <c r="LHL73" s="21"/>
      <c r="LHM73" s="21"/>
      <c r="LHN73" s="21"/>
      <c r="LHO73" s="21"/>
      <c r="LHP73" s="21"/>
      <c r="LHQ73" s="21"/>
      <c r="LHR73" s="21"/>
      <c r="LHS73" s="21"/>
      <c r="LHT73" s="21"/>
      <c r="LHU73" s="21"/>
      <c r="LHV73" s="21"/>
      <c r="LHW73" s="21"/>
      <c r="LHX73" s="21"/>
      <c r="LHY73" s="21"/>
      <c r="LHZ73" s="21"/>
      <c r="LIA73" s="21"/>
      <c r="LIB73" s="21"/>
      <c r="LIC73" s="21"/>
      <c r="LID73" s="21"/>
      <c r="LIE73" s="21"/>
      <c r="LIF73" s="21"/>
      <c r="LIG73" s="21"/>
      <c r="LIH73" s="21"/>
      <c r="LII73" s="21"/>
      <c r="LIJ73" s="21"/>
      <c r="LIK73" s="21"/>
      <c r="LIL73" s="21"/>
      <c r="LIM73" s="21"/>
      <c r="LIN73" s="21"/>
      <c r="LIO73" s="21"/>
      <c r="LIP73" s="21"/>
      <c r="LIQ73" s="21"/>
      <c r="LIR73" s="21"/>
      <c r="LIS73" s="21"/>
      <c r="LIT73" s="21"/>
      <c r="LIU73" s="21"/>
      <c r="LIV73" s="21"/>
      <c r="LIW73" s="21"/>
      <c r="LIX73" s="21"/>
      <c r="LIY73" s="21"/>
      <c r="LIZ73" s="21"/>
      <c r="LJA73" s="21"/>
      <c r="LJB73" s="21"/>
      <c r="LJC73" s="21"/>
      <c r="LJD73" s="21"/>
      <c r="LJE73" s="21"/>
      <c r="LJF73" s="21"/>
      <c r="LJG73" s="21"/>
      <c r="LJH73" s="21"/>
      <c r="LJI73" s="21"/>
      <c r="LJJ73" s="21"/>
      <c r="LJK73" s="21"/>
      <c r="LJL73" s="21"/>
      <c r="LJM73" s="21"/>
      <c r="LJN73" s="21"/>
      <c r="LJO73" s="21"/>
      <c r="LJP73" s="21"/>
      <c r="LJQ73" s="21"/>
      <c r="LJR73" s="21"/>
      <c r="LJS73" s="21"/>
      <c r="LJT73" s="21"/>
      <c r="LJU73" s="21"/>
      <c r="LJV73" s="21"/>
      <c r="LJW73" s="21"/>
      <c r="LJX73" s="21"/>
      <c r="LJY73" s="21"/>
      <c r="LJZ73" s="21"/>
      <c r="LKA73" s="21"/>
      <c r="LKB73" s="21"/>
      <c r="LKC73" s="21"/>
      <c r="LKD73" s="21"/>
      <c r="LKE73" s="21"/>
      <c r="LKF73" s="21"/>
      <c r="LKG73" s="21"/>
      <c r="LKH73" s="21"/>
      <c r="LKI73" s="21"/>
      <c r="LKJ73" s="21"/>
      <c r="LKK73" s="21"/>
      <c r="LKL73" s="21"/>
      <c r="LKM73" s="21"/>
      <c r="LKN73" s="21"/>
      <c r="LKO73" s="21"/>
      <c r="LKP73" s="21"/>
      <c r="LKQ73" s="21"/>
      <c r="LKR73" s="21"/>
      <c r="LKS73" s="21"/>
      <c r="LKT73" s="21"/>
      <c r="LKU73" s="21"/>
      <c r="LKV73" s="21"/>
      <c r="LKW73" s="21"/>
      <c r="LKX73" s="21"/>
      <c r="LKY73" s="21"/>
      <c r="LKZ73" s="21"/>
      <c r="LLA73" s="21"/>
      <c r="LLB73" s="21"/>
      <c r="LLC73" s="21"/>
      <c r="LLD73" s="21"/>
      <c r="LLE73" s="21"/>
      <c r="LLF73" s="21"/>
      <c r="LLG73" s="21"/>
      <c r="LLH73" s="21"/>
      <c r="LLI73" s="21"/>
      <c r="LLJ73" s="21"/>
      <c r="LLK73" s="21"/>
      <c r="LLL73" s="21"/>
      <c r="LLM73" s="21"/>
      <c r="LLN73" s="21"/>
      <c r="LLO73" s="21"/>
      <c r="LLP73" s="21"/>
      <c r="LLQ73" s="21"/>
      <c r="LLR73" s="21"/>
      <c r="LLS73" s="21"/>
      <c r="LLT73" s="21"/>
      <c r="LLU73" s="21"/>
      <c r="LLV73" s="21"/>
      <c r="LLW73" s="21"/>
      <c r="LLX73" s="21"/>
      <c r="LLY73" s="21"/>
      <c r="LLZ73" s="21"/>
      <c r="LMA73" s="21"/>
      <c r="LMB73" s="21"/>
      <c r="LMC73" s="21"/>
      <c r="LMD73" s="21"/>
      <c r="LME73" s="21"/>
      <c r="LMF73" s="21"/>
      <c r="LMG73" s="21"/>
      <c r="LMH73" s="21"/>
      <c r="LMI73" s="21"/>
      <c r="LMJ73" s="21"/>
      <c r="LMK73" s="21"/>
      <c r="LML73" s="21"/>
      <c r="LMM73" s="21"/>
      <c r="LMN73" s="21"/>
      <c r="LMO73" s="21"/>
      <c r="LMP73" s="21"/>
      <c r="LMQ73" s="21"/>
      <c r="LMR73" s="21"/>
      <c r="LMS73" s="21"/>
      <c r="LMT73" s="21"/>
      <c r="LMU73" s="21"/>
      <c r="LMV73" s="21"/>
      <c r="LMW73" s="21"/>
      <c r="LMX73" s="21"/>
      <c r="LMY73" s="21"/>
      <c r="LMZ73" s="21"/>
      <c r="LNA73" s="21"/>
      <c r="LNB73" s="21"/>
      <c r="LNC73" s="21"/>
      <c r="LND73" s="21"/>
      <c r="LNE73" s="21"/>
      <c r="LNF73" s="21"/>
      <c r="LNG73" s="21"/>
      <c r="LNH73" s="21"/>
      <c r="LNI73" s="21"/>
      <c r="LNJ73" s="21"/>
      <c r="LNK73" s="21"/>
      <c r="LNL73" s="21"/>
      <c r="LNM73" s="21"/>
      <c r="LNN73" s="21"/>
      <c r="LNO73" s="21"/>
      <c r="LNP73" s="21"/>
      <c r="LNQ73" s="21"/>
      <c r="LNR73" s="21"/>
      <c r="LNS73" s="21"/>
      <c r="LNT73" s="21"/>
      <c r="LNU73" s="21"/>
      <c r="LNV73" s="21"/>
      <c r="LNW73" s="21"/>
      <c r="LNX73" s="21"/>
      <c r="LNY73" s="21"/>
      <c r="LNZ73" s="21"/>
      <c r="LOA73" s="21"/>
      <c r="LOB73" s="21"/>
      <c r="LOC73" s="21"/>
      <c r="LOD73" s="21"/>
      <c r="LOE73" s="21"/>
      <c r="LOF73" s="21"/>
      <c r="LOG73" s="21"/>
      <c r="LOH73" s="21"/>
      <c r="LOI73" s="21"/>
      <c r="LOJ73" s="21"/>
      <c r="LOK73" s="21"/>
      <c r="LOL73" s="21"/>
      <c r="LOM73" s="21"/>
      <c r="LON73" s="21"/>
      <c r="LOO73" s="21"/>
      <c r="LOP73" s="21"/>
      <c r="LOQ73" s="21"/>
      <c r="LOR73" s="21"/>
      <c r="LOS73" s="21"/>
      <c r="LOT73" s="21"/>
      <c r="LOU73" s="21"/>
      <c r="LOV73" s="21"/>
      <c r="LOW73" s="21"/>
      <c r="LOX73" s="21"/>
      <c r="LOY73" s="21"/>
      <c r="LOZ73" s="21"/>
      <c r="LPA73" s="21"/>
      <c r="LPB73" s="21"/>
      <c r="LPC73" s="21"/>
      <c r="LPD73" s="21"/>
      <c r="LPE73" s="21"/>
      <c r="LPF73" s="21"/>
      <c r="LPG73" s="21"/>
      <c r="LPH73" s="21"/>
      <c r="LPI73" s="21"/>
      <c r="LPJ73" s="21"/>
      <c r="LPK73" s="21"/>
      <c r="LPL73" s="21"/>
      <c r="LPM73" s="21"/>
      <c r="LPN73" s="21"/>
      <c r="LPO73" s="21"/>
      <c r="LPP73" s="21"/>
      <c r="LPQ73" s="21"/>
      <c r="LPR73" s="21"/>
      <c r="LPS73" s="21"/>
      <c r="LPT73" s="21"/>
      <c r="LPU73" s="21"/>
      <c r="LPV73" s="21"/>
      <c r="LPW73" s="21"/>
      <c r="LPX73" s="21"/>
      <c r="LPY73" s="21"/>
      <c r="LPZ73" s="21"/>
      <c r="LQA73" s="21"/>
      <c r="LQB73" s="21"/>
      <c r="LQC73" s="21"/>
      <c r="LQD73" s="21"/>
      <c r="LQE73" s="21"/>
      <c r="LQF73" s="21"/>
      <c r="LQG73" s="21"/>
      <c r="LQH73" s="21"/>
      <c r="LQI73" s="21"/>
      <c r="LQJ73" s="21"/>
      <c r="LQK73" s="21"/>
      <c r="LQL73" s="21"/>
      <c r="LQM73" s="21"/>
      <c r="LQN73" s="21"/>
      <c r="LQO73" s="21"/>
      <c r="LQP73" s="21"/>
      <c r="LQQ73" s="21"/>
      <c r="LQR73" s="21"/>
      <c r="LQS73" s="21"/>
      <c r="LQT73" s="21"/>
      <c r="LQU73" s="21"/>
      <c r="LQV73" s="21"/>
      <c r="LQW73" s="21"/>
      <c r="LQX73" s="21"/>
      <c r="LQY73" s="21"/>
      <c r="LQZ73" s="21"/>
      <c r="LRA73" s="21"/>
      <c r="LRB73" s="21"/>
      <c r="LRC73" s="21"/>
      <c r="LRD73" s="21"/>
      <c r="LRE73" s="21"/>
      <c r="LRF73" s="21"/>
      <c r="LRG73" s="21"/>
      <c r="LRH73" s="21"/>
      <c r="LRI73" s="21"/>
      <c r="LRJ73" s="21"/>
      <c r="LRK73" s="21"/>
      <c r="LRL73" s="21"/>
      <c r="LRM73" s="21"/>
      <c r="LRN73" s="21"/>
      <c r="LRO73" s="21"/>
      <c r="LRP73" s="21"/>
      <c r="LRQ73" s="21"/>
      <c r="LRR73" s="21"/>
      <c r="LRS73" s="21"/>
      <c r="LRT73" s="21"/>
      <c r="LRU73" s="21"/>
      <c r="LRV73" s="21"/>
      <c r="LRW73" s="21"/>
      <c r="LRX73" s="21"/>
      <c r="LRY73" s="21"/>
      <c r="LRZ73" s="21"/>
      <c r="LSA73" s="21"/>
      <c r="LSB73" s="21"/>
      <c r="LSC73" s="21"/>
      <c r="LSD73" s="21"/>
      <c r="LSE73" s="21"/>
      <c r="LSF73" s="21"/>
      <c r="LSG73" s="21"/>
      <c r="LSH73" s="21"/>
      <c r="LSI73" s="21"/>
      <c r="LSJ73" s="21"/>
      <c r="LSK73" s="21"/>
      <c r="LSL73" s="21"/>
      <c r="LSM73" s="21"/>
      <c r="LSN73" s="21"/>
      <c r="LSO73" s="21"/>
      <c r="LSP73" s="21"/>
      <c r="LSQ73" s="21"/>
      <c r="LSR73" s="21"/>
      <c r="LSS73" s="21"/>
      <c r="LST73" s="21"/>
      <c r="LSU73" s="21"/>
      <c r="LSV73" s="21"/>
      <c r="LSW73" s="21"/>
      <c r="LSX73" s="21"/>
      <c r="LSY73" s="21"/>
      <c r="LSZ73" s="21"/>
      <c r="LTA73" s="21"/>
      <c r="LTB73" s="21"/>
      <c r="LTC73" s="21"/>
      <c r="LTD73" s="21"/>
      <c r="LTE73" s="21"/>
      <c r="LTF73" s="21"/>
      <c r="LTG73" s="21"/>
      <c r="LTH73" s="21"/>
      <c r="LTI73" s="21"/>
      <c r="LTJ73" s="21"/>
      <c r="LTK73" s="21"/>
      <c r="LTL73" s="21"/>
      <c r="LTM73" s="21"/>
      <c r="LTN73" s="21"/>
      <c r="LTO73" s="21"/>
      <c r="LTP73" s="21"/>
      <c r="LTQ73" s="21"/>
      <c r="LTR73" s="21"/>
      <c r="LTS73" s="21"/>
      <c r="LTT73" s="21"/>
      <c r="LTU73" s="21"/>
      <c r="LTV73" s="21"/>
      <c r="LTW73" s="21"/>
      <c r="LTX73" s="21"/>
      <c r="LTY73" s="21"/>
      <c r="LTZ73" s="21"/>
      <c r="LUA73" s="21"/>
      <c r="LUB73" s="21"/>
      <c r="LUC73" s="21"/>
      <c r="LUD73" s="21"/>
      <c r="LUE73" s="21"/>
      <c r="LUF73" s="21"/>
      <c r="LUG73" s="21"/>
      <c r="LUH73" s="21"/>
      <c r="LUI73" s="21"/>
      <c r="LUJ73" s="21"/>
      <c r="LUK73" s="21"/>
      <c r="LUL73" s="21"/>
      <c r="LUM73" s="21"/>
      <c r="LUN73" s="21"/>
      <c r="LUO73" s="21"/>
      <c r="LUP73" s="21"/>
      <c r="LUQ73" s="21"/>
      <c r="LUR73" s="21"/>
      <c r="LUS73" s="21"/>
      <c r="LUT73" s="21"/>
      <c r="LUU73" s="21"/>
      <c r="LUV73" s="21"/>
      <c r="LUW73" s="21"/>
      <c r="LUX73" s="21"/>
      <c r="LUY73" s="21"/>
      <c r="LUZ73" s="21"/>
      <c r="LVA73" s="21"/>
      <c r="LVB73" s="21"/>
      <c r="LVC73" s="21"/>
      <c r="LVD73" s="21"/>
      <c r="LVE73" s="21"/>
      <c r="LVF73" s="21"/>
      <c r="LVG73" s="21"/>
      <c r="LVH73" s="21"/>
      <c r="LVI73" s="21"/>
      <c r="LVJ73" s="21"/>
      <c r="LVK73" s="21"/>
      <c r="LVL73" s="21"/>
      <c r="LVM73" s="21"/>
      <c r="LVN73" s="21"/>
      <c r="LVO73" s="21"/>
      <c r="LVP73" s="21"/>
      <c r="LVQ73" s="21"/>
      <c r="LVR73" s="21"/>
      <c r="LVS73" s="21"/>
      <c r="LVT73" s="21"/>
      <c r="LVU73" s="21"/>
      <c r="LVV73" s="21"/>
      <c r="LVW73" s="21"/>
      <c r="LVX73" s="21"/>
      <c r="LVY73" s="21"/>
      <c r="LVZ73" s="21"/>
      <c r="LWA73" s="21"/>
      <c r="LWB73" s="21"/>
      <c r="LWC73" s="21"/>
      <c r="LWD73" s="21"/>
      <c r="LWE73" s="21"/>
      <c r="LWF73" s="21"/>
      <c r="LWG73" s="21"/>
      <c r="LWH73" s="21"/>
      <c r="LWI73" s="21"/>
      <c r="LWJ73" s="21"/>
      <c r="LWK73" s="21"/>
      <c r="LWL73" s="21"/>
      <c r="LWM73" s="21"/>
      <c r="LWN73" s="21"/>
      <c r="LWO73" s="21"/>
      <c r="LWP73" s="21"/>
      <c r="LWQ73" s="21"/>
      <c r="LWR73" s="21"/>
      <c r="LWS73" s="21"/>
      <c r="LWT73" s="21"/>
      <c r="LWU73" s="21"/>
      <c r="LWV73" s="21"/>
      <c r="LWW73" s="21"/>
      <c r="LWX73" s="21"/>
      <c r="LWY73" s="21"/>
      <c r="LWZ73" s="21"/>
      <c r="LXA73" s="21"/>
      <c r="LXB73" s="21"/>
      <c r="LXC73" s="21"/>
      <c r="LXD73" s="21"/>
      <c r="LXE73" s="21"/>
      <c r="LXF73" s="21"/>
      <c r="LXG73" s="21"/>
      <c r="LXH73" s="21"/>
      <c r="LXI73" s="21"/>
      <c r="LXJ73" s="21"/>
      <c r="LXK73" s="21"/>
      <c r="LXL73" s="21"/>
      <c r="LXM73" s="21"/>
      <c r="LXN73" s="21"/>
      <c r="LXO73" s="21"/>
      <c r="LXP73" s="21"/>
      <c r="LXQ73" s="21"/>
      <c r="LXR73" s="21"/>
      <c r="LXS73" s="21"/>
      <c r="LXT73" s="21"/>
      <c r="LXU73" s="21"/>
      <c r="LXV73" s="21"/>
      <c r="LXW73" s="21"/>
      <c r="LXX73" s="21"/>
      <c r="LXY73" s="21"/>
      <c r="LXZ73" s="21"/>
      <c r="LYA73" s="21"/>
      <c r="LYB73" s="21"/>
      <c r="LYC73" s="21"/>
      <c r="LYD73" s="21"/>
      <c r="LYE73" s="21"/>
      <c r="LYF73" s="21"/>
      <c r="LYG73" s="21"/>
      <c r="LYH73" s="21"/>
      <c r="LYI73" s="21"/>
      <c r="LYJ73" s="21"/>
      <c r="LYK73" s="21"/>
      <c r="LYL73" s="21"/>
      <c r="LYM73" s="21"/>
      <c r="LYN73" s="21"/>
      <c r="LYO73" s="21"/>
      <c r="LYP73" s="21"/>
      <c r="LYQ73" s="21"/>
      <c r="LYR73" s="21"/>
      <c r="LYS73" s="21"/>
      <c r="LYT73" s="21"/>
      <c r="LYU73" s="21"/>
      <c r="LYV73" s="21"/>
      <c r="LYW73" s="21"/>
      <c r="LYX73" s="21"/>
      <c r="LYY73" s="21"/>
      <c r="LYZ73" s="21"/>
      <c r="LZA73" s="21"/>
      <c r="LZB73" s="21"/>
      <c r="LZC73" s="21"/>
      <c r="LZD73" s="21"/>
      <c r="LZE73" s="21"/>
      <c r="LZF73" s="21"/>
      <c r="LZG73" s="21"/>
      <c r="LZH73" s="21"/>
      <c r="LZI73" s="21"/>
      <c r="LZJ73" s="21"/>
      <c r="LZK73" s="21"/>
      <c r="LZL73" s="21"/>
      <c r="LZM73" s="21"/>
      <c r="LZN73" s="21"/>
      <c r="LZO73" s="21"/>
      <c r="LZP73" s="21"/>
      <c r="LZQ73" s="21"/>
      <c r="LZR73" s="21"/>
      <c r="LZS73" s="21"/>
      <c r="LZT73" s="21"/>
      <c r="LZU73" s="21"/>
      <c r="LZV73" s="21"/>
      <c r="LZW73" s="21"/>
      <c r="LZX73" s="21"/>
      <c r="LZY73" s="21"/>
      <c r="LZZ73" s="21"/>
      <c r="MAA73" s="21"/>
      <c r="MAB73" s="21"/>
      <c r="MAC73" s="21"/>
      <c r="MAD73" s="21"/>
      <c r="MAE73" s="21"/>
      <c r="MAF73" s="21"/>
      <c r="MAG73" s="21"/>
      <c r="MAH73" s="21"/>
      <c r="MAI73" s="21"/>
      <c r="MAJ73" s="21"/>
      <c r="MAK73" s="21"/>
      <c r="MAL73" s="21"/>
      <c r="MAM73" s="21"/>
      <c r="MAN73" s="21"/>
      <c r="MAO73" s="21"/>
      <c r="MAP73" s="21"/>
      <c r="MAQ73" s="21"/>
      <c r="MAR73" s="21"/>
      <c r="MAS73" s="21"/>
      <c r="MAT73" s="21"/>
      <c r="MAU73" s="21"/>
      <c r="MAV73" s="21"/>
      <c r="MAW73" s="21"/>
      <c r="MAX73" s="21"/>
      <c r="MAY73" s="21"/>
      <c r="MAZ73" s="21"/>
      <c r="MBA73" s="21"/>
      <c r="MBB73" s="21"/>
      <c r="MBC73" s="21"/>
      <c r="MBD73" s="21"/>
      <c r="MBE73" s="21"/>
      <c r="MBF73" s="21"/>
      <c r="MBG73" s="21"/>
      <c r="MBH73" s="21"/>
      <c r="MBI73" s="21"/>
      <c r="MBJ73" s="21"/>
      <c r="MBK73" s="21"/>
      <c r="MBL73" s="21"/>
      <c r="MBM73" s="21"/>
      <c r="MBN73" s="21"/>
      <c r="MBO73" s="21"/>
      <c r="MBP73" s="21"/>
      <c r="MBQ73" s="21"/>
      <c r="MBR73" s="21"/>
      <c r="MBS73" s="21"/>
      <c r="MBT73" s="21"/>
      <c r="MBU73" s="21"/>
      <c r="MBV73" s="21"/>
      <c r="MBW73" s="21"/>
      <c r="MBX73" s="21"/>
      <c r="MBY73" s="21"/>
      <c r="MBZ73" s="21"/>
      <c r="MCA73" s="21"/>
      <c r="MCB73" s="21"/>
      <c r="MCC73" s="21"/>
      <c r="MCD73" s="21"/>
      <c r="MCE73" s="21"/>
      <c r="MCF73" s="21"/>
      <c r="MCG73" s="21"/>
      <c r="MCH73" s="21"/>
      <c r="MCI73" s="21"/>
      <c r="MCJ73" s="21"/>
      <c r="MCK73" s="21"/>
      <c r="MCL73" s="21"/>
      <c r="MCM73" s="21"/>
      <c r="MCN73" s="21"/>
      <c r="MCO73" s="21"/>
      <c r="MCP73" s="21"/>
      <c r="MCQ73" s="21"/>
      <c r="MCR73" s="21"/>
      <c r="MCS73" s="21"/>
      <c r="MCT73" s="21"/>
      <c r="MCU73" s="21"/>
      <c r="MCV73" s="21"/>
      <c r="MCW73" s="21"/>
      <c r="MCX73" s="21"/>
      <c r="MCY73" s="21"/>
      <c r="MCZ73" s="21"/>
      <c r="MDA73" s="21"/>
      <c r="MDB73" s="21"/>
      <c r="MDC73" s="21"/>
      <c r="MDD73" s="21"/>
      <c r="MDE73" s="21"/>
      <c r="MDF73" s="21"/>
      <c r="MDG73" s="21"/>
      <c r="MDH73" s="21"/>
      <c r="MDI73" s="21"/>
      <c r="MDJ73" s="21"/>
      <c r="MDK73" s="21"/>
      <c r="MDL73" s="21"/>
      <c r="MDM73" s="21"/>
      <c r="MDN73" s="21"/>
      <c r="MDO73" s="21"/>
      <c r="MDP73" s="21"/>
      <c r="MDQ73" s="21"/>
      <c r="MDR73" s="21"/>
      <c r="MDS73" s="21"/>
      <c r="MDT73" s="21"/>
      <c r="MDU73" s="21"/>
      <c r="MDV73" s="21"/>
      <c r="MDW73" s="21"/>
      <c r="MDX73" s="21"/>
      <c r="MDY73" s="21"/>
      <c r="MDZ73" s="21"/>
      <c r="MEA73" s="21"/>
      <c r="MEB73" s="21"/>
      <c r="MEC73" s="21"/>
      <c r="MED73" s="21"/>
      <c r="MEE73" s="21"/>
      <c r="MEF73" s="21"/>
      <c r="MEG73" s="21"/>
      <c r="MEH73" s="21"/>
      <c r="MEI73" s="21"/>
      <c r="MEJ73" s="21"/>
      <c r="MEK73" s="21"/>
      <c r="MEL73" s="21"/>
      <c r="MEM73" s="21"/>
      <c r="MEN73" s="21"/>
      <c r="MEO73" s="21"/>
      <c r="MEP73" s="21"/>
      <c r="MEQ73" s="21"/>
      <c r="MER73" s="21"/>
      <c r="MES73" s="21"/>
      <c r="MET73" s="21"/>
      <c r="MEU73" s="21"/>
      <c r="MEV73" s="21"/>
      <c r="MEW73" s="21"/>
      <c r="MEX73" s="21"/>
      <c r="MEY73" s="21"/>
      <c r="MEZ73" s="21"/>
      <c r="MFA73" s="21"/>
      <c r="MFB73" s="21"/>
      <c r="MFC73" s="21"/>
      <c r="MFD73" s="21"/>
      <c r="MFE73" s="21"/>
      <c r="MFF73" s="21"/>
      <c r="MFG73" s="21"/>
      <c r="MFH73" s="21"/>
      <c r="MFI73" s="21"/>
      <c r="MFJ73" s="21"/>
      <c r="MFK73" s="21"/>
      <c r="MFL73" s="21"/>
      <c r="MFM73" s="21"/>
      <c r="MFN73" s="21"/>
      <c r="MFO73" s="21"/>
      <c r="MFP73" s="21"/>
      <c r="MFQ73" s="21"/>
      <c r="MFR73" s="21"/>
      <c r="MFS73" s="21"/>
      <c r="MFT73" s="21"/>
      <c r="MFU73" s="21"/>
      <c r="MFV73" s="21"/>
      <c r="MFW73" s="21"/>
      <c r="MFX73" s="21"/>
      <c r="MFY73" s="21"/>
      <c r="MFZ73" s="21"/>
      <c r="MGA73" s="21"/>
      <c r="MGB73" s="21"/>
      <c r="MGC73" s="21"/>
      <c r="MGD73" s="21"/>
      <c r="MGE73" s="21"/>
      <c r="MGF73" s="21"/>
      <c r="MGG73" s="21"/>
      <c r="MGH73" s="21"/>
      <c r="MGI73" s="21"/>
      <c r="MGJ73" s="21"/>
      <c r="MGK73" s="21"/>
      <c r="MGL73" s="21"/>
      <c r="MGM73" s="21"/>
      <c r="MGN73" s="21"/>
      <c r="MGO73" s="21"/>
      <c r="MGP73" s="21"/>
      <c r="MGQ73" s="21"/>
      <c r="MGR73" s="21"/>
      <c r="MGS73" s="21"/>
      <c r="MGT73" s="21"/>
      <c r="MGU73" s="21"/>
      <c r="MGV73" s="21"/>
      <c r="MGW73" s="21"/>
      <c r="MGX73" s="21"/>
      <c r="MGY73" s="21"/>
      <c r="MGZ73" s="21"/>
      <c r="MHA73" s="21"/>
      <c r="MHB73" s="21"/>
      <c r="MHC73" s="21"/>
      <c r="MHD73" s="21"/>
      <c r="MHE73" s="21"/>
      <c r="MHF73" s="21"/>
      <c r="MHG73" s="21"/>
      <c r="MHH73" s="21"/>
      <c r="MHI73" s="21"/>
      <c r="MHJ73" s="21"/>
      <c r="MHK73" s="21"/>
      <c r="MHL73" s="21"/>
      <c r="MHM73" s="21"/>
      <c r="MHN73" s="21"/>
      <c r="MHO73" s="21"/>
      <c r="MHP73" s="21"/>
      <c r="MHQ73" s="21"/>
      <c r="MHR73" s="21"/>
      <c r="MHS73" s="21"/>
      <c r="MHT73" s="21"/>
      <c r="MHU73" s="21"/>
      <c r="MHV73" s="21"/>
      <c r="MHW73" s="21"/>
      <c r="MHX73" s="21"/>
      <c r="MHY73" s="21"/>
      <c r="MHZ73" s="21"/>
      <c r="MIA73" s="21"/>
      <c r="MIB73" s="21"/>
      <c r="MIC73" s="21"/>
      <c r="MID73" s="21"/>
      <c r="MIE73" s="21"/>
      <c r="MIF73" s="21"/>
      <c r="MIG73" s="21"/>
      <c r="MIH73" s="21"/>
      <c r="MII73" s="21"/>
      <c r="MIJ73" s="21"/>
      <c r="MIK73" s="21"/>
      <c r="MIL73" s="21"/>
      <c r="MIM73" s="21"/>
      <c r="MIN73" s="21"/>
      <c r="MIO73" s="21"/>
      <c r="MIP73" s="21"/>
      <c r="MIQ73" s="21"/>
      <c r="MIR73" s="21"/>
      <c r="MIS73" s="21"/>
      <c r="MIT73" s="21"/>
      <c r="MIU73" s="21"/>
      <c r="MIV73" s="21"/>
      <c r="MIW73" s="21"/>
      <c r="MIX73" s="21"/>
      <c r="MIY73" s="21"/>
      <c r="MIZ73" s="21"/>
      <c r="MJA73" s="21"/>
      <c r="MJB73" s="21"/>
      <c r="MJC73" s="21"/>
      <c r="MJD73" s="21"/>
      <c r="MJE73" s="21"/>
      <c r="MJF73" s="21"/>
      <c r="MJG73" s="21"/>
      <c r="MJH73" s="21"/>
      <c r="MJI73" s="21"/>
      <c r="MJJ73" s="21"/>
      <c r="MJK73" s="21"/>
      <c r="MJL73" s="21"/>
      <c r="MJM73" s="21"/>
      <c r="MJN73" s="21"/>
      <c r="MJO73" s="21"/>
      <c r="MJP73" s="21"/>
      <c r="MJQ73" s="21"/>
      <c r="MJR73" s="21"/>
      <c r="MJS73" s="21"/>
      <c r="MJT73" s="21"/>
      <c r="MJU73" s="21"/>
      <c r="MJV73" s="21"/>
      <c r="MJW73" s="21"/>
      <c r="MJX73" s="21"/>
      <c r="MJY73" s="21"/>
      <c r="MJZ73" s="21"/>
      <c r="MKA73" s="21"/>
      <c r="MKB73" s="21"/>
      <c r="MKC73" s="21"/>
      <c r="MKD73" s="21"/>
      <c r="MKE73" s="21"/>
      <c r="MKF73" s="21"/>
      <c r="MKG73" s="21"/>
      <c r="MKH73" s="21"/>
      <c r="MKI73" s="21"/>
      <c r="MKJ73" s="21"/>
      <c r="MKK73" s="21"/>
      <c r="MKL73" s="21"/>
      <c r="MKM73" s="21"/>
      <c r="MKN73" s="21"/>
      <c r="MKO73" s="21"/>
      <c r="MKP73" s="21"/>
      <c r="MKQ73" s="21"/>
      <c r="MKR73" s="21"/>
      <c r="MKS73" s="21"/>
      <c r="MKT73" s="21"/>
      <c r="MKU73" s="21"/>
      <c r="MKV73" s="21"/>
      <c r="MKW73" s="21"/>
      <c r="MKX73" s="21"/>
      <c r="MKY73" s="21"/>
      <c r="MKZ73" s="21"/>
      <c r="MLA73" s="21"/>
      <c r="MLB73" s="21"/>
      <c r="MLC73" s="21"/>
      <c r="MLD73" s="21"/>
      <c r="MLE73" s="21"/>
      <c r="MLF73" s="21"/>
      <c r="MLG73" s="21"/>
      <c r="MLH73" s="21"/>
      <c r="MLI73" s="21"/>
      <c r="MLJ73" s="21"/>
      <c r="MLK73" s="21"/>
      <c r="MLL73" s="21"/>
      <c r="MLM73" s="21"/>
      <c r="MLN73" s="21"/>
      <c r="MLO73" s="21"/>
      <c r="MLP73" s="21"/>
      <c r="MLQ73" s="21"/>
      <c r="MLR73" s="21"/>
      <c r="MLS73" s="21"/>
      <c r="MLT73" s="21"/>
      <c r="MLU73" s="21"/>
      <c r="MLV73" s="21"/>
      <c r="MLW73" s="21"/>
      <c r="MLX73" s="21"/>
      <c r="MLY73" s="21"/>
      <c r="MLZ73" s="21"/>
      <c r="MMA73" s="21"/>
      <c r="MMB73" s="21"/>
      <c r="MMC73" s="21"/>
      <c r="MMD73" s="21"/>
      <c r="MME73" s="21"/>
      <c r="MMF73" s="21"/>
      <c r="MMG73" s="21"/>
      <c r="MMH73" s="21"/>
      <c r="MMI73" s="21"/>
      <c r="MMJ73" s="21"/>
      <c r="MMK73" s="21"/>
      <c r="MML73" s="21"/>
      <c r="MMM73" s="21"/>
      <c r="MMN73" s="21"/>
      <c r="MMO73" s="21"/>
      <c r="MMP73" s="21"/>
      <c r="MMQ73" s="21"/>
      <c r="MMR73" s="21"/>
      <c r="MMS73" s="21"/>
      <c r="MMT73" s="21"/>
      <c r="MMU73" s="21"/>
      <c r="MMV73" s="21"/>
      <c r="MMW73" s="21"/>
      <c r="MMX73" s="21"/>
      <c r="MMY73" s="21"/>
      <c r="MMZ73" s="21"/>
      <c r="MNA73" s="21"/>
      <c r="MNB73" s="21"/>
      <c r="MNC73" s="21"/>
      <c r="MND73" s="21"/>
      <c r="MNE73" s="21"/>
      <c r="MNF73" s="21"/>
      <c r="MNG73" s="21"/>
      <c r="MNH73" s="21"/>
      <c r="MNI73" s="21"/>
      <c r="MNJ73" s="21"/>
      <c r="MNK73" s="21"/>
      <c r="MNL73" s="21"/>
      <c r="MNM73" s="21"/>
      <c r="MNN73" s="21"/>
      <c r="MNO73" s="21"/>
      <c r="MNP73" s="21"/>
      <c r="MNQ73" s="21"/>
      <c r="MNR73" s="21"/>
      <c r="MNS73" s="21"/>
      <c r="MNT73" s="21"/>
      <c r="MNU73" s="21"/>
      <c r="MNV73" s="21"/>
      <c r="MNW73" s="21"/>
      <c r="MNX73" s="21"/>
      <c r="MNY73" s="21"/>
      <c r="MNZ73" s="21"/>
      <c r="MOA73" s="21"/>
      <c r="MOB73" s="21"/>
      <c r="MOC73" s="21"/>
      <c r="MOD73" s="21"/>
      <c r="MOE73" s="21"/>
      <c r="MOF73" s="21"/>
      <c r="MOG73" s="21"/>
      <c r="MOH73" s="21"/>
      <c r="MOI73" s="21"/>
      <c r="MOJ73" s="21"/>
      <c r="MOK73" s="21"/>
      <c r="MOL73" s="21"/>
      <c r="MOM73" s="21"/>
      <c r="MON73" s="21"/>
      <c r="MOO73" s="21"/>
      <c r="MOP73" s="21"/>
      <c r="MOQ73" s="21"/>
      <c r="MOR73" s="21"/>
      <c r="MOS73" s="21"/>
      <c r="MOT73" s="21"/>
      <c r="MOU73" s="21"/>
      <c r="MOV73" s="21"/>
      <c r="MOW73" s="21"/>
      <c r="MOX73" s="21"/>
      <c r="MOY73" s="21"/>
      <c r="MOZ73" s="21"/>
      <c r="MPA73" s="21"/>
      <c r="MPB73" s="21"/>
      <c r="MPC73" s="21"/>
      <c r="MPD73" s="21"/>
      <c r="MPE73" s="21"/>
      <c r="MPF73" s="21"/>
      <c r="MPG73" s="21"/>
      <c r="MPH73" s="21"/>
      <c r="MPI73" s="21"/>
      <c r="MPJ73" s="21"/>
      <c r="MPK73" s="21"/>
      <c r="MPL73" s="21"/>
      <c r="MPM73" s="21"/>
      <c r="MPN73" s="21"/>
      <c r="MPO73" s="21"/>
      <c r="MPP73" s="21"/>
      <c r="MPQ73" s="21"/>
      <c r="MPR73" s="21"/>
      <c r="MPS73" s="21"/>
      <c r="MPT73" s="21"/>
      <c r="MPU73" s="21"/>
      <c r="MPV73" s="21"/>
      <c r="MPW73" s="21"/>
      <c r="MPX73" s="21"/>
      <c r="MPY73" s="21"/>
      <c r="MPZ73" s="21"/>
      <c r="MQA73" s="21"/>
      <c r="MQB73" s="21"/>
      <c r="MQC73" s="21"/>
      <c r="MQD73" s="21"/>
      <c r="MQE73" s="21"/>
      <c r="MQF73" s="21"/>
      <c r="MQG73" s="21"/>
      <c r="MQH73" s="21"/>
      <c r="MQI73" s="21"/>
      <c r="MQJ73" s="21"/>
      <c r="MQK73" s="21"/>
      <c r="MQL73" s="21"/>
      <c r="MQM73" s="21"/>
      <c r="MQN73" s="21"/>
      <c r="MQO73" s="21"/>
      <c r="MQP73" s="21"/>
      <c r="MQQ73" s="21"/>
      <c r="MQR73" s="21"/>
      <c r="MQS73" s="21"/>
      <c r="MQT73" s="21"/>
      <c r="MQU73" s="21"/>
      <c r="MQV73" s="21"/>
      <c r="MQW73" s="21"/>
      <c r="MQX73" s="21"/>
      <c r="MQY73" s="21"/>
      <c r="MQZ73" s="21"/>
      <c r="MRA73" s="21"/>
      <c r="MRB73" s="21"/>
      <c r="MRC73" s="21"/>
      <c r="MRD73" s="21"/>
      <c r="MRE73" s="21"/>
      <c r="MRF73" s="21"/>
      <c r="MRG73" s="21"/>
      <c r="MRH73" s="21"/>
      <c r="MRI73" s="21"/>
      <c r="MRJ73" s="21"/>
      <c r="MRK73" s="21"/>
      <c r="MRL73" s="21"/>
      <c r="MRM73" s="21"/>
      <c r="MRN73" s="21"/>
      <c r="MRO73" s="21"/>
      <c r="MRP73" s="21"/>
      <c r="MRQ73" s="21"/>
      <c r="MRR73" s="21"/>
      <c r="MRS73" s="21"/>
      <c r="MRT73" s="21"/>
      <c r="MRU73" s="21"/>
      <c r="MRV73" s="21"/>
      <c r="MRW73" s="21"/>
      <c r="MRX73" s="21"/>
      <c r="MRY73" s="21"/>
      <c r="MRZ73" s="21"/>
      <c r="MSA73" s="21"/>
      <c r="MSB73" s="21"/>
      <c r="MSC73" s="21"/>
      <c r="MSD73" s="21"/>
      <c r="MSE73" s="21"/>
      <c r="MSF73" s="21"/>
      <c r="MSG73" s="21"/>
      <c r="MSH73" s="21"/>
      <c r="MSI73" s="21"/>
      <c r="MSJ73" s="21"/>
      <c r="MSK73" s="21"/>
      <c r="MSL73" s="21"/>
      <c r="MSM73" s="21"/>
      <c r="MSN73" s="21"/>
      <c r="MSO73" s="21"/>
      <c r="MSP73" s="21"/>
      <c r="MSQ73" s="21"/>
      <c r="MSR73" s="21"/>
      <c r="MSS73" s="21"/>
      <c r="MST73" s="21"/>
      <c r="MSU73" s="21"/>
      <c r="MSV73" s="21"/>
      <c r="MSW73" s="21"/>
      <c r="MSX73" s="21"/>
      <c r="MSY73" s="21"/>
      <c r="MSZ73" s="21"/>
      <c r="MTA73" s="21"/>
      <c r="MTB73" s="21"/>
      <c r="MTC73" s="21"/>
      <c r="MTD73" s="21"/>
      <c r="MTE73" s="21"/>
      <c r="MTF73" s="21"/>
      <c r="MTG73" s="21"/>
      <c r="MTH73" s="21"/>
      <c r="MTI73" s="21"/>
      <c r="MTJ73" s="21"/>
      <c r="MTK73" s="21"/>
      <c r="MTL73" s="21"/>
      <c r="MTM73" s="21"/>
      <c r="MTN73" s="21"/>
      <c r="MTO73" s="21"/>
      <c r="MTP73" s="21"/>
      <c r="MTQ73" s="21"/>
      <c r="MTR73" s="21"/>
      <c r="MTS73" s="21"/>
      <c r="MTT73" s="21"/>
      <c r="MTU73" s="21"/>
      <c r="MTV73" s="21"/>
      <c r="MTW73" s="21"/>
      <c r="MTX73" s="21"/>
      <c r="MTY73" s="21"/>
      <c r="MTZ73" s="21"/>
      <c r="MUA73" s="21"/>
      <c r="MUB73" s="21"/>
      <c r="MUC73" s="21"/>
      <c r="MUD73" s="21"/>
      <c r="MUE73" s="21"/>
      <c r="MUF73" s="21"/>
      <c r="MUG73" s="21"/>
      <c r="MUH73" s="21"/>
      <c r="MUI73" s="21"/>
      <c r="MUJ73" s="21"/>
      <c r="MUK73" s="21"/>
      <c r="MUL73" s="21"/>
      <c r="MUM73" s="21"/>
      <c r="MUN73" s="21"/>
      <c r="MUO73" s="21"/>
      <c r="MUP73" s="21"/>
      <c r="MUQ73" s="21"/>
      <c r="MUR73" s="21"/>
      <c r="MUS73" s="21"/>
      <c r="MUT73" s="21"/>
      <c r="MUU73" s="21"/>
      <c r="MUV73" s="21"/>
      <c r="MUW73" s="21"/>
      <c r="MUX73" s="21"/>
      <c r="MUY73" s="21"/>
      <c r="MUZ73" s="21"/>
      <c r="MVA73" s="21"/>
      <c r="MVB73" s="21"/>
      <c r="MVC73" s="21"/>
      <c r="MVD73" s="21"/>
      <c r="MVE73" s="21"/>
      <c r="MVF73" s="21"/>
      <c r="MVG73" s="21"/>
      <c r="MVH73" s="21"/>
      <c r="MVI73" s="21"/>
      <c r="MVJ73" s="21"/>
      <c r="MVK73" s="21"/>
      <c r="MVL73" s="21"/>
      <c r="MVM73" s="21"/>
      <c r="MVN73" s="21"/>
      <c r="MVO73" s="21"/>
      <c r="MVP73" s="21"/>
      <c r="MVQ73" s="21"/>
      <c r="MVR73" s="21"/>
      <c r="MVS73" s="21"/>
      <c r="MVT73" s="21"/>
      <c r="MVU73" s="21"/>
      <c r="MVV73" s="21"/>
      <c r="MVW73" s="21"/>
      <c r="MVX73" s="21"/>
      <c r="MVY73" s="21"/>
      <c r="MVZ73" s="21"/>
      <c r="MWA73" s="21"/>
      <c r="MWB73" s="21"/>
      <c r="MWC73" s="21"/>
      <c r="MWD73" s="21"/>
      <c r="MWE73" s="21"/>
      <c r="MWF73" s="21"/>
      <c r="MWG73" s="21"/>
      <c r="MWH73" s="21"/>
      <c r="MWI73" s="21"/>
      <c r="MWJ73" s="21"/>
      <c r="MWK73" s="21"/>
      <c r="MWL73" s="21"/>
      <c r="MWM73" s="21"/>
      <c r="MWN73" s="21"/>
      <c r="MWO73" s="21"/>
      <c r="MWP73" s="21"/>
      <c r="MWQ73" s="21"/>
      <c r="MWR73" s="21"/>
      <c r="MWS73" s="21"/>
      <c r="MWT73" s="21"/>
      <c r="MWU73" s="21"/>
      <c r="MWV73" s="21"/>
      <c r="MWW73" s="21"/>
      <c r="MWX73" s="21"/>
      <c r="MWY73" s="21"/>
      <c r="MWZ73" s="21"/>
      <c r="MXA73" s="21"/>
      <c r="MXB73" s="21"/>
      <c r="MXC73" s="21"/>
      <c r="MXD73" s="21"/>
      <c r="MXE73" s="21"/>
      <c r="MXF73" s="21"/>
      <c r="MXG73" s="21"/>
      <c r="MXH73" s="21"/>
      <c r="MXI73" s="21"/>
      <c r="MXJ73" s="21"/>
      <c r="MXK73" s="21"/>
      <c r="MXL73" s="21"/>
      <c r="MXM73" s="21"/>
      <c r="MXN73" s="21"/>
      <c r="MXO73" s="21"/>
      <c r="MXP73" s="21"/>
      <c r="MXQ73" s="21"/>
      <c r="MXR73" s="21"/>
      <c r="MXS73" s="21"/>
      <c r="MXT73" s="21"/>
      <c r="MXU73" s="21"/>
      <c r="MXV73" s="21"/>
      <c r="MXW73" s="21"/>
      <c r="MXX73" s="21"/>
      <c r="MXY73" s="21"/>
      <c r="MXZ73" s="21"/>
      <c r="MYA73" s="21"/>
      <c r="MYB73" s="21"/>
      <c r="MYC73" s="21"/>
      <c r="MYD73" s="21"/>
      <c r="MYE73" s="21"/>
      <c r="MYF73" s="21"/>
      <c r="MYG73" s="21"/>
      <c r="MYH73" s="21"/>
      <c r="MYI73" s="21"/>
      <c r="MYJ73" s="21"/>
      <c r="MYK73" s="21"/>
      <c r="MYL73" s="21"/>
      <c r="MYM73" s="21"/>
      <c r="MYN73" s="21"/>
      <c r="MYO73" s="21"/>
      <c r="MYP73" s="21"/>
      <c r="MYQ73" s="21"/>
      <c r="MYR73" s="21"/>
      <c r="MYS73" s="21"/>
      <c r="MYT73" s="21"/>
      <c r="MYU73" s="21"/>
      <c r="MYV73" s="21"/>
      <c r="MYW73" s="21"/>
      <c r="MYX73" s="21"/>
      <c r="MYY73" s="21"/>
      <c r="MYZ73" s="21"/>
      <c r="MZA73" s="21"/>
      <c r="MZB73" s="21"/>
      <c r="MZC73" s="21"/>
      <c r="MZD73" s="21"/>
      <c r="MZE73" s="21"/>
      <c r="MZF73" s="21"/>
      <c r="MZG73" s="21"/>
      <c r="MZH73" s="21"/>
      <c r="MZI73" s="21"/>
      <c r="MZJ73" s="21"/>
      <c r="MZK73" s="21"/>
      <c r="MZL73" s="21"/>
      <c r="MZM73" s="21"/>
      <c r="MZN73" s="21"/>
      <c r="MZO73" s="21"/>
      <c r="MZP73" s="21"/>
      <c r="MZQ73" s="21"/>
      <c r="MZR73" s="21"/>
      <c r="MZS73" s="21"/>
      <c r="MZT73" s="21"/>
      <c r="MZU73" s="21"/>
      <c r="MZV73" s="21"/>
      <c r="MZW73" s="21"/>
      <c r="MZX73" s="21"/>
      <c r="MZY73" s="21"/>
      <c r="MZZ73" s="21"/>
      <c r="NAA73" s="21"/>
      <c r="NAB73" s="21"/>
      <c r="NAC73" s="21"/>
      <c r="NAD73" s="21"/>
      <c r="NAE73" s="21"/>
      <c r="NAF73" s="21"/>
      <c r="NAG73" s="21"/>
      <c r="NAH73" s="21"/>
      <c r="NAI73" s="21"/>
      <c r="NAJ73" s="21"/>
      <c r="NAK73" s="21"/>
      <c r="NAL73" s="21"/>
      <c r="NAM73" s="21"/>
      <c r="NAN73" s="21"/>
      <c r="NAO73" s="21"/>
      <c r="NAP73" s="21"/>
      <c r="NAQ73" s="21"/>
      <c r="NAR73" s="21"/>
      <c r="NAS73" s="21"/>
      <c r="NAT73" s="21"/>
      <c r="NAU73" s="21"/>
      <c r="NAV73" s="21"/>
      <c r="NAW73" s="21"/>
      <c r="NAX73" s="21"/>
      <c r="NAY73" s="21"/>
      <c r="NAZ73" s="21"/>
      <c r="NBA73" s="21"/>
      <c r="NBB73" s="21"/>
      <c r="NBC73" s="21"/>
      <c r="NBD73" s="21"/>
      <c r="NBE73" s="21"/>
      <c r="NBF73" s="21"/>
      <c r="NBG73" s="21"/>
      <c r="NBH73" s="21"/>
      <c r="NBI73" s="21"/>
      <c r="NBJ73" s="21"/>
      <c r="NBK73" s="21"/>
      <c r="NBL73" s="21"/>
      <c r="NBM73" s="21"/>
      <c r="NBN73" s="21"/>
      <c r="NBO73" s="21"/>
      <c r="NBP73" s="21"/>
      <c r="NBQ73" s="21"/>
      <c r="NBR73" s="21"/>
      <c r="NBS73" s="21"/>
      <c r="NBT73" s="21"/>
      <c r="NBU73" s="21"/>
      <c r="NBV73" s="21"/>
      <c r="NBW73" s="21"/>
      <c r="NBX73" s="21"/>
      <c r="NBY73" s="21"/>
      <c r="NBZ73" s="21"/>
      <c r="NCA73" s="21"/>
      <c r="NCB73" s="21"/>
      <c r="NCC73" s="21"/>
      <c r="NCD73" s="21"/>
      <c r="NCE73" s="21"/>
      <c r="NCF73" s="21"/>
      <c r="NCG73" s="21"/>
      <c r="NCH73" s="21"/>
      <c r="NCI73" s="21"/>
      <c r="NCJ73" s="21"/>
      <c r="NCK73" s="21"/>
      <c r="NCL73" s="21"/>
      <c r="NCM73" s="21"/>
      <c r="NCN73" s="21"/>
      <c r="NCO73" s="21"/>
      <c r="NCP73" s="21"/>
      <c r="NCQ73" s="21"/>
      <c r="NCR73" s="21"/>
      <c r="NCS73" s="21"/>
      <c r="NCT73" s="21"/>
      <c r="NCU73" s="21"/>
      <c r="NCV73" s="21"/>
      <c r="NCW73" s="21"/>
      <c r="NCX73" s="21"/>
      <c r="NCY73" s="21"/>
      <c r="NCZ73" s="21"/>
      <c r="NDA73" s="21"/>
      <c r="NDB73" s="21"/>
      <c r="NDC73" s="21"/>
      <c r="NDD73" s="21"/>
      <c r="NDE73" s="21"/>
      <c r="NDF73" s="21"/>
      <c r="NDG73" s="21"/>
      <c r="NDH73" s="21"/>
      <c r="NDI73" s="21"/>
      <c r="NDJ73" s="21"/>
      <c r="NDK73" s="21"/>
      <c r="NDL73" s="21"/>
      <c r="NDM73" s="21"/>
      <c r="NDN73" s="21"/>
      <c r="NDO73" s="21"/>
      <c r="NDP73" s="21"/>
      <c r="NDQ73" s="21"/>
      <c r="NDR73" s="21"/>
      <c r="NDS73" s="21"/>
      <c r="NDT73" s="21"/>
      <c r="NDU73" s="21"/>
      <c r="NDV73" s="21"/>
      <c r="NDW73" s="21"/>
      <c r="NDX73" s="21"/>
      <c r="NDY73" s="21"/>
      <c r="NDZ73" s="21"/>
      <c r="NEA73" s="21"/>
      <c r="NEB73" s="21"/>
      <c r="NEC73" s="21"/>
      <c r="NED73" s="21"/>
      <c r="NEE73" s="21"/>
      <c r="NEF73" s="21"/>
      <c r="NEG73" s="21"/>
      <c r="NEH73" s="21"/>
      <c r="NEI73" s="21"/>
      <c r="NEJ73" s="21"/>
      <c r="NEK73" s="21"/>
      <c r="NEL73" s="21"/>
      <c r="NEM73" s="21"/>
      <c r="NEN73" s="21"/>
      <c r="NEO73" s="21"/>
      <c r="NEP73" s="21"/>
      <c r="NEQ73" s="21"/>
      <c r="NER73" s="21"/>
      <c r="NES73" s="21"/>
      <c r="NET73" s="21"/>
      <c r="NEU73" s="21"/>
      <c r="NEV73" s="21"/>
      <c r="NEW73" s="21"/>
      <c r="NEX73" s="21"/>
      <c r="NEY73" s="21"/>
      <c r="NEZ73" s="21"/>
      <c r="NFA73" s="21"/>
      <c r="NFB73" s="21"/>
      <c r="NFC73" s="21"/>
      <c r="NFD73" s="21"/>
      <c r="NFE73" s="21"/>
      <c r="NFF73" s="21"/>
      <c r="NFG73" s="21"/>
      <c r="NFH73" s="21"/>
      <c r="NFI73" s="21"/>
      <c r="NFJ73" s="21"/>
      <c r="NFK73" s="21"/>
      <c r="NFL73" s="21"/>
      <c r="NFM73" s="21"/>
      <c r="NFN73" s="21"/>
      <c r="NFO73" s="21"/>
      <c r="NFP73" s="21"/>
      <c r="NFQ73" s="21"/>
      <c r="NFR73" s="21"/>
      <c r="NFS73" s="21"/>
      <c r="NFT73" s="21"/>
      <c r="NFU73" s="21"/>
      <c r="NFV73" s="21"/>
      <c r="NFW73" s="21"/>
      <c r="NFX73" s="21"/>
      <c r="NFY73" s="21"/>
      <c r="NFZ73" s="21"/>
      <c r="NGA73" s="21"/>
      <c r="NGB73" s="21"/>
      <c r="NGC73" s="21"/>
      <c r="NGD73" s="21"/>
      <c r="NGE73" s="21"/>
      <c r="NGF73" s="21"/>
      <c r="NGG73" s="21"/>
      <c r="NGH73" s="21"/>
      <c r="NGI73" s="21"/>
      <c r="NGJ73" s="21"/>
      <c r="NGK73" s="21"/>
      <c r="NGL73" s="21"/>
      <c r="NGM73" s="21"/>
      <c r="NGN73" s="21"/>
      <c r="NGO73" s="21"/>
      <c r="NGP73" s="21"/>
      <c r="NGQ73" s="21"/>
      <c r="NGR73" s="21"/>
      <c r="NGS73" s="21"/>
      <c r="NGT73" s="21"/>
      <c r="NGU73" s="21"/>
      <c r="NGV73" s="21"/>
      <c r="NGW73" s="21"/>
      <c r="NGX73" s="21"/>
      <c r="NGY73" s="21"/>
      <c r="NGZ73" s="21"/>
      <c r="NHA73" s="21"/>
      <c r="NHB73" s="21"/>
      <c r="NHC73" s="21"/>
      <c r="NHD73" s="21"/>
      <c r="NHE73" s="21"/>
      <c r="NHF73" s="21"/>
      <c r="NHG73" s="21"/>
      <c r="NHH73" s="21"/>
      <c r="NHI73" s="21"/>
      <c r="NHJ73" s="21"/>
      <c r="NHK73" s="21"/>
      <c r="NHL73" s="21"/>
      <c r="NHM73" s="21"/>
      <c r="NHN73" s="21"/>
      <c r="NHO73" s="21"/>
      <c r="NHP73" s="21"/>
      <c r="NHQ73" s="21"/>
      <c r="NHR73" s="21"/>
      <c r="NHS73" s="21"/>
      <c r="NHT73" s="21"/>
      <c r="NHU73" s="21"/>
      <c r="NHV73" s="21"/>
      <c r="NHW73" s="21"/>
      <c r="NHX73" s="21"/>
      <c r="NHY73" s="21"/>
      <c r="NHZ73" s="21"/>
      <c r="NIA73" s="21"/>
      <c r="NIB73" s="21"/>
      <c r="NIC73" s="21"/>
      <c r="NID73" s="21"/>
      <c r="NIE73" s="21"/>
      <c r="NIF73" s="21"/>
      <c r="NIG73" s="21"/>
      <c r="NIH73" s="21"/>
      <c r="NII73" s="21"/>
      <c r="NIJ73" s="21"/>
      <c r="NIK73" s="21"/>
      <c r="NIL73" s="21"/>
      <c r="NIM73" s="21"/>
      <c r="NIN73" s="21"/>
      <c r="NIO73" s="21"/>
      <c r="NIP73" s="21"/>
      <c r="NIQ73" s="21"/>
      <c r="NIR73" s="21"/>
      <c r="NIS73" s="21"/>
      <c r="NIT73" s="21"/>
      <c r="NIU73" s="21"/>
      <c r="NIV73" s="21"/>
      <c r="NIW73" s="21"/>
      <c r="NIX73" s="21"/>
      <c r="NIY73" s="21"/>
      <c r="NIZ73" s="21"/>
      <c r="NJA73" s="21"/>
      <c r="NJB73" s="21"/>
      <c r="NJC73" s="21"/>
      <c r="NJD73" s="21"/>
      <c r="NJE73" s="21"/>
      <c r="NJF73" s="21"/>
      <c r="NJG73" s="21"/>
      <c r="NJH73" s="21"/>
      <c r="NJI73" s="21"/>
      <c r="NJJ73" s="21"/>
      <c r="NJK73" s="21"/>
      <c r="NJL73" s="21"/>
      <c r="NJM73" s="21"/>
      <c r="NJN73" s="21"/>
      <c r="NJO73" s="21"/>
      <c r="NJP73" s="21"/>
      <c r="NJQ73" s="21"/>
      <c r="NJR73" s="21"/>
      <c r="NJS73" s="21"/>
      <c r="NJT73" s="21"/>
      <c r="NJU73" s="21"/>
      <c r="NJV73" s="21"/>
      <c r="NJW73" s="21"/>
      <c r="NJX73" s="21"/>
      <c r="NJY73" s="21"/>
      <c r="NJZ73" s="21"/>
      <c r="NKA73" s="21"/>
      <c r="NKB73" s="21"/>
      <c r="NKC73" s="21"/>
      <c r="NKD73" s="21"/>
      <c r="NKE73" s="21"/>
      <c r="NKF73" s="21"/>
      <c r="NKG73" s="21"/>
      <c r="NKH73" s="21"/>
      <c r="NKI73" s="21"/>
      <c r="NKJ73" s="21"/>
      <c r="NKK73" s="21"/>
      <c r="NKL73" s="21"/>
      <c r="NKM73" s="21"/>
      <c r="NKN73" s="21"/>
      <c r="NKO73" s="21"/>
      <c r="NKP73" s="21"/>
      <c r="NKQ73" s="21"/>
      <c r="NKR73" s="21"/>
      <c r="NKS73" s="21"/>
      <c r="NKT73" s="21"/>
      <c r="NKU73" s="21"/>
      <c r="NKV73" s="21"/>
      <c r="NKW73" s="21"/>
      <c r="NKX73" s="21"/>
      <c r="NKY73" s="21"/>
      <c r="NKZ73" s="21"/>
      <c r="NLA73" s="21"/>
      <c r="NLB73" s="21"/>
      <c r="NLC73" s="21"/>
      <c r="NLD73" s="21"/>
      <c r="NLE73" s="21"/>
      <c r="NLF73" s="21"/>
      <c r="NLG73" s="21"/>
      <c r="NLH73" s="21"/>
      <c r="NLI73" s="21"/>
      <c r="NLJ73" s="21"/>
      <c r="NLK73" s="21"/>
      <c r="NLL73" s="21"/>
      <c r="NLM73" s="21"/>
      <c r="NLN73" s="21"/>
      <c r="NLO73" s="21"/>
      <c r="NLP73" s="21"/>
      <c r="NLQ73" s="21"/>
      <c r="NLR73" s="21"/>
      <c r="NLS73" s="21"/>
      <c r="NLT73" s="21"/>
      <c r="NLU73" s="21"/>
      <c r="NLV73" s="21"/>
      <c r="NLW73" s="21"/>
      <c r="NLX73" s="21"/>
      <c r="NLY73" s="21"/>
      <c r="NLZ73" s="21"/>
      <c r="NMA73" s="21"/>
      <c r="NMB73" s="21"/>
      <c r="NMC73" s="21"/>
      <c r="NMD73" s="21"/>
      <c r="NME73" s="21"/>
      <c r="NMF73" s="21"/>
      <c r="NMG73" s="21"/>
      <c r="NMH73" s="21"/>
      <c r="NMI73" s="21"/>
      <c r="NMJ73" s="21"/>
      <c r="NMK73" s="21"/>
      <c r="NML73" s="21"/>
      <c r="NMM73" s="21"/>
      <c r="NMN73" s="21"/>
      <c r="NMO73" s="21"/>
      <c r="NMP73" s="21"/>
      <c r="NMQ73" s="21"/>
      <c r="NMR73" s="21"/>
      <c r="NMS73" s="21"/>
      <c r="NMT73" s="21"/>
      <c r="NMU73" s="21"/>
      <c r="NMV73" s="21"/>
      <c r="NMW73" s="21"/>
      <c r="NMX73" s="21"/>
      <c r="NMY73" s="21"/>
      <c r="NMZ73" s="21"/>
      <c r="NNA73" s="21"/>
      <c r="NNB73" s="21"/>
      <c r="NNC73" s="21"/>
      <c r="NND73" s="21"/>
      <c r="NNE73" s="21"/>
      <c r="NNF73" s="21"/>
      <c r="NNG73" s="21"/>
      <c r="NNH73" s="21"/>
      <c r="NNI73" s="21"/>
      <c r="NNJ73" s="21"/>
      <c r="NNK73" s="21"/>
      <c r="NNL73" s="21"/>
      <c r="NNM73" s="21"/>
      <c r="NNN73" s="21"/>
      <c r="NNO73" s="21"/>
      <c r="NNP73" s="21"/>
      <c r="NNQ73" s="21"/>
      <c r="NNR73" s="21"/>
      <c r="NNS73" s="21"/>
      <c r="NNT73" s="21"/>
      <c r="NNU73" s="21"/>
      <c r="NNV73" s="21"/>
      <c r="NNW73" s="21"/>
      <c r="NNX73" s="21"/>
      <c r="NNY73" s="21"/>
      <c r="NNZ73" s="21"/>
      <c r="NOA73" s="21"/>
      <c r="NOB73" s="21"/>
      <c r="NOC73" s="21"/>
      <c r="NOD73" s="21"/>
      <c r="NOE73" s="21"/>
      <c r="NOF73" s="21"/>
      <c r="NOG73" s="21"/>
      <c r="NOH73" s="21"/>
      <c r="NOI73" s="21"/>
      <c r="NOJ73" s="21"/>
      <c r="NOK73" s="21"/>
      <c r="NOL73" s="21"/>
      <c r="NOM73" s="21"/>
      <c r="NON73" s="21"/>
      <c r="NOO73" s="21"/>
      <c r="NOP73" s="21"/>
      <c r="NOQ73" s="21"/>
      <c r="NOR73" s="21"/>
      <c r="NOS73" s="21"/>
      <c r="NOT73" s="21"/>
      <c r="NOU73" s="21"/>
      <c r="NOV73" s="21"/>
      <c r="NOW73" s="21"/>
      <c r="NOX73" s="21"/>
      <c r="NOY73" s="21"/>
      <c r="NOZ73" s="21"/>
      <c r="NPA73" s="21"/>
      <c r="NPB73" s="21"/>
      <c r="NPC73" s="21"/>
      <c r="NPD73" s="21"/>
      <c r="NPE73" s="21"/>
      <c r="NPF73" s="21"/>
      <c r="NPG73" s="21"/>
      <c r="NPH73" s="21"/>
      <c r="NPI73" s="21"/>
      <c r="NPJ73" s="21"/>
      <c r="NPK73" s="21"/>
      <c r="NPL73" s="21"/>
      <c r="NPM73" s="21"/>
      <c r="NPN73" s="21"/>
      <c r="NPO73" s="21"/>
      <c r="NPP73" s="21"/>
      <c r="NPQ73" s="21"/>
      <c r="NPR73" s="21"/>
      <c r="NPS73" s="21"/>
      <c r="NPT73" s="21"/>
      <c r="NPU73" s="21"/>
      <c r="NPV73" s="21"/>
      <c r="NPW73" s="21"/>
      <c r="NPX73" s="21"/>
      <c r="NPY73" s="21"/>
      <c r="NPZ73" s="21"/>
      <c r="NQA73" s="21"/>
      <c r="NQB73" s="21"/>
      <c r="NQC73" s="21"/>
      <c r="NQD73" s="21"/>
      <c r="NQE73" s="21"/>
      <c r="NQF73" s="21"/>
      <c r="NQG73" s="21"/>
      <c r="NQH73" s="21"/>
      <c r="NQI73" s="21"/>
      <c r="NQJ73" s="21"/>
      <c r="NQK73" s="21"/>
      <c r="NQL73" s="21"/>
      <c r="NQM73" s="21"/>
      <c r="NQN73" s="21"/>
      <c r="NQO73" s="21"/>
      <c r="NQP73" s="21"/>
      <c r="NQQ73" s="21"/>
      <c r="NQR73" s="21"/>
      <c r="NQS73" s="21"/>
      <c r="NQT73" s="21"/>
      <c r="NQU73" s="21"/>
      <c r="NQV73" s="21"/>
      <c r="NQW73" s="21"/>
      <c r="NQX73" s="21"/>
      <c r="NQY73" s="21"/>
      <c r="NQZ73" s="21"/>
      <c r="NRA73" s="21"/>
      <c r="NRB73" s="21"/>
      <c r="NRC73" s="21"/>
      <c r="NRD73" s="21"/>
      <c r="NRE73" s="21"/>
      <c r="NRF73" s="21"/>
      <c r="NRG73" s="21"/>
      <c r="NRH73" s="21"/>
      <c r="NRI73" s="21"/>
      <c r="NRJ73" s="21"/>
      <c r="NRK73" s="21"/>
      <c r="NRL73" s="21"/>
      <c r="NRM73" s="21"/>
      <c r="NRN73" s="21"/>
      <c r="NRO73" s="21"/>
      <c r="NRP73" s="21"/>
      <c r="NRQ73" s="21"/>
      <c r="NRR73" s="21"/>
      <c r="NRS73" s="21"/>
      <c r="NRT73" s="21"/>
      <c r="NRU73" s="21"/>
      <c r="NRV73" s="21"/>
      <c r="NRW73" s="21"/>
      <c r="NRX73" s="21"/>
      <c r="NRY73" s="21"/>
      <c r="NRZ73" s="21"/>
      <c r="NSA73" s="21"/>
      <c r="NSB73" s="21"/>
      <c r="NSC73" s="21"/>
      <c r="NSD73" s="21"/>
      <c r="NSE73" s="21"/>
      <c r="NSF73" s="21"/>
      <c r="NSG73" s="21"/>
      <c r="NSH73" s="21"/>
      <c r="NSI73" s="21"/>
      <c r="NSJ73" s="21"/>
      <c r="NSK73" s="21"/>
      <c r="NSL73" s="21"/>
      <c r="NSM73" s="21"/>
      <c r="NSN73" s="21"/>
      <c r="NSO73" s="21"/>
      <c r="NSP73" s="21"/>
      <c r="NSQ73" s="21"/>
      <c r="NSR73" s="21"/>
      <c r="NSS73" s="21"/>
      <c r="NST73" s="21"/>
      <c r="NSU73" s="21"/>
      <c r="NSV73" s="21"/>
      <c r="NSW73" s="21"/>
      <c r="NSX73" s="21"/>
      <c r="NSY73" s="21"/>
      <c r="NSZ73" s="21"/>
      <c r="NTA73" s="21"/>
      <c r="NTB73" s="21"/>
      <c r="NTC73" s="21"/>
      <c r="NTD73" s="21"/>
      <c r="NTE73" s="21"/>
      <c r="NTF73" s="21"/>
      <c r="NTG73" s="21"/>
      <c r="NTH73" s="21"/>
      <c r="NTI73" s="21"/>
      <c r="NTJ73" s="21"/>
      <c r="NTK73" s="21"/>
      <c r="NTL73" s="21"/>
      <c r="NTM73" s="21"/>
      <c r="NTN73" s="21"/>
      <c r="NTO73" s="21"/>
      <c r="NTP73" s="21"/>
      <c r="NTQ73" s="21"/>
      <c r="NTR73" s="21"/>
      <c r="NTS73" s="21"/>
      <c r="NTT73" s="21"/>
      <c r="NTU73" s="21"/>
      <c r="NTV73" s="21"/>
      <c r="NTW73" s="21"/>
      <c r="NTX73" s="21"/>
      <c r="NTY73" s="21"/>
      <c r="NTZ73" s="21"/>
      <c r="NUA73" s="21"/>
      <c r="NUB73" s="21"/>
      <c r="NUC73" s="21"/>
      <c r="NUD73" s="21"/>
      <c r="NUE73" s="21"/>
      <c r="NUF73" s="21"/>
      <c r="NUG73" s="21"/>
      <c r="NUH73" s="21"/>
      <c r="NUI73" s="21"/>
      <c r="NUJ73" s="21"/>
      <c r="NUK73" s="21"/>
      <c r="NUL73" s="21"/>
      <c r="NUM73" s="21"/>
      <c r="NUN73" s="21"/>
      <c r="NUO73" s="21"/>
      <c r="NUP73" s="21"/>
      <c r="NUQ73" s="21"/>
      <c r="NUR73" s="21"/>
      <c r="NUS73" s="21"/>
      <c r="NUT73" s="21"/>
      <c r="NUU73" s="21"/>
      <c r="NUV73" s="21"/>
      <c r="NUW73" s="21"/>
      <c r="NUX73" s="21"/>
      <c r="NUY73" s="21"/>
      <c r="NUZ73" s="21"/>
      <c r="NVA73" s="21"/>
      <c r="NVB73" s="21"/>
      <c r="NVC73" s="21"/>
      <c r="NVD73" s="21"/>
      <c r="NVE73" s="21"/>
      <c r="NVF73" s="21"/>
      <c r="NVG73" s="21"/>
      <c r="NVH73" s="21"/>
      <c r="NVI73" s="21"/>
      <c r="NVJ73" s="21"/>
      <c r="NVK73" s="21"/>
      <c r="NVL73" s="21"/>
      <c r="NVM73" s="21"/>
      <c r="NVN73" s="21"/>
      <c r="NVO73" s="21"/>
      <c r="NVP73" s="21"/>
      <c r="NVQ73" s="21"/>
      <c r="NVR73" s="21"/>
      <c r="NVS73" s="21"/>
      <c r="NVT73" s="21"/>
      <c r="NVU73" s="21"/>
      <c r="NVV73" s="21"/>
      <c r="NVW73" s="21"/>
      <c r="NVX73" s="21"/>
      <c r="NVY73" s="21"/>
      <c r="NVZ73" s="21"/>
      <c r="NWA73" s="21"/>
      <c r="NWB73" s="21"/>
      <c r="NWC73" s="21"/>
      <c r="NWD73" s="21"/>
      <c r="NWE73" s="21"/>
      <c r="NWF73" s="21"/>
      <c r="NWG73" s="21"/>
      <c r="NWH73" s="21"/>
      <c r="NWI73" s="21"/>
      <c r="NWJ73" s="21"/>
      <c r="NWK73" s="21"/>
      <c r="NWL73" s="21"/>
      <c r="NWM73" s="21"/>
      <c r="NWN73" s="21"/>
      <c r="NWO73" s="21"/>
      <c r="NWP73" s="21"/>
      <c r="NWQ73" s="21"/>
      <c r="NWR73" s="21"/>
      <c r="NWS73" s="21"/>
      <c r="NWT73" s="21"/>
      <c r="NWU73" s="21"/>
      <c r="NWV73" s="21"/>
      <c r="NWW73" s="21"/>
      <c r="NWX73" s="21"/>
      <c r="NWY73" s="21"/>
      <c r="NWZ73" s="21"/>
      <c r="NXA73" s="21"/>
      <c r="NXB73" s="21"/>
      <c r="NXC73" s="21"/>
      <c r="NXD73" s="21"/>
      <c r="NXE73" s="21"/>
      <c r="NXF73" s="21"/>
      <c r="NXG73" s="21"/>
      <c r="NXH73" s="21"/>
      <c r="NXI73" s="21"/>
      <c r="NXJ73" s="21"/>
      <c r="NXK73" s="21"/>
      <c r="NXL73" s="21"/>
      <c r="NXM73" s="21"/>
      <c r="NXN73" s="21"/>
      <c r="NXO73" s="21"/>
      <c r="NXP73" s="21"/>
      <c r="NXQ73" s="21"/>
      <c r="NXR73" s="21"/>
      <c r="NXS73" s="21"/>
      <c r="NXT73" s="21"/>
      <c r="NXU73" s="21"/>
      <c r="NXV73" s="21"/>
      <c r="NXW73" s="21"/>
      <c r="NXX73" s="21"/>
      <c r="NXY73" s="21"/>
      <c r="NXZ73" s="21"/>
      <c r="NYA73" s="21"/>
      <c r="NYB73" s="21"/>
      <c r="NYC73" s="21"/>
      <c r="NYD73" s="21"/>
      <c r="NYE73" s="21"/>
      <c r="NYF73" s="21"/>
      <c r="NYG73" s="21"/>
      <c r="NYH73" s="21"/>
      <c r="NYI73" s="21"/>
      <c r="NYJ73" s="21"/>
      <c r="NYK73" s="21"/>
      <c r="NYL73" s="21"/>
      <c r="NYM73" s="21"/>
      <c r="NYN73" s="21"/>
      <c r="NYO73" s="21"/>
      <c r="NYP73" s="21"/>
      <c r="NYQ73" s="21"/>
      <c r="NYR73" s="21"/>
      <c r="NYS73" s="21"/>
      <c r="NYT73" s="21"/>
      <c r="NYU73" s="21"/>
      <c r="NYV73" s="21"/>
      <c r="NYW73" s="21"/>
      <c r="NYX73" s="21"/>
      <c r="NYY73" s="21"/>
      <c r="NYZ73" s="21"/>
      <c r="NZA73" s="21"/>
      <c r="NZB73" s="21"/>
      <c r="NZC73" s="21"/>
      <c r="NZD73" s="21"/>
      <c r="NZE73" s="21"/>
      <c r="NZF73" s="21"/>
      <c r="NZG73" s="21"/>
      <c r="NZH73" s="21"/>
      <c r="NZI73" s="21"/>
      <c r="NZJ73" s="21"/>
      <c r="NZK73" s="21"/>
      <c r="NZL73" s="21"/>
      <c r="NZM73" s="21"/>
      <c r="NZN73" s="21"/>
      <c r="NZO73" s="21"/>
      <c r="NZP73" s="21"/>
      <c r="NZQ73" s="21"/>
      <c r="NZR73" s="21"/>
      <c r="NZS73" s="21"/>
      <c r="NZT73" s="21"/>
      <c r="NZU73" s="21"/>
      <c r="NZV73" s="21"/>
      <c r="NZW73" s="21"/>
      <c r="NZX73" s="21"/>
      <c r="NZY73" s="21"/>
      <c r="NZZ73" s="21"/>
      <c r="OAA73" s="21"/>
      <c r="OAB73" s="21"/>
      <c r="OAC73" s="21"/>
      <c r="OAD73" s="21"/>
      <c r="OAE73" s="21"/>
      <c r="OAF73" s="21"/>
      <c r="OAG73" s="21"/>
      <c r="OAH73" s="21"/>
      <c r="OAI73" s="21"/>
      <c r="OAJ73" s="21"/>
      <c r="OAK73" s="21"/>
      <c r="OAL73" s="21"/>
      <c r="OAM73" s="21"/>
      <c r="OAN73" s="21"/>
      <c r="OAO73" s="21"/>
      <c r="OAP73" s="21"/>
      <c r="OAQ73" s="21"/>
      <c r="OAR73" s="21"/>
      <c r="OAS73" s="21"/>
      <c r="OAT73" s="21"/>
      <c r="OAU73" s="21"/>
      <c r="OAV73" s="21"/>
      <c r="OAW73" s="21"/>
      <c r="OAX73" s="21"/>
      <c r="OAY73" s="21"/>
      <c r="OAZ73" s="21"/>
      <c r="OBA73" s="21"/>
      <c r="OBB73" s="21"/>
      <c r="OBC73" s="21"/>
      <c r="OBD73" s="21"/>
      <c r="OBE73" s="21"/>
      <c r="OBF73" s="21"/>
      <c r="OBG73" s="21"/>
      <c r="OBH73" s="21"/>
      <c r="OBI73" s="21"/>
      <c r="OBJ73" s="21"/>
      <c r="OBK73" s="21"/>
      <c r="OBL73" s="21"/>
      <c r="OBM73" s="21"/>
      <c r="OBN73" s="21"/>
      <c r="OBO73" s="21"/>
      <c r="OBP73" s="21"/>
      <c r="OBQ73" s="21"/>
      <c r="OBR73" s="21"/>
      <c r="OBS73" s="21"/>
      <c r="OBT73" s="21"/>
      <c r="OBU73" s="21"/>
      <c r="OBV73" s="21"/>
      <c r="OBW73" s="21"/>
      <c r="OBX73" s="21"/>
      <c r="OBY73" s="21"/>
      <c r="OBZ73" s="21"/>
      <c r="OCA73" s="21"/>
      <c r="OCB73" s="21"/>
      <c r="OCC73" s="21"/>
      <c r="OCD73" s="21"/>
      <c r="OCE73" s="21"/>
      <c r="OCF73" s="21"/>
      <c r="OCG73" s="21"/>
      <c r="OCH73" s="21"/>
      <c r="OCI73" s="21"/>
      <c r="OCJ73" s="21"/>
      <c r="OCK73" s="21"/>
      <c r="OCL73" s="21"/>
      <c r="OCM73" s="21"/>
      <c r="OCN73" s="21"/>
      <c r="OCO73" s="21"/>
      <c r="OCP73" s="21"/>
      <c r="OCQ73" s="21"/>
      <c r="OCR73" s="21"/>
      <c r="OCS73" s="21"/>
      <c r="OCT73" s="21"/>
      <c r="OCU73" s="21"/>
      <c r="OCV73" s="21"/>
      <c r="OCW73" s="21"/>
      <c r="OCX73" s="21"/>
      <c r="OCY73" s="21"/>
      <c r="OCZ73" s="21"/>
      <c r="ODA73" s="21"/>
      <c r="ODB73" s="21"/>
      <c r="ODC73" s="21"/>
      <c r="ODD73" s="21"/>
      <c r="ODE73" s="21"/>
      <c r="ODF73" s="21"/>
      <c r="ODG73" s="21"/>
      <c r="ODH73" s="21"/>
      <c r="ODI73" s="21"/>
      <c r="ODJ73" s="21"/>
      <c r="ODK73" s="21"/>
      <c r="ODL73" s="21"/>
      <c r="ODM73" s="21"/>
      <c r="ODN73" s="21"/>
      <c r="ODO73" s="21"/>
      <c r="ODP73" s="21"/>
      <c r="ODQ73" s="21"/>
      <c r="ODR73" s="21"/>
      <c r="ODS73" s="21"/>
      <c r="ODT73" s="21"/>
      <c r="ODU73" s="21"/>
      <c r="ODV73" s="21"/>
      <c r="ODW73" s="21"/>
      <c r="ODX73" s="21"/>
      <c r="ODY73" s="21"/>
      <c r="ODZ73" s="21"/>
      <c r="OEA73" s="21"/>
      <c r="OEB73" s="21"/>
      <c r="OEC73" s="21"/>
      <c r="OED73" s="21"/>
      <c r="OEE73" s="21"/>
      <c r="OEF73" s="21"/>
      <c r="OEG73" s="21"/>
      <c r="OEH73" s="21"/>
      <c r="OEI73" s="21"/>
      <c r="OEJ73" s="21"/>
      <c r="OEK73" s="21"/>
      <c r="OEL73" s="21"/>
      <c r="OEM73" s="21"/>
      <c r="OEN73" s="21"/>
      <c r="OEO73" s="21"/>
      <c r="OEP73" s="21"/>
      <c r="OEQ73" s="21"/>
      <c r="OER73" s="21"/>
      <c r="OES73" s="21"/>
      <c r="OET73" s="21"/>
      <c r="OEU73" s="21"/>
      <c r="OEV73" s="21"/>
      <c r="OEW73" s="21"/>
      <c r="OEX73" s="21"/>
      <c r="OEY73" s="21"/>
      <c r="OEZ73" s="21"/>
      <c r="OFA73" s="21"/>
      <c r="OFB73" s="21"/>
      <c r="OFC73" s="21"/>
      <c r="OFD73" s="21"/>
      <c r="OFE73" s="21"/>
      <c r="OFF73" s="21"/>
      <c r="OFG73" s="21"/>
      <c r="OFH73" s="21"/>
      <c r="OFI73" s="21"/>
      <c r="OFJ73" s="21"/>
      <c r="OFK73" s="21"/>
      <c r="OFL73" s="21"/>
      <c r="OFM73" s="21"/>
      <c r="OFN73" s="21"/>
      <c r="OFO73" s="21"/>
      <c r="OFP73" s="21"/>
      <c r="OFQ73" s="21"/>
      <c r="OFR73" s="21"/>
      <c r="OFS73" s="21"/>
      <c r="OFT73" s="21"/>
      <c r="OFU73" s="21"/>
      <c r="OFV73" s="21"/>
      <c r="OFW73" s="21"/>
      <c r="OFX73" s="21"/>
      <c r="OFY73" s="21"/>
      <c r="OFZ73" s="21"/>
      <c r="OGA73" s="21"/>
      <c r="OGB73" s="21"/>
      <c r="OGC73" s="21"/>
      <c r="OGD73" s="21"/>
      <c r="OGE73" s="21"/>
      <c r="OGF73" s="21"/>
      <c r="OGG73" s="21"/>
      <c r="OGH73" s="21"/>
      <c r="OGI73" s="21"/>
      <c r="OGJ73" s="21"/>
      <c r="OGK73" s="21"/>
      <c r="OGL73" s="21"/>
      <c r="OGM73" s="21"/>
      <c r="OGN73" s="21"/>
      <c r="OGO73" s="21"/>
      <c r="OGP73" s="21"/>
      <c r="OGQ73" s="21"/>
      <c r="OGR73" s="21"/>
      <c r="OGS73" s="21"/>
      <c r="OGT73" s="21"/>
      <c r="OGU73" s="21"/>
      <c r="OGV73" s="21"/>
      <c r="OGW73" s="21"/>
      <c r="OGX73" s="21"/>
      <c r="OGY73" s="21"/>
      <c r="OGZ73" s="21"/>
      <c r="OHA73" s="21"/>
      <c r="OHB73" s="21"/>
      <c r="OHC73" s="21"/>
      <c r="OHD73" s="21"/>
      <c r="OHE73" s="21"/>
      <c r="OHF73" s="21"/>
      <c r="OHG73" s="21"/>
      <c r="OHH73" s="21"/>
      <c r="OHI73" s="21"/>
      <c r="OHJ73" s="21"/>
      <c r="OHK73" s="21"/>
      <c r="OHL73" s="21"/>
      <c r="OHM73" s="21"/>
      <c r="OHN73" s="21"/>
      <c r="OHO73" s="21"/>
      <c r="OHP73" s="21"/>
      <c r="OHQ73" s="21"/>
      <c r="OHR73" s="21"/>
      <c r="OHS73" s="21"/>
      <c r="OHT73" s="21"/>
      <c r="OHU73" s="21"/>
      <c r="OHV73" s="21"/>
      <c r="OHW73" s="21"/>
      <c r="OHX73" s="21"/>
      <c r="OHY73" s="21"/>
      <c r="OHZ73" s="21"/>
      <c r="OIA73" s="21"/>
      <c r="OIB73" s="21"/>
      <c r="OIC73" s="21"/>
      <c r="OID73" s="21"/>
      <c r="OIE73" s="21"/>
      <c r="OIF73" s="21"/>
      <c r="OIG73" s="21"/>
      <c r="OIH73" s="21"/>
      <c r="OII73" s="21"/>
      <c r="OIJ73" s="21"/>
      <c r="OIK73" s="21"/>
      <c r="OIL73" s="21"/>
      <c r="OIM73" s="21"/>
      <c r="OIN73" s="21"/>
      <c r="OIO73" s="21"/>
      <c r="OIP73" s="21"/>
      <c r="OIQ73" s="21"/>
      <c r="OIR73" s="21"/>
      <c r="OIS73" s="21"/>
      <c r="OIT73" s="21"/>
      <c r="OIU73" s="21"/>
      <c r="OIV73" s="21"/>
      <c r="OIW73" s="21"/>
      <c r="OIX73" s="21"/>
      <c r="OIY73" s="21"/>
      <c r="OIZ73" s="21"/>
      <c r="OJA73" s="21"/>
      <c r="OJB73" s="21"/>
      <c r="OJC73" s="21"/>
      <c r="OJD73" s="21"/>
      <c r="OJE73" s="21"/>
      <c r="OJF73" s="21"/>
      <c r="OJG73" s="21"/>
      <c r="OJH73" s="21"/>
      <c r="OJI73" s="21"/>
      <c r="OJJ73" s="21"/>
      <c r="OJK73" s="21"/>
      <c r="OJL73" s="21"/>
      <c r="OJM73" s="21"/>
      <c r="OJN73" s="21"/>
      <c r="OJO73" s="21"/>
      <c r="OJP73" s="21"/>
      <c r="OJQ73" s="21"/>
      <c r="OJR73" s="21"/>
      <c r="OJS73" s="21"/>
      <c r="OJT73" s="21"/>
      <c r="OJU73" s="21"/>
      <c r="OJV73" s="21"/>
      <c r="OJW73" s="21"/>
      <c r="OJX73" s="21"/>
      <c r="OJY73" s="21"/>
      <c r="OJZ73" s="21"/>
      <c r="OKA73" s="21"/>
      <c r="OKB73" s="21"/>
      <c r="OKC73" s="21"/>
      <c r="OKD73" s="21"/>
      <c r="OKE73" s="21"/>
      <c r="OKF73" s="21"/>
      <c r="OKG73" s="21"/>
      <c r="OKH73" s="21"/>
      <c r="OKI73" s="21"/>
      <c r="OKJ73" s="21"/>
      <c r="OKK73" s="21"/>
      <c r="OKL73" s="21"/>
      <c r="OKM73" s="21"/>
      <c r="OKN73" s="21"/>
      <c r="OKO73" s="21"/>
      <c r="OKP73" s="21"/>
      <c r="OKQ73" s="21"/>
      <c r="OKR73" s="21"/>
      <c r="OKS73" s="21"/>
      <c r="OKT73" s="21"/>
      <c r="OKU73" s="21"/>
      <c r="OKV73" s="21"/>
      <c r="OKW73" s="21"/>
      <c r="OKX73" s="21"/>
      <c r="OKY73" s="21"/>
      <c r="OKZ73" s="21"/>
      <c r="OLA73" s="21"/>
      <c r="OLB73" s="21"/>
      <c r="OLC73" s="21"/>
      <c r="OLD73" s="21"/>
      <c r="OLE73" s="21"/>
      <c r="OLF73" s="21"/>
      <c r="OLG73" s="21"/>
      <c r="OLH73" s="21"/>
      <c r="OLI73" s="21"/>
      <c r="OLJ73" s="21"/>
      <c r="OLK73" s="21"/>
      <c r="OLL73" s="21"/>
      <c r="OLM73" s="21"/>
      <c r="OLN73" s="21"/>
      <c r="OLO73" s="21"/>
      <c r="OLP73" s="21"/>
      <c r="OLQ73" s="21"/>
      <c r="OLR73" s="21"/>
      <c r="OLS73" s="21"/>
      <c r="OLT73" s="21"/>
      <c r="OLU73" s="21"/>
      <c r="OLV73" s="21"/>
      <c r="OLW73" s="21"/>
      <c r="OLX73" s="21"/>
      <c r="OLY73" s="21"/>
      <c r="OLZ73" s="21"/>
      <c r="OMA73" s="21"/>
      <c r="OMB73" s="21"/>
      <c r="OMC73" s="21"/>
      <c r="OMD73" s="21"/>
      <c r="OME73" s="21"/>
      <c r="OMF73" s="21"/>
      <c r="OMG73" s="21"/>
      <c r="OMH73" s="21"/>
      <c r="OMI73" s="21"/>
      <c r="OMJ73" s="21"/>
      <c r="OMK73" s="21"/>
      <c r="OML73" s="21"/>
      <c r="OMM73" s="21"/>
      <c r="OMN73" s="21"/>
      <c r="OMO73" s="21"/>
      <c r="OMP73" s="21"/>
      <c r="OMQ73" s="21"/>
      <c r="OMR73" s="21"/>
      <c r="OMS73" s="21"/>
      <c r="OMT73" s="21"/>
      <c r="OMU73" s="21"/>
      <c r="OMV73" s="21"/>
      <c r="OMW73" s="21"/>
      <c r="OMX73" s="21"/>
      <c r="OMY73" s="21"/>
      <c r="OMZ73" s="21"/>
      <c r="ONA73" s="21"/>
      <c r="ONB73" s="21"/>
      <c r="ONC73" s="21"/>
      <c r="OND73" s="21"/>
      <c r="ONE73" s="21"/>
      <c r="ONF73" s="21"/>
      <c r="ONG73" s="21"/>
      <c r="ONH73" s="21"/>
      <c r="ONI73" s="21"/>
      <c r="ONJ73" s="21"/>
      <c r="ONK73" s="21"/>
      <c r="ONL73" s="21"/>
      <c r="ONM73" s="21"/>
      <c r="ONN73" s="21"/>
      <c r="ONO73" s="21"/>
      <c r="ONP73" s="21"/>
      <c r="ONQ73" s="21"/>
      <c r="ONR73" s="21"/>
      <c r="ONS73" s="21"/>
      <c r="ONT73" s="21"/>
      <c r="ONU73" s="21"/>
      <c r="ONV73" s="21"/>
      <c r="ONW73" s="21"/>
      <c r="ONX73" s="21"/>
      <c r="ONY73" s="21"/>
      <c r="ONZ73" s="21"/>
      <c r="OOA73" s="21"/>
      <c r="OOB73" s="21"/>
      <c r="OOC73" s="21"/>
      <c r="OOD73" s="21"/>
      <c r="OOE73" s="21"/>
      <c r="OOF73" s="21"/>
      <c r="OOG73" s="21"/>
      <c r="OOH73" s="21"/>
      <c r="OOI73" s="21"/>
      <c r="OOJ73" s="21"/>
      <c r="OOK73" s="21"/>
      <c r="OOL73" s="21"/>
      <c r="OOM73" s="21"/>
      <c r="OON73" s="21"/>
      <c r="OOO73" s="21"/>
      <c r="OOP73" s="21"/>
      <c r="OOQ73" s="21"/>
      <c r="OOR73" s="21"/>
      <c r="OOS73" s="21"/>
      <c r="OOT73" s="21"/>
      <c r="OOU73" s="21"/>
      <c r="OOV73" s="21"/>
      <c r="OOW73" s="21"/>
      <c r="OOX73" s="21"/>
      <c r="OOY73" s="21"/>
      <c r="OOZ73" s="21"/>
      <c r="OPA73" s="21"/>
      <c r="OPB73" s="21"/>
      <c r="OPC73" s="21"/>
      <c r="OPD73" s="21"/>
      <c r="OPE73" s="21"/>
      <c r="OPF73" s="21"/>
      <c r="OPG73" s="21"/>
      <c r="OPH73" s="21"/>
      <c r="OPI73" s="21"/>
      <c r="OPJ73" s="21"/>
      <c r="OPK73" s="21"/>
      <c r="OPL73" s="21"/>
      <c r="OPM73" s="21"/>
      <c r="OPN73" s="21"/>
      <c r="OPO73" s="21"/>
      <c r="OPP73" s="21"/>
      <c r="OPQ73" s="21"/>
      <c r="OPR73" s="21"/>
      <c r="OPS73" s="21"/>
      <c r="OPT73" s="21"/>
      <c r="OPU73" s="21"/>
      <c r="OPV73" s="21"/>
      <c r="OPW73" s="21"/>
      <c r="OPX73" s="21"/>
      <c r="OPY73" s="21"/>
      <c r="OPZ73" s="21"/>
      <c r="OQA73" s="21"/>
      <c r="OQB73" s="21"/>
      <c r="OQC73" s="21"/>
      <c r="OQD73" s="21"/>
      <c r="OQE73" s="21"/>
      <c r="OQF73" s="21"/>
      <c r="OQG73" s="21"/>
      <c r="OQH73" s="21"/>
      <c r="OQI73" s="21"/>
      <c r="OQJ73" s="21"/>
      <c r="OQK73" s="21"/>
      <c r="OQL73" s="21"/>
      <c r="OQM73" s="21"/>
      <c r="OQN73" s="21"/>
      <c r="OQO73" s="21"/>
      <c r="OQP73" s="21"/>
      <c r="OQQ73" s="21"/>
      <c r="OQR73" s="21"/>
      <c r="OQS73" s="21"/>
      <c r="OQT73" s="21"/>
      <c r="OQU73" s="21"/>
      <c r="OQV73" s="21"/>
      <c r="OQW73" s="21"/>
      <c r="OQX73" s="21"/>
      <c r="OQY73" s="21"/>
      <c r="OQZ73" s="21"/>
      <c r="ORA73" s="21"/>
      <c r="ORB73" s="21"/>
      <c r="ORC73" s="21"/>
      <c r="ORD73" s="21"/>
      <c r="ORE73" s="21"/>
      <c r="ORF73" s="21"/>
      <c r="ORG73" s="21"/>
      <c r="ORH73" s="21"/>
      <c r="ORI73" s="21"/>
      <c r="ORJ73" s="21"/>
      <c r="ORK73" s="21"/>
      <c r="ORL73" s="21"/>
      <c r="ORM73" s="21"/>
      <c r="ORN73" s="21"/>
      <c r="ORO73" s="21"/>
      <c r="ORP73" s="21"/>
      <c r="ORQ73" s="21"/>
      <c r="ORR73" s="21"/>
      <c r="ORS73" s="21"/>
      <c r="ORT73" s="21"/>
      <c r="ORU73" s="21"/>
      <c r="ORV73" s="21"/>
      <c r="ORW73" s="21"/>
      <c r="ORX73" s="21"/>
      <c r="ORY73" s="21"/>
      <c r="ORZ73" s="21"/>
      <c r="OSA73" s="21"/>
      <c r="OSB73" s="21"/>
      <c r="OSC73" s="21"/>
      <c r="OSD73" s="21"/>
      <c r="OSE73" s="21"/>
      <c r="OSF73" s="21"/>
      <c r="OSG73" s="21"/>
      <c r="OSH73" s="21"/>
      <c r="OSI73" s="21"/>
      <c r="OSJ73" s="21"/>
      <c r="OSK73" s="21"/>
      <c r="OSL73" s="21"/>
      <c r="OSM73" s="21"/>
      <c r="OSN73" s="21"/>
      <c r="OSO73" s="21"/>
      <c r="OSP73" s="21"/>
      <c r="OSQ73" s="21"/>
      <c r="OSR73" s="21"/>
      <c r="OSS73" s="21"/>
      <c r="OST73" s="21"/>
      <c r="OSU73" s="21"/>
      <c r="OSV73" s="21"/>
      <c r="OSW73" s="21"/>
      <c r="OSX73" s="21"/>
      <c r="OSY73" s="21"/>
      <c r="OSZ73" s="21"/>
      <c r="OTA73" s="21"/>
      <c r="OTB73" s="21"/>
      <c r="OTC73" s="21"/>
      <c r="OTD73" s="21"/>
      <c r="OTE73" s="21"/>
      <c r="OTF73" s="21"/>
      <c r="OTG73" s="21"/>
      <c r="OTH73" s="21"/>
      <c r="OTI73" s="21"/>
      <c r="OTJ73" s="21"/>
      <c r="OTK73" s="21"/>
      <c r="OTL73" s="21"/>
      <c r="OTM73" s="21"/>
      <c r="OTN73" s="21"/>
      <c r="OTO73" s="21"/>
      <c r="OTP73" s="21"/>
      <c r="OTQ73" s="21"/>
      <c r="OTR73" s="21"/>
      <c r="OTS73" s="21"/>
      <c r="OTT73" s="21"/>
      <c r="OTU73" s="21"/>
      <c r="OTV73" s="21"/>
      <c r="OTW73" s="21"/>
      <c r="OTX73" s="21"/>
      <c r="OTY73" s="21"/>
      <c r="OTZ73" s="21"/>
      <c r="OUA73" s="21"/>
      <c r="OUB73" s="21"/>
      <c r="OUC73" s="21"/>
      <c r="OUD73" s="21"/>
      <c r="OUE73" s="21"/>
      <c r="OUF73" s="21"/>
      <c r="OUG73" s="21"/>
      <c r="OUH73" s="21"/>
      <c r="OUI73" s="21"/>
      <c r="OUJ73" s="21"/>
      <c r="OUK73" s="21"/>
      <c r="OUL73" s="21"/>
      <c r="OUM73" s="21"/>
      <c r="OUN73" s="21"/>
      <c r="OUO73" s="21"/>
      <c r="OUP73" s="21"/>
      <c r="OUQ73" s="21"/>
      <c r="OUR73" s="21"/>
      <c r="OUS73" s="21"/>
      <c r="OUT73" s="21"/>
      <c r="OUU73" s="21"/>
      <c r="OUV73" s="21"/>
      <c r="OUW73" s="21"/>
      <c r="OUX73" s="21"/>
      <c r="OUY73" s="21"/>
      <c r="OUZ73" s="21"/>
      <c r="OVA73" s="21"/>
      <c r="OVB73" s="21"/>
      <c r="OVC73" s="21"/>
      <c r="OVD73" s="21"/>
      <c r="OVE73" s="21"/>
      <c r="OVF73" s="21"/>
      <c r="OVG73" s="21"/>
      <c r="OVH73" s="21"/>
      <c r="OVI73" s="21"/>
      <c r="OVJ73" s="21"/>
      <c r="OVK73" s="21"/>
      <c r="OVL73" s="21"/>
      <c r="OVM73" s="21"/>
      <c r="OVN73" s="21"/>
      <c r="OVO73" s="21"/>
      <c r="OVP73" s="21"/>
      <c r="OVQ73" s="21"/>
      <c r="OVR73" s="21"/>
      <c r="OVS73" s="21"/>
      <c r="OVT73" s="21"/>
      <c r="OVU73" s="21"/>
      <c r="OVV73" s="21"/>
      <c r="OVW73" s="21"/>
      <c r="OVX73" s="21"/>
      <c r="OVY73" s="21"/>
      <c r="OVZ73" s="21"/>
      <c r="OWA73" s="21"/>
      <c r="OWB73" s="21"/>
      <c r="OWC73" s="21"/>
      <c r="OWD73" s="21"/>
      <c r="OWE73" s="21"/>
      <c r="OWF73" s="21"/>
      <c r="OWG73" s="21"/>
      <c r="OWH73" s="21"/>
      <c r="OWI73" s="21"/>
      <c r="OWJ73" s="21"/>
      <c r="OWK73" s="21"/>
      <c r="OWL73" s="21"/>
      <c r="OWM73" s="21"/>
      <c r="OWN73" s="21"/>
      <c r="OWO73" s="21"/>
      <c r="OWP73" s="21"/>
      <c r="OWQ73" s="21"/>
      <c r="OWR73" s="21"/>
      <c r="OWS73" s="21"/>
      <c r="OWT73" s="21"/>
      <c r="OWU73" s="21"/>
      <c r="OWV73" s="21"/>
      <c r="OWW73" s="21"/>
      <c r="OWX73" s="21"/>
      <c r="OWY73" s="21"/>
      <c r="OWZ73" s="21"/>
      <c r="OXA73" s="21"/>
      <c r="OXB73" s="21"/>
      <c r="OXC73" s="21"/>
      <c r="OXD73" s="21"/>
      <c r="OXE73" s="21"/>
      <c r="OXF73" s="21"/>
      <c r="OXG73" s="21"/>
      <c r="OXH73" s="21"/>
      <c r="OXI73" s="21"/>
      <c r="OXJ73" s="21"/>
      <c r="OXK73" s="21"/>
      <c r="OXL73" s="21"/>
      <c r="OXM73" s="21"/>
      <c r="OXN73" s="21"/>
      <c r="OXO73" s="21"/>
      <c r="OXP73" s="21"/>
      <c r="OXQ73" s="21"/>
      <c r="OXR73" s="21"/>
      <c r="OXS73" s="21"/>
      <c r="OXT73" s="21"/>
      <c r="OXU73" s="21"/>
      <c r="OXV73" s="21"/>
      <c r="OXW73" s="21"/>
      <c r="OXX73" s="21"/>
      <c r="OXY73" s="21"/>
      <c r="OXZ73" s="21"/>
      <c r="OYA73" s="21"/>
      <c r="OYB73" s="21"/>
      <c r="OYC73" s="21"/>
      <c r="OYD73" s="21"/>
      <c r="OYE73" s="21"/>
      <c r="OYF73" s="21"/>
      <c r="OYG73" s="21"/>
      <c r="OYH73" s="21"/>
      <c r="OYI73" s="21"/>
      <c r="OYJ73" s="21"/>
      <c r="OYK73" s="21"/>
      <c r="OYL73" s="21"/>
      <c r="OYM73" s="21"/>
      <c r="OYN73" s="21"/>
      <c r="OYO73" s="21"/>
      <c r="OYP73" s="21"/>
      <c r="OYQ73" s="21"/>
      <c r="OYR73" s="21"/>
      <c r="OYS73" s="21"/>
      <c r="OYT73" s="21"/>
      <c r="OYU73" s="21"/>
      <c r="OYV73" s="21"/>
      <c r="OYW73" s="21"/>
      <c r="OYX73" s="21"/>
      <c r="OYY73" s="21"/>
      <c r="OYZ73" s="21"/>
      <c r="OZA73" s="21"/>
      <c r="OZB73" s="21"/>
      <c r="OZC73" s="21"/>
      <c r="OZD73" s="21"/>
      <c r="OZE73" s="21"/>
      <c r="OZF73" s="21"/>
      <c r="OZG73" s="21"/>
      <c r="OZH73" s="21"/>
      <c r="OZI73" s="21"/>
      <c r="OZJ73" s="21"/>
      <c r="OZK73" s="21"/>
      <c r="OZL73" s="21"/>
      <c r="OZM73" s="21"/>
      <c r="OZN73" s="21"/>
      <c r="OZO73" s="21"/>
      <c r="OZP73" s="21"/>
      <c r="OZQ73" s="21"/>
      <c r="OZR73" s="21"/>
      <c r="OZS73" s="21"/>
      <c r="OZT73" s="21"/>
      <c r="OZU73" s="21"/>
      <c r="OZV73" s="21"/>
      <c r="OZW73" s="21"/>
      <c r="OZX73" s="21"/>
      <c r="OZY73" s="21"/>
      <c r="OZZ73" s="21"/>
      <c r="PAA73" s="21"/>
      <c r="PAB73" s="21"/>
      <c r="PAC73" s="21"/>
      <c r="PAD73" s="21"/>
      <c r="PAE73" s="21"/>
      <c r="PAF73" s="21"/>
      <c r="PAG73" s="21"/>
      <c r="PAH73" s="21"/>
      <c r="PAI73" s="21"/>
      <c r="PAJ73" s="21"/>
      <c r="PAK73" s="21"/>
      <c r="PAL73" s="21"/>
      <c r="PAM73" s="21"/>
      <c r="PAN73" s="21"/>
      <c r="PAO73" s="21"/>
      <c r="PAP73" s="21"/>
      <c r="PAQ73" s="21"/>
      <c r="PAR73" s="21"/>
      <c r="PAS73" s="21"/>
      <c r="PAT73" s="21"/>
      <c r="PAU73" s="21"/>
      <c r="PAV73" s="21"/>
      <c r="PAW73" s="21"/>
      <c r="PAX73" s="21"/>
      <c r="PAY73" s="21"/>
      <c r="PAZ73" s="21"/>
      <c r="PBA73" s="21"/>
      <c r="PBB73" s="21"/>
      <c r="PBC73" s="21"/>
      <c r="PBD73" s="21"/>
      <c r="PBE73" s="21"/>
      <c r="PBF73" s="21"/>
      <c r="PBG73" s="21"/>
      <c r="PBH73" s="21"/>
      <c r="PBI73" s="21"/>
      <c r="PBJ73" s="21"/>
      <c r="PBK73" s="21"/>
      <c r="PBL73" s="21"/>
      <c r="PBM73" s="21"/>
      <c r="PBN73" s="21"/>
      <c r="PBO73" s="21"/>
      <c r="PBP73" s="21"/>
      <c r="PBQ73" s="21"/>
      <c r="PBR73" s="21"/>
      <c r="PBS73" s="21"/>
      <c r="PBT73" s="21"/>
      <c r="PBU73" s="21"/>
      <c r="PBV73" s="21"/>
      <c r="PBW73" s="21"/>
      <c r="PBX73" s="21"/>
      <c r="PBY73" s="21"/>
      <c r="PBZ73" s="21"/>
      <c r="PCA73" s="21"/>
      <c r="PCB73" s="21"/>
      <c r="PCC73" s="21"/>
      <c r="PCD73" s="21"/>
      <c r="PCE73" s="21"/>
      <c r="PCF73" s="21"/>
      <c r="PCG73" s="21"/>
      <c r="PCH73" s="21"/>
      <c r="PCI73" s="21"/>
      <c r="PCJ73" s="21"/>
      <c r="PCK73" s="21"/>
      <c r="PCL73" s="21"/>
      <c r="PCM73" s="21"/>
      <c r="PCN73" s="21"/>
      <c r="PCO73" s="21"/>
      <c r="PCP73" s="21"/>
      <c r="PCQ73" s="21"/>
      <c r="PCR73" s="21"/>
      <c r="PCS73" s="21"/>
      <c r="PCT73" s="21"/>
      <c r="PCU73" s="21"/>
      <c r="PCV73" s="21"/>
      <c r="PCW73" s="21"/>
      <c r="PCX73" s="21"/>
      <c r="PCY73" s="21"/>
      <c r="PCZ73" s="21"/>
      <c r="PDA73" s="21"/>
      <c r="PDB73" s="21"/>
      <c r="PDC73" s="21"/>
      <c r="PDD73" s="21"/>
      <c r="PDE73" s="21"/>
      <c r="PDF73" s="21"/>
      <c r="PDG73" s="21"/>
      <c r="PDH73" s="21"/>
      <c r="PDI73" s="21"/>
      <c r="PDJ73" s="21"/>
      <c r="PDK73" s="21"/>
      <c r="PDL73" s="21"/>
      <c r="PDM73" s="21"/>
      <c r="PDN73" s="21"/>
      <c r="PDO73" s="21"/>
      <c r="PDP73" s="21"/>
      <c r="PDQ73" s="21"/>
      <c r="PDR73" s="21"/>
      <c r="PDS73" s="21"/>
      <c r="PDT73" s="21"/>
      <c r="PDU73" s="21"/>
      <c r="PDV73" s="21"/>
      <c r="PDW73" s="21"/>
      <c r="PDX73" s="21"/>
      <c r="PDY73" s="21"/>
      <c r="PDZ73" s="21"/>
      <c r="PEA73" s="21"/>
      <c r="PEB73" s="21"/>
      <c r="PEC73" s="21"/>
      <c r="PED73" s="21"/>
      <c r="PEE73" s="21"/>
      <c r="PEF73" s="21"/>
      <c r="PEG73" s="21"/>
      <c r="PEH73" s="21"/>
      <c r="PEI73" s="21"/>
      <c r="PEJ73" s="21"/>
      <c r="PEK73" s="21"/>
      <c r="PEL73" s="21"/>
      <c r="PEM73" s="21"/>
      <c r="PEN73" s="21"/>
      <c r="PEO73" s="21"/>
      <c r="PEP73" s="21"/>
      <c r="PEQ73" s="21"/>
      <c r="PER73" s="21"/>
      <c r="PES73" s="21"/>
      <c r="PET73" s="21"/>
      <c r="PEU73" s="21"/>
      <c r="PEV73" s="21"/>
      <c r="PEW73" s="21"/>
      <c r="PEX73" s="21"/>
      <c r="PEY73" s="21"/>
      <c r="PEZ73" s="21"/>
      <c r="PFA73" s="21"/>
      <c r="PFB73" s="21"/>
      <c r="PFC73" s="21"/>
      <c r="PFD73" s="21"/>
      <c r="PFE73" s="21"/>
      <c r="PFF73" s="21"/>
      <c r="PFG73" s="21"/>
      <c r="PFH73" s="21"/>
      <c r="PFI73" s="21"/>
      <c r="PFJ73" s="21"/>
      <c r="PFK73" s="21"/>
      <c r="PFL73" s="21"/>
      <c r="PFM73" s="21"/>
      <c r="PFN73" s="21"/>
      <c r="PFO73" s="21"/>
      <c r="PFP73" s="21"/>
      <c r="PFQ73" s="21"/>
      <c r="PFR73" s="21"/>
      <c r="PFS73" s="21"/>
      <c r="PFT73" s="21"/>
      <c r="PFU73" s="21"/>
      <c r="PFV73" s="21"/>
      <c r="PFW73" s="21"/>
      <c r="PFX73" s="21"/>
      <c r="PFY73" s="21"/>
      <c r="PFZ73" s="21"/>
      <c r="PGA73" s="21"/>
      <c r="PGB73" s="21"/>
      <c r="PGC73" s="21"/>
      <c r="PGD73" s="21"/>
      <c r="PGE73" s="21"/>
      <c r="PGF73" s="21"/>
      <c r="PGG73" s="21"/>
      <c r="PGH73" s="21"/>
      <c r="PGI73" s="21"/>
      <c r="PGJ73" s="21"/>
      <c r="PGK73" s="21"/>
      <c r="PGL73" s="21"/>
      <c r="PGM73" s="21"/>
      <c r="PGN73" s="21"/>
      <c r="PGO73" s="21"/>
      <c r="PGP73" s="21"/>
      <c r="PGQ73" s="21"/>
      <c r="PGR73" s="21"/>
      <c r="PGS73" s="21"/>
      <c r="PGT73" s="21"/>
      <c r="PGU73" s="21"/>
      <c r="PGV73" s="21"/>
      <c r="PGW73" s="21"/>
      <c r="PGX73" s="21"/>
      <c r="PGY73" s="21"/>
      <c r="PGZ73" s="21"/>
      <c r="PHA73" s="21"/>
      <c r="PHB73" s="21"/>
      <c r="PHC73" s="21"/>
      <c r="PHD73" s="21"/>
      <c r="PHE73" s="21"/>
      <c r="PHF73" s="21"/>
      <c r="PHG73" s="21"/>
      <c r="PHH73" s="21"/>
      <c r="PHI73" s="21"/>
      <c r="PHJ73" s="21"/>
      <c r="PHK73" s="21"/>
      <c r="PHL73" s="21"/>
      <c r="PHM73" s="21"/>
      <c r="PHN73" s="21"/>
      <c r="PHO73" s="21"/>
      <c r="PHP73" s="21"/>
      <c r="PHQ73" s="21"/>
      <c r="PHR73" s="21"/>
      <c r="PHS73" s="21"/>
      <c r="PHT73" s="21"/>
      <c r="PHU73" s="21"/>
      <c r="PHV73" s="21"/>
      <c r="PHW73" s="21"/>
      <c r="PHX73" s="21"/>
      <c r="PHY73" s="21"/>
      <c r="PHZ73" s="21"/>
      <c r="PIA73" s="21"/>
      <c r="PIB73" s="21"/>
      <c r="PIC73" s="21"/>
      <c r="PID73" s="21"/>
      <c r="PIE73" s="21"/>
      <c r="PIF73" s="21"/>
      <c r="PIG73" s="21"/>
      <c r="PIH73" s="21"/>
      <c r="PII73" s="21"/>
      <c r="PIJ73" s="21"/>
      <c r="PIK73" s="21"/>
      <c r="PIL73" s="21"/>
      <c r="PIM73" s="21"/>
      <c r="PIN73" s="21"/>
      <c r="PIO73" s="21"/>
      <c r="PIP73" s="21"/>
      <c r="PIQ73" s="21"/>
      <c r="PIR73" s="21"/>
      <c r="PIS73" s="21"/>
      <c r="PIT73" s="21"/>
      <c r="PIU73" s="21"/>
      <c r="PIV73" s="21"/>
      <c r="PIW73" s="21"/>
      <c r="PIX73" s="21"/>
      <c r="PIY73" s="21"/>
      <c r="PIZ73" s="21"/>
      <c r="PJA73" s="21"/>
      <c r="PJB73" s="21"/>
      <c r="PJC73" s="21"/>
      <c r="PJD73" s="21"/>
      <c r="PJE73" s="21"/>
      <c r="PJF73" s="21"/>
      <c r="PJG73" s="21"/>
      <c r="PJH73" s="21"/>
      <c r="PJI73" s="21"/>
      <c r="PJJ73" s="21"/>
      <c r="PJK73" s="21"/>
      <c r="PJL73" s="21"/>
      <c r="PJM73" s="21"/>
      <c r="PJN73" s="21"/>
      <c r="PJO73" s="21"/>
      <c r="PJP73" s="21"/>
      <c r="PJQ73" s="21"/>
      <c r="PJR73" s="21"/>
      <c r="PJS73" s="21"/>
      <c r="PJT73" s="21"/>
      <c r="PJU73" s="21"/>
      <c r="PJV73" s="21"/>
      <c r="PJW73" s="21"/>
      <c r="PJX73" s="21"/>
      <c r="PJY73" s="21"/>
      <c r="PJZ73" s="21"/>
      <c r="PKA73" s="21"/>
      <c r="PKB73" s="21"/>
      <c r="PKC73" s="21"/>
      <c r="PKD73" s="21"/>
      <c r="PKE73" s="21"/>
      <c r="PKF73" s="21"/>
      <c r="PKG73" s="21"/>
      <c r="PKH73" s="21"/>
      <c r="PKI73" s="21"/>
      <c r="PKJ73" s="21"/>
      <c r="PKK73" s="21"/>
      <c r="PKL73" s="21"/>
      <c r="PKM73" s="21"/>
      <c r="PKN73" s="21"/>
      <c r="PKO73" s="21"/>
      <c r="PKP73" s="21"/>
      <c r="PKQ73" s="21"/>
      <c r="PKR73" s="21"/>
      <c r="PKS73" s="21"/>
      <c r="PKT73" s="21"/>
      <c r="PKU73" s="21"/>
      <c r="PKV73" s="21"/>
      <c r="PKW73" s="21"/>
      <c r="PKX73" s="21"/>
      <c r="PKY73" s="21"/>
      <c r="PKZ73" s="21"/>
      <c r="PLA73" s="21"/>
      <c r="PLB73" s="21"/>
      <c r="PLC73" s="21"/>
      <c r="PLD73" s="21"/>
      <c r="PLE73" s="21"/>
      <c r="PLF73" s="21"/>
      <c r="PLG73" s="21"/>
      <c r="PLH73" s="21"/>
      <c r="PLI73" s="21"/>
      <c r="PLJ73" s="21"/>
      <c r="PLK73" s="21"/>
      <c r="PLL73" s="21"/>
      <c r="PLM73" s="21"/>
      <c r="PLN73" s="21"/>
      <c r="PLO73" s="21"/>
      <c r="PLP73" s="21"/>
      <c r="PLQ73" s="21"/>
      <c r="PLR73" s="21"/>
      <c r="PLS73" s="21"/>
      <c r="PLT73" s="21"/>
      <c r="PLU73" s="21"/>
      <c r="PLV73" s="21"/>
      <c r="PLW73" s="21"/>
      <c r="PLX73" s="21"/>
      <c r="PLY73" s="21"/>
      <c r="PLZ73" s="21"/>
      <c r="PMA73" s="21"/>
      <c r="PMB73" s="21"/>
      <c r="PMC73" s="21"/>
      <c r="PMD73" s="21"/>
      <c r="PME73" s="21"/>
      <c r="PMF73" s="21"/>
      <c r="PMG73" s="21"/>
      <c r="PMH73" s="21"/>
      <c r="PMI73" s="21"/>
      <c r="PMJ73" s="21"/>
      <c r="PMK73" s="21"/>
      <c r="PML73" s="21"/>
      <c r="PMM73" s="21"/>
      <c r="PMN73" s="21"/>
      <c r="PMO73" s="21"/>
      <c r="PMP73" s="21"/>
      <c r="PMQ73" s="21"/>
      <c r="PMR73" s="21"/>
      <c r="PMS73" s="21"/>
      <c r="PMT73" s="21"/>
      <c r="PMU73" s="21"/>
      <c r="PMV73" s="21"/>
      <c r="PMW73" s="21"/>
      <c r="PMX73" s="21"/>
      <c r="PMY73" s="21"/>
      <c r="PMZ73" s="21"/>
      <c r="PNA73" s="21"/>
      <c r="PNB73" s="21"/>
      <c r="PNC73" s="21"/>
      <c r="PND73" s="21"/>
      <c r="PNE73" s="21"/>
      <c r="PNF73" s="21"/>
      <c r="PNG73" s="21"/>
      <c r="PNH73" s="21"/>
      <c r="PNI73" s="21"/>
      <c r="PNJ73" s="21"/>
      <c r="PNK73" s="21"/>
      <c r="PNL73" s="21"/>
      <c r="PNM73" s="21"/>
      <c r="PNN73" s="21"/>
      <c r="PNO73" s="21"/>
      <c r="PNP73" s="21"/>
      <c r="PNQ73" s="21"/>
      <c r="PNR73" s="21"/>
      <c r="PNS73" s="21"/>
      <c r="PNT73" s="21"/>
      <c r="PNU73" s="21"/>
      <c r="PNV73" s="21"/>
      <c r="PNW73" s="21"/>
      <c r="PNX73" s="21"/>
      <c r="PNY73" s="21"/>
      <c r="PNZ73" s="21"/>
      <c r="POA73" s="21"/>
      <c r="POB73" s="21"/>
      <c r="POC73" s="21"/>
      <c r="POD73" s="21"/>
      <c r="POE73" s="21"/>
      <c r="POF73" s="21"/>
      <c r="POG73" s="21"/>
      <c r="POH73" s="21"/>
      <c r="POI73" s="21"/>
      <c r="POJ73" s="21"/>
      <c r="POK73" s="21"/>
      <c r="POL73" s="21"/>
      <c r="POM73" s="21"/>
      <c r="PON73" s="21"/>
      <c r="POO73" s="21"/>
      <c r="POP73" s="21"/>
      <c r="POQ73" s="21"/>
      <c r="POR73" s="21"/>
      <c r="POS73" s="21"/>
      <c r="POT73" s="21"/>
      <c r="POU73" s="21"/>
      <c r="POV73" s="21"/>
      <c r="POW73" s="21"/>
      <c r="POX73" s="21"/>
      <c r="POY73" s="21"/>
      <c r="POZ73" s="21"/>
      <c r="PPA73" s="21"/>
      <c r="PPB73" s="21"/>
      <c r="PPC73" s="21"/>
      <c r="PPD73" s="21"/>
      <c r="PPE73" s="21"/>
      <c r="PPF73" s="21"/>
      <c r="PPG73" s="21"/>
      <c r="PPH73" s="21"/>
      <c r="PPI73" s="21"/>
      <c r="PPJ73" s="21"/>
      <c r="PPK73" s="21"/>
      <c r="PPL73" s="21"/>
      <c r="PPM73" s="21"/>
      <c r="PPN73" s="21"/>
      <c r="PPO73" s="21"/>
      <c r="PPP73" s="21"/>
      <c r="PPQ73" s="21"/>
      <c r="PPR73" s="21"/>
      <c r="PPS73" s="21"/>
      <c r="PPT73" s="21"/>
      <c r="PPU73" s="21"/>
      <c r="PPV73" s="21"/>
      <c r="PPW73" s="21"/>
      <c r="PPX73" s="21"/>
      <c r="PPY73" s="21"/>
      <c r="PPZ73" s="21"/>
      <c r="PQA73" s="21"/>
      <c r="PQB73" s="21"/>
      <c r="PQC73" s="21"/>
      <c r="PQD73" s="21"/>
      <c r="PQE73" s="21"/>
      <c r="PQF73" s="21"/>
      <c r="PQG73" s="21"/>
      <c r="PQH73" s="21"/>
      <c r="PQI73" s="21"/>
      <c r="PQJ73" s="21"/>
      <c r="PQK73" s="21"/>
      <c r="PQL73" s="21"/>
      <c r="PQM73" s="21"/>
      <c r="PQN73" s="21"/>
      <c r="PQO73" s="21"/>
      <c r="PQP73" s="21"/>
      <c r="PQQ73" s="21"/>
      <c r="PQR73" s="21"/>
      <c r="PQS73" s="21"/>
      <c r="PQT73" s="21"/>
      <c r="PQU73" s="21"/>
      <c r="PQV73" s="21"/>
      <c r="PQW73" s="21"/>
      <c r="PQX73" s="21"/>
      <c r="PQY73" s="21"/>
      <c r="PQZ73" s="21"/>
      <c r="PRA73" s="21"/>
      <c r="PRB73" s="21"/>
      <c r="PRC73" s="21"/>
      <c r="PRD73" s="21"/>
      <c r="PRE73" s="21"/>
      <c r="PRF73" s="21"/>
      <c r="PRG73" s="21"/>
      <c r="PRH73" s="21"/>
      <c r="PRI73" s="21"/>
      <c r="PRJ73" s="21"/>
      <c r="PRK73" s="21"/>
      <c r="PRL73" s="21"/>
      <c r="PRM73" s="21"/>
      <c r="PRN73" s="21"/>
      <c r="PRO73" s="21"/>
      <c r="PRP73" s="21"/>
      <c r="PRQ73" s="21"/>
      <c r="PRR73" s="21"/>
      <c r="PRS73" s="21"/>
      <c r="PRT73" s="21"/>
      <c r="PRU73" s="21"/>
      <c r="PRV73" s="21"/>
      <c r="PRW73" s="21"/>
      <c r="PRX73" s="21"/>
      <c r="PRY73" s="21"/>
      <c r="PRZ73" s="21"/>
      <c r="PSA73" s="21"/>
      <c r="PSB73" s="21"/>
      <c r="PSC73" s="21"/>
      <c r="PSD73" s="21"/>
      <c r="PSE73" s="21"/>
      <c r="PSF73" s="21"/>
      <c r="PSG73" s="21"/>
      <c r="PSH73" s="21"/>
      <c r="PSI73" s="21"/>
      <c r="PSJ73" s="21"/>
      <c r="PSK73" s="21"/>
      <c r="PSL73" s="21"/>
      <c r="PSM73" s="21"/>
      <c r="PSN73" s="21"/>
      <c r="PSO73" s="21"/>
      <c r="PSP73" s="21"/>
      <c r="PSQ73" s="21"/>
      <c r="PSR73" s="21"/>
      <c r="PSS73" s="21"/>
      <c r="PST73" s="21"/>
      <c r="PSU73" s="21"/>
      <c r="PSV73" s="21"/>
      <c r="PSW73" s="21"/>
      <c r="PSX73" s="21"/>
      <c r="PSY73" s="21"/>
      <c r="PSZ73" s="21"/>
      <c r="PTA73" s="21"/>
      <c r="PTB73" s="21"/>
      <c r="PTC73" s="21"/>
      <c r="PTD73" s="21"/>
      <c r="PTE73" s="21"/>
      <c r="PTF73" s="21"/>
      <c r="PTG73" s="21"/>
      <c r="PTH73" s="21"/>
      <c r="PTI73" s="21"/>
      <c r="PTJ73" s="21"/>
      <c r="PTK73" s="21"/>
      <c r="PTL73" s="21"/>
      <c r="PTM73" s="21"/>
      <c r="PTN73" s="21"/>
      <c r="PTO73" s="21"/>
      <c r="PTP73" s="21"/>
      <c r="PTQ73" s="21"/>
      <c r="PTR73" s="21"/>
      <c r="PTS73" s="21"/>
      <c r="PTT73" s="21"/>
      <c r="PTU73" s="21"/>
      <c r="PTV73" s="21"/>
      <c r="PTW73" s="21"/>
      <c r="PTX73" s="21"/>
      <c r="PTY73" s="21"/>
      <c r="PTZ73" s="21"/>
      <c r="PUA73" s="21"/>
      <c r="PUB73" s="21"/>
      <c r="PUC73" s="21"/>
      <c r="PUD73" s="21"/>
      <c r="PUE73" s="21"/>
      <c r="PUF73" s="21"/>
      <c r="PUG73" s="21"/>
      <c r="PUH73" s="21"/>
      <c r="PUI73" s="21"/>
      <c r="PUJ73" s="21"/>
      <c r="PUK73" s="21"/>
      <c r="PUL73" s="21"/>
      <c r="PUM73" s="21"/>
      <c r="PUN73" s="21"/>
      <c r="PUO73" s="21"/>
      <c r="PUP73" s="21"/>
      <c r="PUQ73" s="21"/>
      <c r="PUR73" s="21"/>
      <c r="PUS73" s="21"/>
      <c r="PUT73" s="21"/>
      <c r="PUU73" s="21"/>
      <c r="PUV73" s="21"/>
      <c r="PUW73" s="21"/>
      <c r="PUX73" s="21"/>
      <c r="PUY73" s="21"/>
      <c r="PUZ73" s="21"/>
      <c r="PVA73" s="21"/>
      <c r="PVB73" s="21"/>
      <c r="PVC73" s="21"/>
      <c r="PVD73" s="21"/>
      <c r="PVE73" s="21"/>
      <c r="PVF73" s="21"/>
      <c r="PVG73" s="21"/>
      <c r="PVH73" s="21"/>
      <c r="PVI73" s="21"/>
      <c r="PVJ73" s="21"/>
      <c r="PVK73" s="21"/>
      <c r="PVL73" s="21"/>
      <c r="PVM73" s="21"/>
      <c r="PVN73" s="21"/>
      <c r="PVO73" s="21"/>
      <c r="PVP73" s="21"/>
      <c r="PVQ73" s="21"/>
      <c r="PVR73" s="21"/>
      <c r="PVS73" s="21"/>
      <c r="PVT73" s="21"/>
      <c r="PVU73" s="21"/>
      <c r="PVV73" s="21"/>
      <c r="PVW73" s="21"/>
      <c r="PVX73" s="21"/>
      <c r="PVY73" s="21"/>
      <c r="PVZ73" s="21"/>
      <c r="PWA73" s="21"/>
      <c r="PWB73" s="21"/>
      <c r="PWC73" s="21"/>
      <c r="PWD73" s="21"/>
      <c r="PWE73" s="21"/>
      <c r="PWF73" s="21"/>
      <c r="PWG73" s="21"/>
      <c r="PWH73" s="21"/>
      <c r="PWI73" s="21"/>
      <c r="PWJ73" s="21"/>
      <c r="PWK73" s="21"/>
      <c r="PWL73" s="21"/>
      <c r="PWM73" s="21"/>
      <c r="PWN73" s="21"/>
      <c r="PWO73" s="21"/>
      <c r="PWP73" s="21"/>
      <c r="PWQ73" s="21"/>
      <c r="PWR73" s="21"/>
      <c r="PWS73" s="21"/>
      <c r="PWT73" s="21"/>
      <c r="PWU73" s="21"/>
      <c r="PWV73" s="21"/>
      <c r="PWW73" s="21"/>
      <c r="PWX73" s="21"/>
      <c r="PWY73" s="21"/>
      <c r="PWZ73" s="21"/>
      <c r="PXA73" s="21"/>
      <c r="PXB73" s="21"/>
      <c r="PXC73" s="21"/>
      <c r="PXD73" s="21"/>
      <c r="PXE73" s="21"/>
      <c r="PXF73" s="21"/>
      <c r="PXG73" s="21"/>
      <c r="PXH73" s="21"/>
      <c r="PXI73" s="21"/>
      <c r="PXJ73" s="21"/>
      <c r="PXK73" s="21"/>
      <c r="PXL73" s="21"/>
      <c r="PXM73" s="21"/>
      <c r="PXN73" s="21"/>
      <c r="PXO73" s="21"/>
      <c r="PXP73" s="21"/>
      <c r="PXQ73" s="21"/>
      <c r="PXR73" s="21"/>
      <c r="PXS73" s="21"/>
      <c r="PXT73" s="21"/>
      <c r="PXU73" s="21"/>
      <c r="PXV73" s="21"/>
      <c r="PXW73" s="21"/>
      <c r="PXX73" s="21"/>
      <c r="PXY73" s="21"/>
      <c r="PXZ73" s="21"/>
      <c r="PYA73" s="21"/>
      <c r="PYB73" s="21"/>
      <c r="PYC73" s="21"/>
      <c r="PYD73" s="21"/>
      <c r="PYE73" s="21"/>
      <c r="PYF73" s="21"/>
      <c r="PYG73" s="21"/>
      <c r="PYH73" s="21"/>
      <c r="PYI73" s="21"/>
      <c r="PYJ73" s="21"/>
      <c r="PYK73" s="21"/>
      <c r="PYL73" s="21"/>
      <c r="PYM73" s="21"/>
      <c r="PYN73" s="21"/>
      <c r="PYO73" s="21"/>
      <c r="PYP73" s="21"/>
      <c r="PYQ73" s="21"/>
      <c r="PYR73" s="21"/>
      <c r="PYS73" s="21"/>
      <c r="PYT73" s="21"/>
      <c r="PYU73" s="21"/>
      <c r="PYV73" s="21"/>
      <c r="PYW73" s="21"/>
      <c r="PYX73" s="21"/>
      <c r="PYY73" s="21"/>
      <c r="PYZ73" s="21"/>
      <c r="PZA73" s="21"/>
      <c r="PZB73" s="21"/>
      <c r="PZC73" s="21"/>
      <c r="PZD73" s="21"/>
      <c r="PZE73" s="21"/>
      <c r="PZF73" s="21"/>
      <c r="PZG73" s="21"/>
      <c r="PZH73" s="21"/>
      <c r="PZI73" s="21"/>
      <c r="PZJ73" s="21"/>
      <c r="PZK73" s="21"/>
      <c r="PZL73" s="21"/>
      <c r="PZM73" s="21"/>
      <c r="PZN73" s="21"/>
      <c r="PZO73" s="21"/>
      <c r="PZP73" s="21"/>
      <c r="PZQ73" s="21"/>
      <c r="PZR73" s="21"/>
      <c r="PZS73" s="21"/>
      <c r="PZT73" s="21"/>
      <c r="PZU73" s="21"/>
      <c r="PZV73" s="21"/>
      <c r="PZW73" s="21"/>
      <c r="PZX73" s="21"/>
      <c r="PZY73" s="21"/>
      <c r="PZZ73" s="21"/>
      <c r="QAA73" s="21"/>
      <c r="QAB73" s="21"/>
      <c r="QAC73" s="21"/>
      <c r="QAD73" s="21"/>
      <c r="QAE73" s="21"/>
      <c r="QAF73" s="21"/>
      <c r="QAG73" s="21"/>
      <c r="QAH73" s="21"/>
      <c r="QAI73" s="21"/>
      <c r="QAJ73" s="21"/>
      <c r="QAK73" s="21"/>
      <c r="QAL73" s="21"/>
      <c r="QAM73" s="21"/>
      <c r="QAN73" s="21"/>
      <c r="QAO73" s="21"/>
      <c r="QAP73" s="21"/>
      <c r="QAQ73" s="21"/>
      <c r="QAR73" s="21"/>
      <c r="QAS73" s="21"/>
      <c r="QAT73" s="21"/>
      <c r="QAU73" s="21"/>
      <c r="QAV73" s="21"/>
      <c r="QAW73" s="21"/>
      <c r="QAX73" s="21"/>
      <c r="QAY73" s="21"/>
      <c r="QAZ73" s="21"/>
      <c r="QBA73" s="21"/>
      <c r="QBB73" s="21"/>
      <c r="QBC73" s="21"/>
      <c r="QBD73" s="21"/>
      <c r="QBE73" s="21"/>
      <c r="QBF73" s="21"/>
      <c r="QBG73" s="21"/>
      <c r="QBH73" s="21"/>
      <c r="QBI73" s="21"/>
      <c r="QBJ73" s="21"/>
      <c r="QBK73" s="21"/>
      <c r="QBL73" s="21"/>
      <c r="QBM73" s="21"/>
      <c r="QBN73" s="21"/>
      <c r="QBO73" s="21"/>
      <c r="QBP73" s="21"/>
      <c r="QBQ73" s="21"/>
      <c r="QBR73" s="21"/>
      <c r="QBS73" s="21"/>
      <c r="QBT73" s="21"/>
      <c r="QBU73" s="21"/>
      <c r="QBV73" s="21"/>
      <c r="QBW73" s="21"/>
      <c r="QBX73" s="21"/>
      <c r="QBY73" s="21"/>
      <c r="QBZ73" s="21"/>
      <c r="QCA73" s="21"/>
      <c r="QCB73" s="21"/>
      <c r="QCC73" s="21"/>
      <c r="QCD73" s="21"/>
      <c r="QCE73" s="21"/>
      <c r="QCF73" s="21"/>
      <c r="QCG73" s="21"/>
      <c r="QCH73" s="21"/>
      <c r="QCI73" s="21"/>
      <c r="QCJ73" s="21"/>
      <c r="QCK73" s="21"/>
      <c r="QCL73" s="21"/>
      <c r="QCM73" s="21"/>
      <c r="QCN73" s="21"/>
      <c r="QCO73" s="21"/>
      <c r="QCP73" s="21"/>
      <c r="QCQ73" s="21"/>
      <c r="QCR73" s="21"/>
      <c r="QCS73" s="21"/>
      <c r="QCT73" s="21"/>
      <c r="QCU73" s="21"/>
      <c r="QCV73" s="21"/>
      <c r="QCW73" s="21"/>
      <c r="QCX73" s="21"/>
      <c r="QCY73" s="21"/>
      <c r="QCZ73" s="21"/>
      <c r="QDA73" s="21"/>
      <c r="QDB73" s="21"/>
      <c r="QDC73" s="21"/>
      <c r="QDD73" s="21"/>
      <c r="QDE73" s="21"/>
      <c r="QDF73" s="21"/>
      <c r="QDG73" s="21"/>
      <c r="QDH73" s="21"/>
      <c r="QDI73" s="21"/>
      <c r="QDJ73" s="21"/>
      <c r="QDK73" s="21"/>
      <c r="QDL73" s="21"/>
      <c r="QDM73" s="21"/>
      <c r="QDN73" s="21"/>
      <c r="QDO73" s="21"/>
      <c r="QDP73" s="21"/>
      <c r="QDQ73" s="21"/>
      <c r="QDR73" s="21"/>
      <c r="QDS73" s="21"/>
      <c r="QDT73" s="21"/>
      <c r="QDU73" s="21"/>
      <c r="QDV73" s="21"/>
      <c r="QDW73" s="21"/>
      <c r="QDX73" s="21"/>
      <c r="QDY73" s="21"/>
      <c r="QDZ73" s="21"/>
      <c r="QEA73" s="21"/>
      <c r="QEB73" s="21"/>
      <c r="QEC73" s="21"/>
      <c r="QED73" s="21"/>
      <c r="QEE73" s="21"/>
      <c r="QEF73" s="21"/>
      <c r="QEG73" s="21"/>
      <c r="QEH73" s="21"/>
      <c r="QEI73" s="21"/>
      <c r="QEJ73" s="21"/>
      <c r="QEK73" s="21"/>
      <c r="QEL73" s="21"/>
      <c r="QEM73" s="21"/>
      <c r="QEN73" s="21"/>
      <c r="QEO73" s="21"/>
      <c r="QEP73" s="21"/>
      <c r="QEQ73" s="21"/>
      <c r="QER73" s="21"/>
      <c r="QES73" s="21"/>
      <c r="QET73" s="21"/>
      <c r="QEU73" s="21"/>
      <c r="QEV73" s="21"/>
      <c r="QEW73" s="21"/>
      <c r="QEX73" s="21"/>
      <c r="QEY73" s="21"/>
      <c r="QEZ73" s="21"/>
      <c r="QFA73" s="21"/>
      <c r="QFB73" s="21"/>
      <c r="QFC73" s="21"/>
      <c r="QFD73" s="21"/>
      <c r="QFE73" s="21"/>
      <c r="QFF73" s="21"/>
      <c r="QFG73" s="21"/>
      <c r="QFH73" s="21"/>
      <c r="QFI73" s="21"/>
      <c r="QFJ73" s="21"/>
      <c r="QFK73" s="21"/>
      <c r="QFL73" s="21"/>
      <c r="QFM73" s="21"/>
      <c r="QFN73" s="21"/>
      <c r="QFO73" s="21"/>
      <c r="QFP73" s="21"/>
      <c r="QFQ73" s="21"/>
      <c r="QFR73" s="21"/>
      <c r="QFS73" s="21"/>
      <c r="QFT73" s="21"/>
      <c r="QFU73" s="21"/>
      <c r="QFV73" s="21"/>
      <c r="QFW73" s="21"/>
      <c r="QFX73" s="21"/>
      <c r="QFY73" s="21"/>
      <c r="QFZ73" s="21"/>
      <c r="QGA73" s="21"/>
      <c r="QGB73" s="21"/>
      <c r="QGC73" s="21"/>
      <c r="QGD73" s="21"/>
      <c r="QGE73" s="21"/>
      <c r="QGF73" s="21"/>
      <c r="QGG73" s="21"/>
      <c r="QGH73" s="21"/>
      <c r="QGI73" s="21"/>
      <c r="QGJ73" s="21"/>
      <c r="QGK73" s="21"/>
      <c r="QGL73" s="21"/>
      <c r="QGM73" s="21"/>
      <c r="QGN73" s="21"/>
      <c r="QGO73" s="21"/>
      <c r="QGP73" s="21"/>
      <c r="QGQ73" s="21"/>
      <c r="QGR73" s="21"/>
      <c r="QGS73" s="21"/>
      <c r="QGT73" s="21"/>
      <c r="QGU73" s="21"/>
      <c r="QGV73" s="21"/>
      <c r="QGW73" s="21"/>
      <c r="QGX73" s="21"/>
      <c r="QGY73" s="21"/>
      <c r="QGZ73" s="21"/>
      <c r="QHA73" s="21"/>
      <c r="QHB73" s="21"/>
      <c r="QHC73" s="21"/>
      <c r="QHD73" s="21"/>
      <c r="QHE73" s="21"/>
      <c r="QHF73" s="21"/>
      <c r="QHG73" s="21"/>
      <c r="QHH73" s="21"/>
      <c r="QHI73" s="21"/>
      <c r="QHJ73" s="21"/>
      <c r="QHK73" s="21"/>
      <c r="QHL73" s="21"/>
      <c r="QHM73" s="21"/>
      <c r="QHN73" s="21"/>
      <c r="QHO73" s="21"/>
      <c r="QHP73" s="21"/>
      <c r="QHQ73" s="21"/>
      <c r="QHR73" s="21"/>
      <c r="QHS73" s="21"/>
      <c r="QHT73" s="21"/>
      <c r="QHU73" s="21"/>
      <c r="QHV73" s="21"/>
      <c r="QHW73" s="21"/>
      <c r="QHX73" s="21"/>
      <c r="QHY73" s="21"/>
      <c r="QHZ73" s="21"/>
      <c r="QIA73" s="21"/>
      <c r="QIB73" s="21"/>
      <c r="QIC73" s="21"/>
      <c r="QID73" s="21"/>
      <c r="QIE73" s="21"/>
      <c r="QIF73" s="21"/>
      <c r="QIG73" s="21"/>
      <c r="QIH73" s="21"/>
      <c r="QII73" s="21"/>
      <c r="QIJ73" s="21"/>
      <c r="QIK73" s="21"/>
      <c r="QIL73" s="21"/>
      <c r="QIM73" s="21"/>
      <c r="QIN73" s="21"/>
      <c r="QIO73" s="21"/>
      <c r="QIP73" s="21"/>
      <c r="QIQ73" s="21"/>
      <c r="QIR73" s="21"/>
      <c r="QIS73" s="21"/>
      <c r="QIT73" s="21"/>
      <c r="QIU73" s="21"/>
      <c r="QIV73" s="21"/>
      <c r="QIW73" s="21"/>
      <c r="QIX73" s="21"/>
      <c r="QIY73" s="21"/>
      <c r="QIZ73" s="21"/>
      <c r="QJA73" s="21"/>
      <c r="QJB73" s="21"/>
      <c r="QJC73" s="21"/>
      <c r="QJD73" s="21"/>
      <c r="QJE73" s="21"/>
      <c r="QJF73" s="21"/>
      <c r="QJG73" s="21"/>
      <c r="QJH73" s="21"/>
      <c r="QJI73" s="21"/>
      <c r="QJJ73" s="21"/>
      <c r="QJK73" s="21"/>
      <c r="QJL73" s="21"/>
      <c r="QJM73" s="21"/>
      <c r="QJN73" s="21"/>
      <c r="QJO73" s="21"/>
      <c r="QJP73" s="21"/>
      <c r="QJQ73" s="21"/>
      <c r="QJR73" s="21"/>
      <c r="QJS73" s="21"/>
      <c r="QJT73" s="21"/>
      <c r="QJU73" s="21"/>
      <c r="QJV73" s="21"/>
      <c r="QJW73" s="21"/>
      <c r="QJX73" s="21"/>
      <c r="QJY73" s="21"/>
      <c r="QJZ73" s="21"/>
      <c r="QKA73" s="21"/>
      <c r="QKB73" s="21"/>
      <c r="QKC73" s="21"/>
      <c r="QKD73" s="21"/>
      <c r="QKE73" s="21"/>
      <c r="QKF73" s="21"/>
      <c r="QKG73" s="21"/>
      <c r="QKH73" s="21"/>
      <c r="QKI73" s="21"/>
      <c r="QKJ73" s="21"/>
      <c r="QKK73" s="21"/>
      <c r="QKL73" s="21"/>
      <c r="QKM73" s="21"/>
      <c r="QKN73" s="21"/>
      <c r="QKO73" s="21"/>
      <c r="QKP73" s="21"/>
      <c r="QKQ73" s="21"/>
      <c r="QKR73" s="21"/>
      <c r="QKS73" s="21"/>
      <c r="QKT73" s="21"/>
      <c r="QKU73" s="21"/>
      <c r="QKV73" s="21"/>
      <c r="QKW73" s="21"/>
      <c r="QKX73" s="21"/>
      <c r="QKY73" s="21"/>
      <c r="QKZ73" s="21"/>
      <c r="QLA73" s="21"/>
      <c r="QLB73" s="21"/>
      <c r="QLC73" s="21"/>
      <c r="QLD73" s="21"/>
      <c r="QLE73" s="21"/>
      <c r="QLF73" s="21"/>
      <c r="QLG73" s="21"/>
      <c r="QLH73" s="21"/>
      <c r="QLI73" s="21"/>
      <c r="QLJ73" s="21"/>
      <c r="QLK73" s="21"/>
      <c r="QLL73" s="21"/>
      <c r="QLM73" s="21"/>
      <c r="QLN73" s="21"/>
      <c r="QLO73" s="21"/>
      <c r="QLP73" s="21"/>
      <c r="QLQ73" s="21"/>
      <c r="QLR73" s="21"/>
      <c r="QLS73" s="21"/>
      <c r="QLT73" s="21"/>
      <c r="QLU73" s="21"/>
      <c r="QLV73" s="21"/>
      <c r="QLW73" s="21"/>
      <c r="QLX73" s="21"/>
      <c r="QLY73" s="21"/>
      <c r="QLZ73" s="21"/>
      <c r="QMA73" s="21"/>
      <c r="QMB73" s="21"/>
      <c r="QMC73" s="21"/>
      <c r="QMD73" s="21"/>
      <c r="QME73" s="21"/>
      <c r="QMF73" s="21"/>
      <c r="QMG73" s="21"/>
      <c r="QMH73" s="21"/>
      <c r="QMI73" s="21"/>
      <c r="QMJ73" s="21"/>
      <c r="QMK73" s="21"/>
      <c r="QML73" s="21"/>
      <c r="QMM73" s="21"/>
      <c r="QMN73" s="21"/>
      <c r="QMO73" s="21"/>
      <c r="QMP73" s="21"/>
      <c r="QMQ73" s="21"/>
      <c r="QMR73" s="21"/>
      <c r="QMS73" s="21"/>
      <c r="QMT73" s="21"/>
      <c r="QMU73" s="21"/>
      <c r="QMV73" s="21"/>
      <c r="QMW73" s="21"/>
      <c r="QMX73" s="21"/>
      <c r="QMY73" s="21"/>
      <c r="QMZ73" s="21"/>
      <c r="QNA73" s="21"/>
      <c r="QNB73" s="21"/>
      <c r="QNC73" s="21"/>
      <c r="QND73" s="21"/>
      <c r="QNE73" s="21"/>
      <c r="QNF73" s="21"/>
      <c r="QNG73" s="21"/>
      <c r="QNH73" s="21"/>
      <c r="QNI73" s="21"/>
      <c r="QNJ73" s="21"/>
      <c r="QNK73" s="21"/>
      <c r="QNL73" s="21"/>
      <c r="QNM73" s="21"/>
      <c r="QNN73" s="21"/>
      <c r="QNO73" s="21"/>
      <c r="QNP73" s="21"/>
      <c r="QNQ73" s="21"/>
      <c r="QNR73" s="21"/>
      <c r="QNS73" s="21"/>
      <c r="QNT73" s="21"/>
      <c r="QNU73" s="21"/>
      <c r="QNV73" s="21"/>
      <c r="QNW73" s="21"/>
      <c r="QNX73" s="21"/>
      <c r="QNY73" s="21"/>
      <c r="QNZ73" s="21"/>
      <c r="QOA73" s="21"/>
      <c r="QOB73" s="21"/>
      <c r="QOC73" s="21"/>
      <c r="QOD73" s="21"/>
      <c r="QOE73" s="21"/>
      <c r="QOF73" s="21"/>
      <c r="QOG73" s="21"/>
      <c r="QOH73" s="21"/>
      <c r="QOI73" s="21"/>
      <c r="QOJ73" s="21"/>
      <c r="QOK73" s="21"/>
      <c r="QOL73" s="21"/>
      <c r="QOM73" s="21"/>
      <c r="QON73" s="21"/>
      <c r="QOO73" s="21"/>
      <c r="QOP73" s="21"/>
      <c r="QOQ73" s="21"/>
      <c r="QOR73" s="21"/>
      <c r="QOS73" s="21"/>
      <c r="QOT73" s="21"/>
      <c r="QOU73" s="21"/>
      <c r="QOV73" s="21"/>
      <c r="QOW73" s="21"/>
      <c r="QOX73" s="21"/>
      <c r="QOY73" s="21"/>
      <c r="QOZ73" s="21"/>
      <c r="QPA73" s="21"/>
      <c r="QPB73" s="21"/>
      <c r="QPC73" s="21"/>
      <c r="QPD73" s="21"/>
      <c r="QPE73" s="21"/>
      <c r="QPF73" s="21"/>
      <c r="QPG73" s="21"/>
      <c r="QPH73" s="21"/>
      <c r="QPI73" s="21"/>
      <c r="QPJ73" s="21"/>
      <c r="QPK73" s="21"/>
      <c r="QPL73" s="21"/>
      <c r="QPM73" s="21"/>
      <c r="QPN73" s="21"/>
      <c r="QPO73" s="21"/>
      <c r="QPP73" s="21"/>
      <c r="QPQ73" s="21"/>
      <c r="QPR73" s="21"/>
      <c r="QPS73" s="21"/>
      <c r="QPT73" s="21"/>
      <c r="QPU73" s="21"/>
      <c r="QPV73" s="21"/>
      <c r="QPW73" s="21"/>
      <c r="QPX73" s="21"/>
      <c r="QPY73" s="21"/>
      <c r="QPZ73" s="21"/>
      <c r="QQA73" s="21"/>
      <c r="QQB73" s="21"/>
      <c r="QQC73" s="21"/>
      <c r="QQD73" s="21"/>
      <c r="QQE73" s="21"/>
      <c r="QQF73" s="21"/>
      <c r="QQG73" s="21"/>
      <c r="QQH73" s="21"/>
      <c r="QQI73" s="21"/>
      <c r="QQJ73" s="21"/>
      <c r="QQK73" s="21"/>
      <c r="QQL73" s="21"/>
      <c r="QQM73" s="21"/>
      <c r="QQN73" s="21"/>
      <c r="QQO73" s="21"/>
      <c r="QQP73" s="21"/>
      <c r="QQQ73" s="21"/>
      <c r="QQR73" s="21"/>
      <c r="QQS73" s="21"/>
      <c r="QQT73" s="21"/>
      <c r="QQU73" s="21"/>
      <c r="QQV73" s="21"/>
      <c r="QQW73" s="21"/>
      <c r="QQX73" s="21"/>
      <c r="QQY73" s="21"/>
      <c r="QQZ73" s="21"/>
      <c r="QRA73" s="21"/>
      <c r="QRB73" s="21"/>
      <c r="QRC73" s="21"/>
      <c r="QRD73" s="21"/>
      <c r="QRE73" s="21"/>
      <c r="QRF73" s="21"/>
      <c r="QRG73" s="21"/>
      <c r="QRH73" s="21"/>
      <c r="QRI73" s="21"/>
      <c r="QRJ73" s="21"/>
      <c r="QRK73" s="21"/>
      <c r="QRL73" s="21"/>
      <c r="QRM73" s="21"/>
      <c r="QRN73" s="21"/>
      <c r="QRO73" s="21"/>
      <c r="QRP73" s="21"/>
      <c r="QRQ73" s="21"/>
      <c r="QRR73" s="21"/>
      <c r="QRS73" s="21"/>
      <c r="QRT73" s="21"/>
      <c r="QRU73" s="21"/>
      <c r="QRV73" s="21"/>
      <c r="QRW73" s="21"/>
      <c r="QRX73" s="21"/>
      <c r="QRY73" s="21"/>
      <c r="QRZ73" s="21"/>
      <c r="QSA73" s="21"/>
      <c r="QSB73" s="21"/>
      <c r="QSC73" s="21"/>
      <c r="QSD73" s="21"/>
      <c r="QSE73" s="21"/>
      <c r="QSF73" s="21"/>
      <c r="QSG73" s="21"/>
      <c r="QSH73" s="21"/>
      <c r="QSI73" s="21"/>
      <c r="QSJ73" s="21"/>
      <c r="QSK73" s="21"/>
      <c r="QSL73" s="21"/>
      <c r="QSM73" s="21"/>
      <c r="QSN73" s="21"/>
      <c r="QSO73" s="21"/>
      <c r="QSP73" s="21"/>
      <c r="QSQ73" s="21"/>
      <c r="QSR73" s="21"/>
      <c r="QSS73" s="21"/>
      <c r="QST73" s="21"/>
      <c r="QSU73" s="21"/>
      <c r="QSV73" s="21"/>
      <c r="QSW73" s="21"/>
      <c r="QSX73" s="21"/>
      <c r="QSY73" s="21"/>
      <c r="QSZ73" s="21"/>
      <c r="QTA73" s="21"/>
      <c r="QTB73" s="21"/>
      <c r="QTC73" s="21"/>
      <c r="QTD73" s="21"/>
      <c r="QTE73" s="21"/>
      <c r="QTF73" s="21"/>
      <c r="QTG73" s="21"/>
      <c r="QTH73" s="21"/>
      <c r="QTI73" s="21"/>
      <c r="QTJ73" s="21"/>
      <c r="QTK73" s="21"/>
      <c r="QTL73" s="21"/>
      <c r="QTM73" s="21"/>
      <c r="QTN73" s="21"/>
      <c r="QTO73" s="21"/>
      <c r="QTP73" s="21"/>
      <c r="QTQ73" s="21"/>
      <c r="QTR73" s="21"/>
      <c r="QTS73" s="21"/>
      <c r="QTT73" s="21"/>
      <c r="QTU73" s="21"/>
      <c r="QTV73" s="21"/>
      <c r="QTW73" s="21"/>
      <c r="QTX73" s="21"/>
      <c r="QTY73" s="21"/>
      <c r="QTZ73" s="21"/>
      <c r="QUA73" s="21"/>
      <c r="QUB73" s="21"/>
      <c r="QUC73" s="21"/>
      <c r="QUD73" s="21"/>
      <c r="QUE73" s="21"/>
      <c r="QUF73" s="21"/>
      <c r="QUG73" s="21"/>
      <c r="QUH73" s="21"/>
      <c r="QUI73" s="21"/>
      <c r="QUJ73" s="21"/>
      <c r="QUK73" s="21"/>
      <c r="QUL73" s="21"/>
      <c r="QUM73" s="21"/>
      <c r="QUN73" s="21"/>
      <c r="QUO73" s="21"/>
      <c r="QUP73" s="21"/>
      <c r="QUQ73" s="21"/>
      <c r="QUR73" s="21"/>
      <c r="QUS73" s="21"/>
      <c r="QUT73" s="21"/>
      <c r="QUU73" s="21"/>
      <c r="QUV73" s="21"/>
      <c r="QUW73" s="21"/>
      <c r="QUX73" s="21"/>
      <c r="QUY73" s="21"/>
      <c r="QUZ73" s="21"/>
      <c r="QVA73" s="21"/>
      <c r="QVB73" s="21"/>
      <c r="QVC73" s="21"/>
      <c r="QVD73" s="21"/>
      <c r="QVE73" s="21"/>
      <c r="QVF73" s="21"/>
      <c r="QVG73" s="21"/>
      <c r="QVH73" s="21"/>
      <c r="QVI73" s="21"/>
      <c r="QVJ73" s="21"/>
      <c r="QVK73" s="21"/>
      <c r="QVL73" s="21"/>
      <c r="QVM73" s="21"/>
      <c r="QVN73" s="21"/>
      <c r="QVO73" s="21"/>
      <c r="QVP73" s="21"/>
      <c r="QVQ73" s="21"/>
      <c r="QVR73" s="21"/>
      <c r="QVS73" s="21"/>
      <c r="QVT73" s="21"/>
      <c r="QVU73" s="21"/>
      <c r="QVV73" s="21"/>
      <c r="QVW73" s="21"/>
      <c r="QVX73" s="21"/>
      <c r="QVY73" s="21"/>
      <c r="QVZ73" s="21"/>
      <c r="QWA73" s="21"/>
      <c r="QWB73" s="21"/>
      <c r="QWC73" s="21"/>
      <c r="QWD73" s="21"/>
      <c r="QWE73" s="21"/>
      <c r="QWF73" s="21"/>
      <c r="QWG73" s="21"/>
      <c r="QWH73" s="21"/>
      <c r="QWI73" s="21"/>
      <c r="QWJ73" s="21"/>
      <c r="QWK73" s="21"/>
      <c r="QWL73" s="21"/>
      <c r="QWM73" s="21"/>
      <c r="QWN73" s="21"/>
      <c r="QWO73" s="21"/>
      <c r="QWP73" s="21"/>
      <c r="QWQ73" s="21"/>
      <c r="QWR73" s="21"/>
      <c r="QWS73" s="21"/>
      <c r="QWT73" s="21"/>
      <c r="QWU73" s="21"/>
      <c r="QWV73" s="21"/>
      <c r="QWW73" s="21"/>
      <c r="QWX73" s="21"/>
      <c r="QWY73" s="21"/>
      <c r="QWZ73" s="21"/>
      <c r="QXA73" s="21"/>
      <c r="QXB73" s="21"/>
      <c r="QXC73" s="21"/>
      <c r="QXD73" s="21"/>
      <c r="QXE73" s="21"/>
      <c r="QXF73" s="21"/>
      <c r="QXG73" s="21"/>
      <c r="QXH73" s="21"/>
      <c r="QXI73" s="21"/>
      <c r="QXJ73" s="21"/>
      <c r="QXK73" s="21"/>
      <c r="QXL73" s="21"/>
      <c r="QXM73" s="21"/>
      <c r="QXN73" s="21"/>
      <c r="QXO73" s="21"/>
      <c r="QXP73" s="21"/>
      <c r="QXQ73" s="21"/>
      <c r="QXR73" s="21"/>
      <c r="QXS73" s="21"/>
      <c r="QXT73" s="21"/>
      <c r="QXU73" s="21"/>
      <c r="QXV73" s="21"/>
      <c r="QXW73" s="21"/>
      <c r="QXX73" s="21"/>
      <c r="QXY73" s="21"/>
      <c r="QXZ73" s="21"/>
      <c r="QYA73" s="21"/>
      <c r="QYB73" s="21"/>
      <c r="QYC73" s="21"/>
      <c r="QYD73" s="21"/>
      <c r="QYE73" s="21"/>
      <c r="QYF73" s="21"/>
      <c r="QYG73" s="21"/>
      <c r="QYH73" s="21"/>
      <c r="QYI73" s="21"/>
      <c r="QYJ73" s="21"/>
      <c r="QYK73" s="21"/>
      <c r="QYL73" s="21"/>
      <c r="QYM73" s="21"/>
      <c r="QYN73" s="21"/>
      <c r="QYO73" s="21"/>
      <c r="QYP73" s="21"/>
      <c r="QYQ73" s="21"/>
      <c r="QYR73" s="21"/>
      <c r="QYS73" s="21"/>
      <c r="QYT73" s="21"/>
      <c r="QYU73" s="21"/>
      <c r="QYV73" s="21"/>
      <c r="QYW73" s="21"/>
      <c r="QYX73" s="21"/>
      <c r="QYY73" s="21"/>
      <c r="QYZ73" s="21"/>
      <c r="QZA73" s="21"/>
      <c r="QZB73" s="21"/>
      <c r="QZC73" s="21"/>
      <c r="QZD73" s="21"/>
      <c r="QZE73" s="21"/>
      <c r="QZF73" s="21"/>
      <c r="QZG73" s="21"/>
      <c r="QZH73" s="21"/>
      <c r="QZI73" s="21"/>
      <c r="QZJ73" s="21"/>
      <c r="QZK73" s="21"/>
      <c r="QZL73" s="21"/>
      <c r="QZM73" s="21"/>
      <c r="QZN73" s="21"/>
      <c r="QZO73" s="21"/>
      <c r="QZP73" s="21"/>
      <c r="QZQ73" s="21"/>
      <c r="QZR73" s="21"/>
      <c r="QZS73" s="21"/>
      <c r="QZT73" s="21"/>
      <c r="QZU73" s="21"/>
      <c r="QZV73" s="21"/>
      <c r="QZW73" s="21"/>
      <c r="QZX73" s="21"/>
      <c r="QZY73" s="21"/>
      <c r="QZZ73" s="21"/>
      <c r="RAA73" s="21"/>
      <c r="RAB73" s="21"/>
      <c r="RAC73" s="21"/>
      <c r="RAD73" s="21"/>
      <c r="RAE73" s="21"/>
      <c r="RAF73" s="21"/>
      <c r="RAG73" s="21"/>
      <c r="RAH73" s="21"/>
      <c r="RAI73" s="21"/>
      <c r="RAJ73" s="21"/>
      <c r="RAK73" s="21"/>
      <c r="RAL73" s="21"/>
      <c r="RAM73" s="21"/>
      <c r="RAN73" s="21"/>
      <c r="RAO73" s="21"/>
      <c r="RAP73" s="21"/>
      <c r="RAQ73" s="21"/>
      <c r="RAR73" s="21"/>
      <c r="RAS73" s="21"/>
      <c r="RAT73" s="21"/>
      <c r="RAU73" s="21"/>
      <c r="RAV73" s="21"/>
      <c r="RAW73" s="21"/>
      <c r="RAX73" s="21"/>
      <c r="RAY73" s="21"/>
      <c r="RAZ73" s="21"/>
      <c r="RBA73" s="21"/>
      <c r="RBB73" s="21"/>
      <c r="RBC73" s="21"/>
      <c r="RBD73" s="21"/>
      <c r="RBE73" s="21"/>
      <c r="RBF73" s="21"/>
      <c r="RBG73" s="21"/>
      <c r="RBH73" s="21"/>
      <c r="RBI73" s="21"/>
      <c r="RBJ73" s="21"/>
      <c r="RBK73" s="21"/>
      <c r="RBL73" s="21"/>
      <c r="RBM73" s="21"/>
      <c r="RBN73" s="21"/>
      <c r="RBO73" s="21"/>
      <c r="RBP73" s="21"/>
      <c r="RBQ73" s="21"/>
      <c r="RBR73" s="21"/>
      <c r="RBS73" s="21"/>
      <c r="RBT73" s="21"/>
      <c r="RBU73" s="21"/>
      <c r="RBV73" s="21"/>
      <c r="RBW73" s="21"/>
      <c r="RBX73" s="21"/>
      <c r="RBY73" s="21"/>
      <c r="RBZ73" s="21"/>
      <c r="RCA73" s="21"/>
      <c r="RCB73" s="21"/>
      <c r="RCC73" s="21"/>
      <c r="RCD73" s="21"/>
      <c r="RCE73" s="21"/>
      <c r="RCF73" s="21"/>
      <c r="RCG73" s="21"/>
      <c r="RCH73" s="21"/>
      <c r="RCI73" s="21"/>
      <c r="RCJ73" s="21"/>
      <c r="RCK73" s="21"/>
      <c r="RCL73" s="21"/>
      <c r="RCM73" s="21"/>
      <c r="RCN73" s="21"/>
      <c r="RCO73" s="21"/>
      <c r="RCP73" s="21"/>
      <c r="RCQ73" s="21"/>
      <c r="RCR73" s="21"/>
      <c r="RCS73" s="21"/>
      <c r="RCT73" s="21"/>
      <c r="RCU73" s="21"/>
      <c r="RCV73" s="21"/>
      <c r="RCW73" s="21"/>
      <c r="RCX73" s="21"/>
      <c r="RCY73" s="21"/>
      <c r="RCZ73" s="21"/>
      <c r="RDA73" s="21"/>
      <c r="RDB73" s="21"/>
      <c r="RDC73" s="21"/>
      <c r="RDD73" s="21"/>
      <c r="RDE73" s="21"/>
      <c r="RDF73" s="21"/>
      <c r="RDG73" s="21"/>
      <c r="RDH73" s="21"/>
      <c r="RDI73" s="21"/>
      <c r="RDJ73" s="21"/>
      <c r="RDK73" s="21"/>
      <c r="RDL73" s="21"/>
      <c r="RDM73" s="21"/>
      <c r="RDN73" s="21"/>
      <c r="RDO73" s="21"/>
      <c r="RDP73" s="21"/>
      <c r="RDQ73" s="21"/>
      <c r="RDR73" s="21"/>
      <c r="RDS73" s="21"/>
      <c r="RDT73" s="21"/>
      <c r="RDU73" s="21"/>
      <c r="RDV73" s="21"/>
      <c r="RDW73" s="21"/>
      <c r="RDX73" s="21"/>
      <c r="RDY73" s="21"/>
      <c r="RDZ73" s="21"/>
      <c r="REA73" s="21"/>
      <c r="REB73" s="21"/>
      <c r="REC73" s="21"/>
      <c r="RED73" s="21"/>
      <c r="REE73" s="21"/>
      <c r="REF73" s="21"/>
      <c r="REG73" s="21"/>
      <c r="REH73" s="21"/>
      <c r="REI73" s="21"/>
      <c r="REJ73" s="21"/>
      <c r="REK73" s="21"/>
      <c r="REL73" s="21"/>
      <c r="REM73" s="21"/>
      <c r="REN73" s="21"/>
      <c r="REO73" s="21"/>
      <c r="REP73" s="21"/>
      <c r="REQ73" s="21"/>
      <c r="RER73" s="21"/>
      <c r="RES73" s="21"/>
      <c r="RET73" s="21"/>
      <c r="REU73" s="21"/>
      <c r="REV73" s="21"/>
      <c r="REW73" s="21"/>
      <c r="REX73" s="21"/>
      <c r="REY73" s="21"/>
      <c r="REZ73" s="21"/>
      <c r="RFA73" s="21"/>
      <c r="RFB73" s="21"/>
      <c r="RFC73" s="21"/>
      <c r="RFD73" s="21"/>
      <c r="RFE73" s="21"/>
      <c r="RFF73" s="21"/>
      <c r="RFG73" s="21"/>
      <c r="RFH73" s="21"/>
      <c r="RFI73" s="21"/>
      <c r="RFJ73" s="21"/>
      <c r="RFK73" s="21"/>
      <c r="RFL73" s="21"/>
      <c r="RFM73" s="21"/>
      <c r="RFN73" s="21"/>
      <c r="RFO73" s="21"/>
      <c r="RFP73" s="21"/>
      <c r="RFQ73" s="21"/>
      <c r="RFR73" s="21"/>
      <c r="RFS73" s="21"/>
      <c r="RFT73" s="21"/>
      <c r="RFU73" s="21"/>
      <c r="RFV73" s="21"/>
      <c r="RFW73" s="21"/>
      <c r="RFX73" s="21"/>
      <c r="RFY73" s="21"/>
      <c r="RFZ73" s="21"/>
      <c r="RGA73" s="21"/>
      <c r="RGB73" s="21"/>
      <c r="RGC73" s="21"/>
      <c r="RGD73" s="21"/>
      <c r="RGE73" s="21"/>
      <c r="RGF73" s="21"/>
      <c r="RGG73" s="21"/>
      <c r="RGH73" s="21"/>
      <c r="RGI73" s="21"/>
      <c r="RGJ73" s="21"/>
      <c r="RGK73" s="21"/>
      <c r="RGL73" s="21"/>
      <c r="RGM73" s="21"/>
      <c r="RGN73" s="21"/>
      <c r="RGO73" s="21"/>
      <c r="RGP73" s="21"/>
      <c r="RGQ73" s="21"/>
      <c r="RGR73" s="21"/>
      <c r="RGS73" s="21"/>
      <c r="RGT73" s="21"/>
      <c r="RGU73" s="21"/>
      <c r="RGV73" s="21"/>
      <c r="RGW73" s="21"/>
      <c r="RGX73" s="21"/>
      <c r="RGY73" s="21"/>
      <c r="RGZ73" s="21"/>
      <c r="RHA73" s="21"/>
      <c r="RHB73" s="21"/>
      <c r="RHC73" s="21"/>
      <c r="RHD73" s="21"/>
      <c r="RHE73" s="21"/>
      <c r="RHF73" s="21"/>
      <c r="RHG73" s="21"/>
      <c r="RHH73" s="21"/>
      <c r="RHI73" s="21"/>
      <c r="RHJ73" s="21"/>
      <c r="RHK73" s="21"/>
      <c r="RHL73" s="21"/>
      <c r="RHM73" s="21"/>
      <c r="RHN73" s="21"/>
      <c r="RHO73" s="21"/>
      <c r="RHP73" s="21"/>
      <c r="RHQ73" s="21"/>
      <c r="RHR73" s="21"/>
      <c r="RHS73" s="21"/>
      <c r="RHT73" s="21"/>
      <c r="RHU73" s="21"/>
      <c r="RHV73" s="21"/>
      <c r="RHW73" s="21"/>
      <c r="RHX73" s="21"/>
      <c r="RHY73" s="21"/>
      <c r="RHZ73" s="21"/>
      <c r="RIA73" s="21"/>
      <c r="RIB73" s="21"/>
      <c r="RIC73" s="21"/>
      <c r="RID73" s="21"/>
      <c r="RIE73" s="21"/>
      <c r="RIF73" s="21"/>
      <c r="RIG73" s="21"/>
      <c r="RIH73" s="21"/>
      <c r="RII73" s="21"/>
      <c r="RIJ73" s="21"/>
      <c r="RIK73" s="21"/>
      <c r="RIL73" s="21"/>
      <c r="RIM73" s="21"/>
      <c r="RIN73" s="21"/>
      <c r="RIO73" s="21"/>
      <c r="RIP73" s="21"/>
      <c r="RIQ73" s="21"/>
      <c r="RIR73" s="21"/>
      <c r="RIS73" s="21"/>
      <c r="RIT73" s="21"/>
      <c r="RIU73" s="21"/>
      <c r="RIV73" s="21"/>
      <c r="RIW73" s="21"/>
      <c r="RIX73" s="21"/>
      <c r="RIY73" s="21"/>
      <c r="RIZ73" s="21"/>
      <c r="RJA73" s="21"/>
      <c r="RJB73" s="21"/>
      <c r="RJC73" s="21"/>
      <c r="RJD73" s="21"/>
      <c r="RJE73" s="21"/>
      <c r="RJF73" s="21"/>
      <c r="RJG73" s="21"/>
      <c r="RJH73" s="21"/>
      <c r="RJI73" s="21"/>
      <c r="RJJ73" s="21"/>
      <c r="RJK73" s="21"/>
      <c r="RJL73" s="21"/>
      <c r="RJM73" s="21"/>
      <c r="RJN73" s="21"/>
      <c r="RJO73" s="21"/>
      <c r="RJP73" s="21"/>
      <c r="RJQ73" s="21"/>
      <c r="RJR73" s="21"/>
      <c r="RJS73" s="21"/>
      <c r="RJT73" s="21"/>
      <c r="RJU73" s="21"/>
      <c r="RJV73" s="21"/>
      <c r="RJW73" s="21"/>
      <c r="RJX73" s="21"/>
      <c r="RJY73" s="21"/>
      <c r="RJZ73" s="21"/>
      <c r="RKA73" s="21"/>
      <c r="RKB73" s="21"/>
      <c r="RKC73" s="21"/>
      <c r="RKD73" s="21"/>
      <c r="RKE73" s="21"/>
      <c r="RKF73" s="21"/>
      <c r="RKG73" s="21"/>
      <c r="RKH73" s="21"/>
      <c r="RKI73" s="21"/>
      <c r="RKJ73" s="21"/>
      <c r="RKK73" s="21"/>
      <c r="RKL73" s="21"/>
      <c r="RKM73" s="21"/>
      <c r="RKN73" s="21"/>
      <c r="RKO73" s="21"/>
      <c r="RKP73" s="21"/>
      <c r="RKQ73" s="21"/>
      <c r="RKR73" s="21"/>
      <c r="RKS73" s="21"/>
      <c r="RKT73" s="21"/>
      <c r="RKU73" s="21"/>
      <c r="RKV73" s="21"/>
      <c r="RKW73" s="21"/>
      <c r="RKX73" s="21"/>
      <c r="RKY73" s="21"/>
      <c r="RKZ73" s="21"/>
      <c r="RLA73" s="21"/>
      <c r="RLB73" s="21"/>
      <c r="RLC73" s="21"/>
      <c r="RLD73" s="21"/>
      <c r="RLE73" s="21"/>
      <c r="RLF73" s="21"/>
      <c r="RLG73" s="21"/>
      <c r="RLH73" s="21"/>
      <c r="RLI73" s="21"/>
      <c r="RLJ73" s="21"/>
      <c r="RLK73" s="21"/>
      <c r="RLL73" s="21"/>
      <c r="RLM73" s="21"/>
      <c r="RLN73" s="21"/>
      <c r="RLO73" s="21"/>
      <c r="RLP73" s="21"/>
      <c r="RLQ73" s="21"/>
      <c r="RLR73" s="21"/>
      <c r="RLS73" s="21"/>
      <c r="RLT73" s="21"/>
      <c r="RLU73" s="21"/>
      <c r="RLV73" s="21"/>
      <c r="RLW73" s="21"/>
      <c r="RLX73" s="21"/>
      <c r="RLY73" s="21"/>
      <c r="RLZ73" s="21"/>
      <c r="RMA73" s="21"/>
      <c r="RMB73" s="21"/>
      <c r="RMC73" s="21"/>
      <c r="RMD73" s="21"/>
      <c r="RME73" s="21"/>
      <c r="RMF73" s="21"/>
      <c r="RMG73" s="21"/>
      <c r="RMH73" s="21"/>
      <c r="RMI73" s="21"/>
      <c r="RMJ73" s="21"/>
      <c r="RMK73" s="21"/>
      <c r="RML73" s="21"/>
      <c r="RMM73" s="21"/>
      <c r="RMN73" s="21"/>
      <c r="RMO73" s="21"/>
      <c r="RMP73" s="21"/>
      <c r="RMQ73" s="21"/>
      <c r="RMR73" s="21"/>
      <c r="RMS73" s="21"/>
      <c r="RMT73" s="21"/>
      <c r="RMU73" s="21"/>
      <c r="RMV73" s="21"/>
      <c r="RMW73" s="21"/>
      <c r="RMX73" s="21"/>
      <c r="RMY73" s="21"/>
      <c r="RMZ73" s="21"/>
      <c r="RNA73" s="21"/>
      <c r="RNB73" s="21"/>
      <c r="RNC73" s="21"/>
      <c r="RND73" s="21"/>
      <c r="RNE73" s="21"/>
      <c r="RNF73" s="21"/>
      <c r="RNG73" s="21"/>
      <c r="RNH73" s="21"/>
      <c r="RNI73" s="21"/>
      <c r="RNJ73" s="21"/>
      <c r="RNK73" s="21"/>
      <c r="RNL73" s="21"/>
      <c r="RNM73" s="21"/>
      <c r="RNN73" s="21"/>
      <c r="RNO73" s="21"/>
      <c r="RNP73" s="21"/>
      <c r="RNQ73" s="21"/>
      <c r="RNR73" s="21"/>
      <c r="RNS73" s="21"/>
      <c r="RNT73" s="21"/>
      <c r="RNU73" s="21"/>
      <c r="RNV73" s="21"/>
      <c r="RNW73" s="21"/>
      <c r="RNX73" s="21"/>
      <c r="RNY73" s="21"/>
      <c r="RNZ73" s="21"/>
      <c r="ROA73" s="21"/>
      <c r="ROB73" s="21"/>
      <c r="ROC73" s="21"/>
      <c r="ROD73" s="21"/>
      <c r="ROE73" s="21"/>
      <c r="ROF73" s="21"/>
      <c r="ROG73" s="21"/>
      <c r="ROH73" s="21"/>
      <c r="ROI73" s="21"/>
      <c r="ROJ73" s="21"/>
      <c r="ROK73" s="21"/>
      <c r="ROL73" s="21"/>
      <c r="ROM73" s="21"/>
      <c r="RON73" s="21"/>
      <c r="ROO73" s="21"/>
      <c r="ROP73" s="21"/>
      <c r="ROQ73" s="21"/>
      <c r="ROR73" s="21"/>
      <c r="ROS73" s="21"/>
      <c r="ROT73" s="21"/>
      <c r="ROU73" s="21"/>
      <c r="ROV73" s="21"/>
      <c r="ROW73" s="21"/>
      <c r="ROX73" s="21"/>
      <c r="ROY73" s="21"/>
      <c r="ROZ73" s="21"/>
      <c r="RPA73" s="21"/>
      <c r="RPB73" s="21"/>
      <c r="RPC73" s="21"/>
      <c r="RPD73" s="21"/>
      <c r="RPE73" s="21"/>
      <c r="RPF73" s="21"/>
      <c r="RPG73" s="21"/>
      <c r="RPH73" s="21"/>
      <c r="RPI73" s="21"/>
      <c r="RPJ73" s="21"/>
      <c r="RPK73" s="21"/>
      <c r="RPL73" s="21"/>
      <c r="RPM73" s="21"/>
      <c r="RPN73" s="21"/>
      <c r="RPO73" s="21"/>
      <c r="RPP73" s="21"/>
      <c r="RPQ73" s="21"/>
      <c r="RPR73" s="21"/>
      <c r="RPS73" s="21"/>
      <c r="RPT73" s="21"/>
      <c r="RPU73" s="21"/>
      <c r="RPV73" s="21"/>
      <c r="RPW73" s="21"/>
      <c r="RPX73" s="21"/>
      <c r="RPY73" s="21"/>
      <c r="RPZ73" s="21"/>
      <c r="RQA73" s="21"/>
      <c r="RQB73" s="21"/>
      <c r="RQC73" s="21"/>
      <c r="RQD73" s="21"/>
      <c r="RQE73" s="21"/>
      <c r="RQF73" s="21"/>
      <c r="RQG73" s="21"/>
      <c r="RQH73" s="21"/>
      <c r="RQI73" s="21"/>
      <c r="RQJ73" s="21"/>
      <c r="RQK73" s="21"/>
      <c r="RQL73" s="21"/>
      <c r="RQM73" s="21"/>
      <c r="RQN73" s="21"/>
      <c r="RQO73" s="21"/>
      <c r="RQP73" s="21"/>
      <c r="RQQ73" s="21"/>
      <c r="RQR73" s="21"/>
      <c r="RQS73" s="21"/>
      <c r="RQT73" s="21"/>
      <c r="RQU73" s="21"/>
      <c r="RQV73" s="21"/>
      <c r="RQW73" s="21"/>
      <c r="RQX73" s="21"/>
      <c r="RQY73" s="21"/>
      <c r="RQZ73" s="21"/>
      <c r="RRA73" s="21"/>
      <c r="RRB73" s="21"/>
      <c r="RRC73" s="21"/>
      <c r="RRD73" s="21"/>
      <c r="RRE73" s="21"/>
      <c r="RRF73" s="21"/>
      <c r="RRG73" s="21"/>
      <c r="RRH73" s="21"/>
      <c r="RRI73" s="21"/>
      <c r="RRJ73" s="21"/>
      <c r="RRK73" s="21"/>
      <c r="RRL73" s="21"/>
      <c r="RRM73" s="21"/>
      <c r="RRN73" s="21"/>
      <c r="RRO73" s="21"/>
      <c r="RRP73" s="21"/>
      <c r="RRQ73" s="21"/>
      <c r="RRR73" s="21"/>
      <c r="RRS73" s="21"/>
      <c r="RRT73" s="21"/>
      <c r="RRU73" s="21"/>
      <c r="RRV73" s="21"/>
      <c r="RRW73" s="21"/>
      <c r="RRX73" s="21"/>
      <c r="RRY73" s="21"/>
      <c r="RRZ73" s="21"/>
      <c r="RSA73" s="21"/>
      <c r="RSB73" s="21"/>
      <c r="RSC73" s="21"/>
      <c r="RSD73" s="21"/>
      <c r="RSE73" s="21"/>
      <c r="RSF73" s="21"/>
      <c r="RSG73" s="21"/>
      <c r="RSH73" s="21"/>
      <c r="RSI73" s="21"/>
      <c r="RSJ73" s="21"/>
      <c r="RSK73" s="21"/>
      <c r="RSL73" s="21"/>
      <c r="RSM73" s="21"/>
      <c r="RSN73" s="21"/>
      <c r="RSO73" s="21"/>
      <c r="RSP73" s="21"/>
      <c r="RSQ73" s="21"/>
      <c r="RSR73" s="21"/>
      <c r="RSS73" s="21"/>
      <c r="RST73" s="21"/>
      <c r="RSU73" s="21"/>
      <c r="RSV73" s="21"/>
      <c r="RSW73" s="21"/>
      <c r="RSX73" s="21"/>
      <c r="RSY73" s="21"/>
      <c r="RSZ73" s="21"/>
      <c r="RTA73" s="21"/>
      <c r="RTB73" s="21"/>
      <c r="RTC73" s="21"/>
      <c r="RTD73" s="21"/>
      <c r="RTE73" s="21"/>
      <c r="RTF73" s="21"/>
      <c r="RTG73" s="21"/>
      <c r="RTH73" s="21"/>
      <c r="RTI73" s="21"/>
      <c r="RTJ73" s="21"/>
      <c r="RTK73" s="21"/>
      <c r="RTL73" s="21"/>
      <c r="RTM73" s="21"/>
      <c r="RTN73" s="21"/>
      <c r="RTO73" s="21"/>
      <c r="RTP73" s="21"/>
      <c r="RTQ73" s="21"/>
      <c r="RTR73" s="21"/>
      <c r="RTS73" s="21"/>
      <c r="RTT73" s="21"/>
      <c r="RTU73" s="21"/>
      <c r="RTV73" s="21"/>
      <c r="RTW73" s="21"/>
      <c r="RTX73" s="21"/>
      <c r="RTY73" s="21"/>
      <c r="RTZ73" s="21"/>
      <c r="RUA73" s="21"/>
      <c r="RUB73" s="21"/>
      <c r="RUC73" s="21"/>
      <c r="RUD73" s="21"/>
      <c r="RUE73" s="21"/>
      <c r="RUF73" s="21"/>
      <c r="RUG73" s="21"/>
      <c r="RUH73" s="21"/>
      <c r="RUI73" s="21"/>
      <c r="RUJ73" s="21"/>
      <c r="RUK73" s="21"/>
      <c r="RUL73" s="21"/>
      <c r="RUM73" s="21"/>
      <c r="RUN73" s="21"/>
      <c r="RUO73" s="21"/>
      <c r="RUP73" s="21"/>
      <c r="RUQ73" s="21"/>
      <c r="RUR73" s="21"/>
      <c r="RUS73" s="21"/>
      <c r="RUT73" s="21"/>
      <c r="RUU73" s="21"/>
      <c r="RUV73" s="21"/>
      <c r="RUW73" s="21"/>
      <c r="RUX73" s="21"/>
      <c r="RUY73" s="21"/>
      <c r="RUZ73" s="21"/>
      <c r="RVA73" s="21"/>
      <c r="RVB73" s="21"/>
      <c r="RVC73" s="21"/>
      <c r="RVD73" s="21"/>
      <c r="RVE73" s="21"/>
      <c r="RVF73" s="21"/>
      <c r="RVG73" s="21"/>
      <c r="RVH73" s="21"/>
      <c r="RVI73" s="21"/>
      <c r="RVJ73" s="21"/>
      <c r="RVK73" s="21"/>
      <c r="RVL73" s="21"/>
      <c r="RVM73" s="21"/>
      <c r="RVN73" s="21"/>
      <c r="RVO73" s="21"/>
      <c r="RVP73" s="21"/>
      <c r="RVQ73" s="21"/>
      <c r="RVR73" s="21"/>
      <c r="RVS73" s="21"/>
      <c r="RVT73" s="21"/>
      <c r="RVU73" s="21"/>
      <c r="RVV73" s="21"/>
      <c r="RVW73" s="21"/>
      <c r="RVX73" s="21"/>
      <c r="RVY73" s="21"/>
      <c r="RVZ73" s="21"/>
      <c r="RWA73" s="21"/>
      <c r="RWB73" s="21"/>
      <c r="RWC73" s="21"/>
      <c r="RWD73" s="21"/>
      <c r="RWE73" s="21"/>
      <c r="RWF73" s="21"/>
      <c r="RWG73" s="21"/>
      <c r="RWH73" s="21"/>
      <c r="RWI73" s="21"/>
      <c r="RWJ73" s="21"/>
      <c r="RWK73" s="21"/>
      <c r="RWL73" s="21"/>
      <c r="RWM73" s="21"/>
      <c r="RWN73" s="21"/>
      <c r="RWO73" s="21"/>
      <c r="RWP73" s="21"/>
      <c r="RWQ73" s="21"/>
      <c r="RWR73" s="21"/>
      <c r="RWS73" s="21"/>
      <c r="RWT73" s="21"/>
      <c r="RWU73" s="21"/>
      <c r="RWV73" s="21"/>
      <c r="RWW73" s="21"/>
      <c r="RWX73" s="21"/>
      <c r="RWY73" s="21"/>
      <c r="RWZ73" s="21"/>
      <c r="RXA73" s="21"/>
      <c r="RXB73" s="21"/>
      <c r="RXC73" s="21"/>
      <c r="RXD73" s="21"/>
      <c r="RXE73" s="21"/>
      <c r="RXF73" s="21"/>
      <c r="RXG73" s="21"/>
      <c r="RXH73" s="21"/>
      <c r="RXI73" s="21"/>
      <c r="RXJ73" s="21"/>
      <c r="RXK73" s="21"/>
      <c r="RXL73" s="21"/>
      <c r="RXM73" s="21"/>
      <c r="RXN73" s="21"/>
      <c r="RXO73" s="21"/>
      <c r="RXP73" s="21"/>
      <c r="RXQ73" s="21"/>
      <c r="RXR73" s="21"/>
      <c r="RXS73" s="21"/>
      <c r="RXT73" s="21"/>
      <c r="RXU73" s="21"/>
      <c r="RXV73" s="21"/>
      <c r="RXW73" s="21"/>
      <c r="RXX73" s="21"/>
      <c r="RXY73" s="21"/>
      <c r="RXZ73" s="21"/>
      <c r="RYA73" s="21"/>
      <c r="RYB73" s="21"/>
      <c r="RYC73" s="21"/>
      <c r="RYD73" s="21"/>
      <c r="RYE73" s="21"/>
      <c r="RYF73" s="21"/>
      <c r="RYG73" s="21"/>
      <c r="RYH73" s="21"/>
      <c r="RYI73" s="21"/>
      <c r="RYJ73" s="21"/>
      <c r="RYK73" s="21"/>
      <c r="RYL73" s="21"/>
      <c r="RYM73" s="21"/>
      <c r="RYN73" s="21"/>
      <c r="RYO73" s="21"/>
      <c r="RYP73" s="21"/>
      <c r="RYQ73" s="21"/>
      <c r="RYR73" s="21"/>
      <c r="RYS73" s="21"/>
      <c r="RYT73" s="21"/>
      <c r="RYU73" s="21"/>
      <c r="RYV73" s="21"/>
      <c r="RYW73" s="21"/>
      <c r="RYX73" s="21"/>
      <c r="RYY73" s="21"/>
      <c r="RYZ73" s="21"/>
      <c r="RZA73" s="21"/>
      <c r="RZB73" s="21"/>
      <c r="RZC73" s="21"/>
      <c r="RZD73" s="21"/>
      <c r="RZE73" s="21"/>
      <c r="RZF73" s="21"/>
      <c r="RZG73" s="21"/>
      <c r="RZH73" s="21"/>
      <c r="RZI73" s="21"/>
      <c r="RZJ73" s="21"/>
      <c r="RZK73" s="21"/>
      <c r="RZL73" s="21"/>
      <c r="RZM73" s="21"/>
      <c r="RZN73" s="21"/>
      <c r="RZO73" s="21"/>
      <c r="RZP73" s="21"/>
      <c r="RZQ73" s="21"/>
      <c r="RZR73" s="21"/>
      <c r="RZS73" s="21"/>
      <c r="RZT73" s="21"/>
      <c r="RZU73" s="21"/>
      <c r="RZV73" s="21"/>
      <c r="RZW73" s="21"/>
      <c r="RZX73" s="21"/>
      <c r="RZY73" s="21"/>
      <c r="RZZ73" s="21"/>
      <c r="SAA73" s="21"/>
      <c r="SAB73" s="21"/>
      <c r="SAC73" s="21"/>
      <c r="SAD73" s="21"/>
      <c r="SAE73" s="21"/>
      <c r="SAF73" s="21"/>
      <c r="SAG73" s="21"/>
      <c r="SAH73" s="21"/>
      <c r="SAI73" s="21"/>
      <c r="SAJ73" s="21"/>
      <c r="SAK73" s="21"/>
      <c r="SAL73" s="21"/>
      <c r="SAM73" s="21"/>
      <c r="SAN73" s="21"/>
      <c r="SAO73" s="21"/>
      <c r="SAP73" s="21"/>
      <c r="SAQ73" s="21"/>
      <c r="SAR73" s="21"/>
      <c r="SAS73" s="21"/>
      <c r="SAT73" s="21"/>
      <c r="SAU73" s="21"/>
      <c r="SAV73" s="21"/>
      <c r="SAW73" s="21"/>
      <c r="SAX73" s="21"/>
      <c r="SAY73" s="21"/>
      <c r="SAZ73" s="21"/>
      <c r="SBA73" s="21"/>
      <c r="SBB73" s="21"/>
      <c r="SBC73" s="21"/>
      <c r="SBD73" s="21"/>
      <c r="SBE73" s="21"/>
      <c r="SBF73" s="21"/>
      <c r="SBG73" s="21"/>
      <c r="SBH73" s="21"/>
      <c r="SBI73" s="21"/>
      <c r="SBJ73" s="21"/>
      <c r="SBK73" s="21"/>
      <c r="SBL73" s="21"/>
      <c r="SBM73" s="21"/>
      <c r="SBN73" s="21"/>
      <c r="SBO73" s="21"/>
      <c r="SBP73" s="21"/>
      <c r="SBQ73" s="21"/>
      <c r="SBR73" s="21"/>
      <c r="SBS73" s="21"/>
      <c r="SBT73" s="21"/>
      <c r="SBU73" s="21"/>
      <c r="SBV73" s="21"/>
      <c r="SBW73" s="21"/>
      <c r="SBX73" s="21"/>
      <c r="SBY73" s="21"/>
      <c r="SBZ73" s="21"/>
      <c r="SCA73" s="21"/>
      <c r="SCB73" s="21"/>
      <c r="SCC73" s="21"/>
      <c r="SCD73" s="21"/>
      <c r="SCE73" s="21"/>
      <c r="SCF73" s="21"/>
      <c r="SCG73" s="21"/>
      <c r="SCH73" s="21"/>
      <c r="SCI73" s="21"/>
      <c r="SCJ73" s="21"/>
      <c r="SCK73" s="21"/>
      <c r="SCL73" s="21"/>
      <c r="SCM73" s="21"/>
      <c r="SCN73" s="21"/>
      <c r="SCO73" s="21"/>
      <c r="SCP73" s="21"/>
      <c r="SCQ73" s="21"/>
      <c r="SCR73" s="21"/>
      <c r="SCS73" s="21"/>
      <c r="SCT73" s="21"/>
      <c r="SCU73" s="21"/>
      <c r="SCV73" s="21"/>
      <c r="SCW73" s="21"/>
      <c r="SCX73" s="21"/>
      <c r="SCY73" s="21"/>
      <c r="SCZ73" s="21"/>
      <c r="SDA73" s="21"/>
      <c r="SDB73" s="21"/>
      <c r="SDC73" s="21"/>
      <c r="SDD73" s="21"/>
      <c r="SDE73" s="21"/>
      <c r="SDF73" s="21"/>
      <c r="SDG73" s="21"/>
      <c r="SDH73" s="21"/>
      <c r="SDI73" s="21"/>
      <c r="SDJ73" s="21"/>
      <c r="SDK73" s="21"/>
      <c r="SDL73" s="21"/>
      <c r="SDM73" s="21"/>
      <c r="SDN73" s="21"/>
      <c r="SDO73" s="21"/>
      <c r="SDP73" s="21"/>
      <c r="SDQ73" s="21"/>
      <c r="SDR73" s="21"/>
      <c r="SDS73" s="21"/>
      <c r="SDT73" s="21"/>
      <c r="SDU73" s="21"/>
      <c r="SDV73" s="21"/>
      <c r="SDW73" s="21"/>
      <c r="SDX73" s="21"/>
      <c r="SDY73" s="21"/>
      <c r="SDZ73" s="21"/>
      <c r="SEA73" s="21"/>
      <c r="SEB73" s="21"/>
      <c r="SEC73" s="21"/>
      <c r="SED73" s="21"/>
      <c r="SEE73" s="21"/>
      <c r="SEF73" s="21"/>
      <c r="SEG73" s="21"/>
      <c r="SEH73" s="21"/>
      <c r="SEI73" s="21"/>
      <c r="SEJ73" s="21"/>
      <c r="SEK73" s="21"/>
      <c r="SEL73" s="21"/>
      <c r="SEM73" s="21"/>
      <c r="SEN73" s="21"/>
      <c r="SEO73" s="21"/>
      <c r="SEP73" s="21"/>
      <c r="SEQ73" s="21"/>
      <c r="SER73" s="21"/>
      <c r="SES73" s="21"/>
      <c r="SET73" s="21"/>
      <c r="SEU73" s="21"/>
      <c r="SEV73" s="21"/>
      <c r="SEW73" s="21"/>
      <c r="SEX73" s="21"/>
      <c r="SEY73" s="21"/>
      <c r="SEZ73" s="21"/>
      <c r="SFA73" s="21"/>
      <c r="SFB73" s="21"/>
      <c r="SFC73" s="21"/>
      <c r="SFD73" s="21"/>
      <c r="SFE73" s="21"/>
      <c r="SFF73" s="21"/>
      <c r="SFG73" s="21"/>
      <c r="SFH73" s="21"/>
      <c r="SFI73" s="21"/>
      <c r="SFJ73" s="21"/>
      <c r="SFK73" s="21"/>
      <c r="SFL73" s="21"/>
      <c r="SFM73" s="21"/>
      <c r="SFN73" s="21"/>
      <c r="SFO73" s="21"/>
      <c r="SFP73" s="21"/>
      <c r="SFQ73" s="21"/>
      <c r="SFR73" s="21"/>
      <c r="SFS73" s="21"/>
      <c r="SFT73" s="21"/>
      <c r="SFU73" s="21"/>
      <c r="SFV73" s="21"/>
      <c r="SFW73" s="21"/>
      <c r="SFX73" s="21"/>
      <c r="SFY73" s="21"/>
      <c r="SFZ73" s="21"/>
      <c r="SGA73" s="21"/>
      <c r="SGB73" s="21"/>
      <c r="SGC73" s="21"/>
      <c r="SGD73" s="21"/>
      <c r="SGE73" s="21"/>
      <c r="SGF73" s="21"/>
      <c r="SGG73" s="21"/>
      <c r="SGH73" s="21"/>
      <c r="SGI73" s="21"/>
      <c r="SGJ73" s="21"/>
      <c r="SGK73" s="21"/>
      <c r="SGL73" s="21"/>
      <c r="SGM73" s="21"/>
      <c r="SGN73" s="21"/>
      <c r="SGO73" s="21"/>
      <c r="SGP73" s="21"/>
      <c r="SGQ73" s="21"/>
      <c r="SGR73" s="21"/>
      <c r="SGS73" s="21"/>
      <c r="SGT73" s="21"/>
      <c r="SGU73" s="21"/>
      <c r="SGV73" s="21"/>
      <c r="SGW73" s="21"/>
      <c r="SGX73" s="21"/>
      <c r="SGY73" s="21"/>
      <c r="SGZ73" s="21"/>
      <c r="SHA73" s="21"/>
      <c r="SHB73" s="21"/>
      <c r="SHC73" s="21"/>
      <c r="SHD73" s="21"/>
      <c r="SHE73" s="21"/>
      <c r="SHF73" s="21"/>
      <c r="SHG73" s="21"/>
      <c r="SHH73" s="21"/>
      <c r="SHI73" s="21"/>
      <c r="SHJ73" s="21"/>
      <c r="SHK73" s="21"/>
      <c r="SHL73" s="21"/>
      <c r="SHM73" s="21"/>
      <c r="SHN73" s="21"/>
      <c r="SHO73" s="21"/>
      <c r="SHP73" s="21"/>
      <c r="SHQ73" s="21"/>
      <c r="SHR73" s="21"/>
      <c r="SHS73" s="21"/>
      <c r="SHT73" s="21"/>
      <c r="SHU73" s="21"/>
      <c r="SHV73" s="21"/>
      <c r="SHW73" s="21"/>
      <c r="SHX73" s="21"/>
      <c r="SHY73" s="21"/>
      <c r="SHZ73" s="21"/>
      <c r="SIA73" s="21"/>
      <c r="SIB73" s="21"/>
      <c r="SIC73" s="21"/>
      <c r="SID73" s="21"/>
      <c r="SIE73" s="21"/>
      <c r="SIF73" s="21"/>
      <c r="SIG73" s="21"/>
      <c r="SIH73" s="21"/>
      <c r="SII73" s="21"/>
      <c r="SIJ73" s="21"/>
      <c r="SIK73" s="21"/>
      <c r="SIL73" s="21"/>
      <c r="SIM73" s="21"/>
      <c r="SIN73" s="21"/>
      <c r="SIO73" s="21"/>
      <c r="SIP73" s="21"/>
      <c r="SIQ73" s="21"/>
      <c r="SIR73" s="21"/>
      <c r="SIS73" s="21"/>
      <c r="SIT73" s="21"/>
      <c r="SIU73" s="21"/>
      <c r="SIV73" s="21"/>
      <c r="SIW73" s="21"/>
      <c r="SIX73" s="21"/>
      <c r="SIY73" s="21"/>
      <c r="SIZ73" s="21"/>
      <c r="SJA73" s="21"/>
      <c r="SJB73" s="21"/>
      <c r="SJC73" s="21"/>
      <c r="SJD73" s="21"/>
      <c r="SJE73" s="21"/>
      <c r="SJF73" s="21"/>
      <c r="SJG73" s="21"/>
      <c r="SJH73" s="21"/>
      <c r="SJI73" s="21"/>
      <c r="SJJ73" s="21"/>
      <c r="SJK73" s="21"/>
      <c r="SJL73" s="21"/>
      <c r="SJM73" s="21"/>
      <c r="SJN73" s="21"/>
      <c r="SJO73" s="21"/>
      <c r="SJP73" s="21"/>
      <c r="SJQ73" s="21"/>
      <c r="SJR73" s="21"/>
      <c r="SJS73" s="21"/>
      <c r="SJT73" s="21"/>
      <c r="SJU73" s="21"/>
      <c r="SJV73" s="21"/>
      <c r="SJW73" s="21"/>
      <c r="SJX73" s="21"/>
      <c r="SJY73" s="21"/>
      <c r="SJZ73" s="21"/>
      <c r="SKA73" s="21"/>
      <c r="SKB73" s="21"/>
      <c r="SKC73" s="21"/>
      <c r="SKD73" s="21"/>
      <c r="SKE73" s="21"/>
      <c r="SKF73" s="21"/>
      <c r="SKG73" s="21"/>
      <c r="SKH73" s="21"/>
      <c r="SKI73" s="21"/>
      <c r="SKJ73" s="21"/>
      <c r="SKK73" s="21"/>
      <c r="SKL73" s="21"/>
      <c r="SKM73" s="21"/>
      <c r="SKN73" s="21"/>
      <c r="SKO73" s="21"/>
      <c r="SKP73" s="21"/>
      <c r="SKQ73" s="21"/>
      <c r="SKR73" s="21"/>
      <c r="SKS73" s="21"/>
      <c r="SKT73" s="21"/>
      <c r="SKU73" s="21"/>
      <c r="SKV73" s="21"/>
      <c r="SKW73" s="21"/>
      <c r="SKX73" s="21"/>
      <c r="SKY73" s="21"/>
      <c r="SKZ73" s="21"/>
      <c r="SLA73" s="21"/>
      <c r="SLB73" s="21"/>
      <c r="SLC73" s="21"/>
      <c r="SLD73" s="21"/>
      <c r="SLE73" s="21"/>
      <c r="SLF73" s="21"/>
      <c r="SLG73" s="21"/>
      <c r="SLH73" s="21"/>
      <c r="SLI73" s="21"/>
      <c r="SLJ73" s="21"/>
      <c r="SLK73" s="21"/>
      <c r="SLL73" s="21"/>
      <c r="SLM73" s="21"/>
      <c r="SLN73" s="21"/>
      <c r="SLO73" s="21"/>
      <c r="SLP73" s="21"/>
      <c r="SLQ73" s="21"/>
      <c r="SLR73" s="21"/>
      <c r="SLS73" s="21"/>
      <c r="SLT73" s="21"/>
      <c r="SLU73" s="21"/>
      <c r="SLV73" s="21"/>
      <c r="SLW73" s="21"/>
      <c r="SLX73" s="21"/>
      <c r="SLY73" s="21"/>
      <c r="SLZ73" s="21"/>
      <c r="SMA73" s="21"/>
      <c r="SMB73" s="21"/>
      <c r="SMC73" s="21"/>
      <c r="SMD73" s="21"/>
      <c r="SME73" s="21"/>
      <c r="SMF73" s="21"/>
      <c r="SMG73" s="21"/>
      <c r="SMH73" s="21"/>
      <c r="SMI73" s="21"/>
      <c r="SMJ73" s="21"/>
      <c r="SMK73" s="21"/>
      <c r="SML73" s="21"/>
      <c r="SMM73" s="21"/>
      <c r="SMN73" s="21"/>
      <c r="SMO73" s="21"/>
      <c r="SMP73" s="21"/>
      <c r="SMQ73" s="21"/>
      <c r="SMR73" s="21"/>
      <c r="SMS73" s="21"/>
      <c r="SMT73" s="21"/>
      <c r="SMU73" s="21"/>
      <c r="SMV73" s="21"/>
      <c r="SMW73" s="21"/>
      <c r="SMX73" s="21"/>
      <c r="SMY73" s="21"/>
      <c r="SMZ73" s="21"/>
      <c r="SNA73" s="21"/>
      <c r="SNB73" s="21"/>
      <c r="SNC73" s="21"/>
      <c r="SND73" s="21"/>
      <c r="SNE73" s="21"/>
      <c r="SNF73" s="21"/>
      <c r="SNG73" s="21"/>
      <c r="SNH73" s="21"/>
      <c r="SNI73" s="21"/>
      <c r="SNJ73" s="21"/>
      <c r="SNK73" s="21"/>
      <c r="SNL73" s="21"/>
      <c r="SNM73" s="21"/>
      <c r="SNN73" s="21"/>
      <c r="SNO73" s="21"/>
      <c r="SNP73" s="21"/>
      <c r="SNQ73" s="21"/>
      <c r="SNR73" s="21"/>
      <c r="SNS73" s="21"/>
      <c r="SNT73" s="21"/>
      <c r="SNU73" s="21"/>
      <c r="SNV73" s="21"/>
      <c r="SNW73" s="21"/>
      <c r="SNX73" s="21"/>
      <c r="SNY73" s="21"/>
      <c r="SNZ73" s="21"/>
      <c r="SOA73" s="21"/>
      <c r="SOB73" s="21"/>
      <c r="SOC73" s="21"/>
      <c r="SOD73" s="21"/>
      <c r="SOE73" s="21"/>
      <c r="SOF73" s="21"/>
      <c r="SOG73" s="21"/>
      <c r="SOH73" s="21"/>
      <c r="SOI73" s="21"/>
      <c r="SOJ73" s="21"/>
      <c r="SOK73" s="21"/>
      <c r="SOL73" s="21"/>
      <c r="SOM73" s="21"/>
      <c r="SON73" s="21"/>
      <c r="SOO73" s="21"/>
      <c r="SOP73" s="21"/>
      <c r="SOQ73" s="21"/>
      <c r="SOR73" s="21"/>
      <c r="SOS73" s="21"/>
      <c r="SOT73" s="21"/>
      <c r="SOU73" s="21"/>
      <c r="SOV73" s="21"/>
      <c r="SOW73" s="21"/>
      <c r="SOX73" s="21"/>
      <c r="SOY73" s="21"/>
      <c r="SOZ73" s="21"/>
      <c r="SPA73" s="21"/>
      <c r="SPB73" s="21"/>
      <c r="SPC73" s="21"/>
      <c r="SPD73" s="21"/>
      <c r="SPE73" s="21"/>
      <c r="SPF73" s="21"/>
      <c r="SPG73" s="21"/>
      <c r="SPH73" s="21"/>
      <c r="SPI73" s="21"/>
      <c r="SPJ73" s="21"/>
      <c r="SPK73" s="21"/>
      <c r="SPL73" s="21"/>
      <c r="SPM73" s="21"/>
      <c r="SPN73" s="21"/>
      <c r="SPO73" s="21"/>
      <c r="SPP73" s="21"/>
      <c r="SPQ73" s="21"/>
      <c r="SPR73" s="21"/>
      <c r="SPS73" s="21"/>
      <c r="SPT73" s="21"/>
      <c r="SPU73" s="21"/>
      <c r="SPV73" s="21"/>
      <c r="SPW73" s="21"/>
      <c r="SPX73" s="21"/>
      <c r="SPY73" s="21"/>
      <c r="SPZ73" s="21"/>
      <c r="SQA73" s="21"/>
      <c r="SQB73" s="21"/>
      <c r="SQC73" s="21"/>
      <c r="SQD73" s="21"/>
      <c r="SQE73" s="21"/>
      <c r="SQF73" s="21"/>
      <c r="SQG73" s="21"/>
      <c r="SQH73" s="21"/>
      <c r="SQI73" s="21"/>
      <c r="SQJ73" s="21"/>
      <c r="SQK73" s="21"/>
      <c r="SQL73" s="21"/>
      <c r="SQM73" s="21"/>
      <c r="SQN73" s="21"/>
      <c r="SQO73" s="21"/>
      <c r="SQP73" s="21"/>
      <c r="SQQ73" s="21"/>
      <c r="SQR73" s="21"/>
      <c r="SQS73" s="21"/>
      <c r="SQT73" s="21"/>
      <c r="SQU73" s="21"/>
      <c r="SQV73" s="21"/>
      <c r="SQW73" s="21"/>
      <c r="SQX73" s="21"/>
      <c r="SQY73" s="21"/>
      <c r="SQZ73" s="21"/>
      <c r="SRA73" s="21"/>
      <c r="SRB73" s="21"/>
      <c r="SRC73" s="21"/>
      <c r="SRD73" s="21"/>
      <c r="SRE73" s="21"/>
      <c r="SRF73" s="21"/>
      <c r="SRG73" s="21"/>
      <c r="SRH73" s="21"/>
      <c r="SRI73" s="21"/>
      <c r="SRJ73" s="21"/>
      <c r="SRK73" s="21"/>
      <c r="SRL73" s="21"/>
      <c r="SRM73" s="21"/>
      <c r="SRN73" s="21"/>
      <c r="SRO73" s="21"/>
      <c r="SRP73" s="21"/>
      <c r="SRQ73" s="21"/>
      <c r="SRR73" s="21"/>
      <c r="SRS73" s="21"/>
      <c r="SRT73" s="21"/>
      <c r="SRU73" s="21"/>
      <c r="SRV73" s="21"/>
      <c r="SRW73" s="21"/>
      <c r="SRX73" s="21"/>
      <c r="SRY73" s="21"/>
      <c r="SRZ73" s="21"/>
      <c r="SSA73" s="21"/>
      <c r="SSB73" s="21"/>
      <c r="SSC73" s="21"/>
      <c r="SSD73" s="21"/>
      <c r="SSE73" s="21"/>
      <c r="SSF73" s="21"/>
      <c r="SSG73" s="21"/>
      <c r="SSH73" s="21"/>
      <c r="SSI73" s="21"/>
      <c r="SSJ73" s="21"/>
      <c r="SSK73" s="21"/>
      <c r="SSL73" s="21"/>
      <c r="SSM73" s="21"/>
      <c r="SSN73" s="21"/>
      <c r="SSO73" s="21"/>
      <c r="SSP73" s="21"/>
      <c r="SSQ73" s="21"/>
      <c r="SSR73" s="21"/>
      <c r="SSS73" s="21"/>
      <c r="SST73" s="21"/>
      <c r="SSU73" s="21"/>
      <c r="SSV73" s="21"/>
      <c r="SSW73" s="21"/>
      <c r="SSX73" s="21"/>
      <c r="SSY73" s="21"/>
      <c r="SSZ73" s="21"/>
      <c r="STA73" s="21"/>
      <c r="STB73" s="21"/>
      <c r="STC73" s="21"/>
      <c r="STD73" s="21"/>
      <c r="STE73" s="21"/>
      <c r="STF73" s="21"/>
      <c r="STG73" s="21"/>
      <c r="STH73" s="21"/>
      <c r="STI73" s="21"/>
      <c r="STJ73" s="21"/>
      <c r="STK73" s="21"/>
      <c r="STL73" s="21"/>
      <c r="STM73" s="21"/>
      <c r="STN73" s="21"/>
      <c r="STO73" s="21"/>
      <c r="STP73" s="21"/>
      <c r="STQ73" s="21"/>
      <c r="STR73" s="21"/>
      <c r="STS73" s="21"/>
      <c r="STT73" s="21"/>
      <c r="STU73" s="21"/>
      <c r="STV73" s="21"/>
      <c r="STW73" s="21"/>
      <c r="STX73" s="21"/>
      <c r="STY73" s="21"/>
      <c r="STZ73" s="21"/>
      <c r="SUA73" s="21"/>
      <c r="SUB73" s="21"/>
      <c r="SUC73" s="21"/>
      <c r="SUD73" s="21"/>
      <c r="SUE73" s="21"/>
      <c r="SUF73" s="21"/>
      <c r="SUG73" s="21"/>
      <c r="SUH73" s="21"/>
      <c r="SUI73" s="21"/>
      <c r="SUJ73" s="21"/>
      <c r="SUK73" s="21"/>
      <c r="SUL73" s="21"/>
      <c r="SUM73" s="21"/>
      <c r="SUN73" s="21"/>
      <c r="SUO73" s="21"/>
      <c r="SUP73" s="21"/>
      <c r="SUQ73" s="21"/>
      <c r="SUR73" s="21"/>
      <c r="SUS73" s="21"/>
      <c r="SUT73" s="21"/>
      <c r="SUU73" s="21"/>
      <c r="SUV73" s="21"/>
      <c r="SUW73" s="21"/>
      <c r="SUX73" s="21"/>
      <c r="SUY73" s="21"/>
      <c r="SUZ73" s="21"/>
      <c r="SVA73" s="21"/>
      <c r="SVB73" s="21"/>
      <c r="SVC73" s="21"/>
      <c r="SVD73" s="21"/>
      <c r="SVE73" s="21"/>
      <c r="SVF73" s="21"/>
      <c r="SVG73" s="21"/>
      <c r="SVH73" s="21"/>
      <c r="SVI73" s="21"/>
      <c r="SVJ73" s="21"/>
      <c r="SVK73" s="21"/>
      <c r="SVL73" s="21"/>
      <c r="SVM73" s="21"/>
      <c r="SVN73" s="21"/>
      <c r="SVO73" s="21"/>
      <c r="SVP73" s="21"/>
      <c r="SVQ73" s="21"/>
      <c r="SVR73" s="21"/>
      <c r="SVS73" s="21"/>
      <c r="SVT73" s="21"/>
      <c r="SVU73" s="21"/>
      <c r="SVV73" s="21"/>
      <c r="SVW73" s="21"/>
      <c r="SVX73" s="21"/>
      <c r="SVY73" s="21"/>
      <c r="SVZ73" s="21"/>
      <c r="SWA73" s="21"/>
      <c r="SWB73" s="21"/>
      <c r="SWC73" s="21"/>
      <c r="SWD73" s="21"/>
      <c r="SWE73" s="21"/>
      <c r="SWF73" s="21"/>
      <c r="SWG73" s="21"/>
      <c r="SWH73" s="21"/>
      <c r="SWI73" s="21"/>
      <c r="SWJ73" s="21"/>
      <c r="SWK73" s="21"/>
      <c r="SWL73" s="21"/>
      <c r="SWM73" s="21"/>
      <c r="SWN73" s="21"/>
      <c r="SWO73" s="21"/>
      <c r="SWP73" s="21"/>
      <c r="SWQ73" s="21"/>
      <c r="SWR73" s="21"/>
      <c r="SWS73" s="21"/>
      <c r="SWT73" s="21"/>
      <c r="SWU73" s="21"/>
      <c r="SWV73" s="21"/>
      <c r="SWW73" s="21"/>
      <c r="SWX73" s="21"/>
      <c r="SWY73" s="21"/>
      <c r="SWZ73" s="21"/>
      <c r="SXA73" s="21"/>
      <c r="SXB73" s="21"/>
      <c r="SXC73" s="21"/>
      <c r="SXD73" s="21"/>
      <c r="SXE73" s="21"/>
      <c r="SXF73" s="21"/>
      <c r="SXG73" s="21"/>
      <c r="SXH73" s="21"/>
      <c r="SXI73" s="21"/>
      <c r="SXJ73" s="21"/>
      <c r="SXK73" s="21"/>
      <c r="SXL73" s="21"/>
      <c r="SXM73" s="21"/>
      <c r="SXN73" s="21"/>
      <c r="SXO73" s="21"/>
      <c r="SXP73" s="21"/>
      <c r="SXQ73" s="21"/>
      <c r="SXR73" s="21"/>
      <c r="SXS73" s="21"/>
      <c r="SXT73" s="21"/>
      <c r="SXU73" s="21"/>
      <c r="SXV73" s="21"/>
      <c r="SXW73" s="21"/>
      <c r="SXX73" s="21"/>
      <c r="SXY73" s="21"/>
      <c r="SXZ73" s="21"/>
      <c r="SYA73" s="21"/>
      <c r="SYB73" s="21"/>
      <c r="SYC73" s="21"/>
      <c r="SYD73" s="21"/>
      <c r="SYE73" s="21"/>
      <c r="SYF73" s="21"/>
      <c r="SYG73" s="21"/>
      <c r="SYH73" s="21"/>
      <c r="SYI73" s="21"/>
      <c r="SYJ73" s="21"/>
      <c r="SYK73" s="21"/>
      <c r="SYL73" s="21"/>
      <c r="SYM73" s="21"/>
      <c r="SYN73" s="21"/>
      <c r="SYO73" s="21"/>
      <c r="SYP73" s="21"/>
      <c r="SYQ73" s="21"/>
      <c r="SYR73" s="21"/>
      <c r="SYS73" s="21"/>
      <c r="SYT73" s="21"/>
      <c r="SYU73" s="21"/>
      <c r="SYV73" s="21"/>
      <c r="SYW73" s="21"/>
      <c r="SYX73" s="21"/>
      <c r="SYY73" s="21"/>
      <c r="SYZ73" s="21"/>
      <c r="SZA73" s="21"/>
      <c r="SZB73" s="21"/>
      <c r="SZC73" s="21"/>
      <c r="SZD73" s="21"/>
      <c r="SZE73" s="21"/>
      <c r="SZF73" s="21"/>
      <c r="SZG73" s="21"/>
      <c r="SZH73" s="21"/>
      <c r="SZI73" s="21"/>
      <c r="SZJ73" s="21"/>
      <c r="SZK73" s="21"/>
      <c r="SZL73" s="21"/>
      <c r="SZM73" s="21"/>
      <c r="SZN73" s="21"/>
      <c r="SZO73" s="21"/>
      <c r="SZP73" s="21"/>
      <c r="SZQ73" s="21"/>
      <c r="SZR73" s="21"/>
      <c r="SZS73" s="21"/>
      <c r="SZT73" s="21"/>
      <c r="SZU73" s="21"/>
      <c r="SZV73" s="21"/>
      <c r="SZW73" s="21"/>
      <c r="SZX73" s="21"/>
      <c r="SZY73" s="21"/>
      <c r="SZZ73" s="21"/>
      <c r="TAA73" s="21"/>
      <c r="TAB73" s="21"/>
      <c r="TAC73" s="21"/>
      <c r="TAD73" s="21"/>
      <c r="TAE73" s="21"/>
      <c r="TAF73" s="21"/>
      <c r="TAG73" s="21"/>
      <c r="TAH73" s="21"/>
      <c r="TAI73" s="21"/>
      <c r="TAJ73" s="21"/>
      <c r="TAK73" s="21"/>
      <c r="TAL73" s="21"/>
      <c r="TAM73" s="21"/>
      <c r="TAN73" s="21"/>
      <c r="TAO73" s="21"/>
      <c r="TAP73" s="21"/>
      <c r="TAQ73" s="21"/>
      <c r="TAR73" s="21"/>
      <c r="TAS73" s="21"/>
      <c r="TAT73" s="21"/>
      <c r="TAU73" s="21"/>
      <c r="TAV73" s="21"/>
      <c r="TAW73" s="21"/>
      <c r="TAX73" s="21"/>
      <c r="TAY73" s="21"/>
      <c r="TAZ73" s="21"/>
      <c r="TBA73" s="21"/>
      <c r="TBB73" s="21"/>
      <c r="TBC73" s="21"/>
      <c r="TBD73" s="21"/>
      <c r="TBE73" s="21"/>
      <c r="TBF73" s="21"/>
      <c r="TBG73" s="21"/>
      <c r="TBH73" s="21"/>
      <c r="TBI73" s="21"/>
      <c r="TBJ73" s="21"/>
      <c r="TBK73" s="21"/>
      <c r="TBL73" s="21"/>
      <c r="TBM73" s="21"/>
      <c r="TBN73" s="21"/>
      <c r="TBO73" s="21"/>
      <c r="TBP73" s="21"/>
      <c r="TBQ73" s="21"/>
      <c r="TBR73" s="21"/>
      <c r="TBS73" s="21"/>
      <c r="TBT73" s="21"/>
      <c r="TBU73" s="21"/>
      <c r="TBV73" s="21"/>
      <c r="TBW73" s="21"/>
      <c r="TBX73" s="21"/>
      <c r="TBY73" s="21"/>
      <c r="TBZ73" s="21"/>
      <c r="TCA73" s="21"/>
      <c r="TCB73" s="21"/>
      <c r="TCC73" s="21"/>
      <c r="TCD73" s="21"/>
      <c r="TCE73" s="21"/>
      <c r="TCF73" s="21"/>
      <c r="TCG73" s="21"/>
      <c r="TCH73" s="21"/>
      <c r="TCI73" s="21"/>
      <c r="TCJ73" s="21"/>
      <c r="TCK73" s="21"/>
      <c r="TCL73" s="21"/>
      <c r="TCM73" s="21"/>
      <c r="TCN73" s="21"/>
      <c r="TCO73" s="21"/>
      <c r="TCP73" s="21"/>
      <c r="TCQ73" s="21"/>
      <c r="TCR73" s="21"/>
      <c r="TCS73" s="21"/>
      <c r="TCT73" s="21"/>
      <c r="TCU73" s="21"/>
      <c r="TCV73" s="21"/>
      <c r="TCW73" s="21"/>
      <c r="TCX73" s="21"/>
      <c r="TCY73" s="21"/>
      <c r="TCZ73" s="21"/>
      <c r="TDA73" s="21"/>
      <c r="TDB73" s="21"/>
      <c r="TDC73" s="21"/>
      <c r="TDD73" s="21"/>
      <c r="TDE73" s="21"/>
      <c r="TDF73" s="21"/>
      <c r="TDG73" s="21"/>
      <c r="TDH73" s="21"/>
      <c r="TDI73" s="21"/>
      <c r="TDJ73" s="21"/>
      <c r="TDK73" s="21"/>
      <c r="TDL73" s="21"/>
      <c r="TDM73" s="21"/>
      <c r="TDN73" s="21"/>
      <c r="TDO73" s="21"/>
      <c r="TDP73" s="21"/>
      <c r="TDQ73" s="21"/>
      <c r="TDR73" s="21"/>
      <c r="TDS73" s="21"/>
      <c r="TDT73" s="21"/>
      <c r="TDU73" s="21"/>
      <c r="TDV73" s="21"/>
      <c r="TDW73" s="21"/>
      <c r="TDX73" s="21"/>
      <c r="TDY73" s="21"/>
      <c r="TDZ73" s="21"/>
      <c r="TEA73" s="21"/>
      <c r="TEB73" s="21"/>
      <c r="TEC73" s="21"/>
      <c r="TED73" s="21"/>
      <c r="TEE73" s="21"/>
      <c r="TEF73" s="21"/>
      <c r="TEG73" s="21"/>
      <c r="TEH73" s="21"/>
      <c r="TEI73" s="21"/>
      <c r="TEJ73" s="21"/>
      <c r="TEK73" s="21"/>
      <c r="TEL73" s="21"/>
      <c r="TEM73" s="21"/>
      <c r="TEN73" s="21"/>
      <c r="TEO73" s="21"/>
      <c r="TEP73" s="21"/>
      <c r="TEQ73" s="21"/>
      <c r="TER73" s="21"/>
      <c r="TES73" s="21"/>
      <c r="TET73" s="21"/>
      <c r="TEU73" s="21"/>
      <c r="TEV73" s="21"/>
      <c r="TEW73" s="21"/>
      <c r="TEX73" s="21"/>
      <c r="TEY73" s="21"/>
      <c r="TEZ73" s="21"/>
      <c r="TFA73" s="21"/>
      <c r="TFB73" s="21"/>
      <c r="TFC73" s="21"/>
      <c r="TFD73" s="21"/>
      <c r="TFE73" s="21"/>
      <c r="TFF73" s="21"/>
      <c r="TFG73" s="21"/>
      <c r="TFH73" s="21"/>
      <c r="TFI73" s="21"/>
      <c r="TFJ73" s="21"/>
      <c r="TFK73" s="21"/>
      <c r="TFL73" s="21"/>
      <c r="TFM73" s="21"/>
      <c r="TFN73" s="21"/>
      <c r="TFO73" s="21"/>
      <c r="TFP73" s="21"/>
      <c r="TFQ73" s="21"/>
      <c r="TFR73" s="21"/>
      <c r="TFS73" s="21"/>
      <c r="TFT73" s="21"/>
      <c r="TFU73" s="21"/>
      <c r="TFV73" s="21"/>
      <c r="TFW73" s="21"/>
      <c r="TFX73" s="21"/>
      <c r="TFY73" s="21"/>
      <c r="TFZ73" s="21"/>
      <c r="TGA73" s="21"/>
      <c r="TGB73" s="21"/>
      <c r="TGC73" s="21"/>
      <c r="TGD73" s="21"/>
      <c r="TGE73" s="21"/>
      <c r="TGF73" s="21"/>
      <c r="TGG73" s="21"/>
      <c r="TGH73" s="21"/>
      <c r="TGI73" s="21"/>
      <c r="TGJ73" s="21"/>
      <c r="TGK73" s="21"/>
      <c r="TGL73" s="21"/>
      <c r="TGM73" s="21"/>
      <c r="TGN73" s="21"/>
      <c r="TGO73" s="21"/>
      <c r="TGP73" s="21"/>
      <c r="TGQ73" s="21"/>
      <c r="TGR73" s="21"/>
      <c r="TGS73" s="21"/>
      <c r="TGT73" s="21"/>
      <c r="TGU73" s="21"/>
      <c r="TGV73" s="21"/>
      <c r="TGW73" s="21"/>
      <c r="TGX73" s="21"/>
      <c r="TGY73" s="21"/>
      <c r="TGZ73" s="21"/>
      <c r="THA73" s="21"/>
      <c r="THB73" s="21"/>
      <c r="THC73" s="21"/>
      <c r="THD73" s="21"/>
      <c r="THE73" s="21"/>
      <c r="THF73" s="21"/>
      <c r="THG73" s="21"/>
      <c r="THH73" s="21"/>
      <c r="THI73" s="21"/>
      <c r="THJ73" s="21"/>
      <c r="THK73" s="21"/>
      <c r="THL73" s="21"/>
      <c r="THM73" s="21"/>
      <c r="THN73" s="21"/>
      <c r="THO73" s="21"/>
      <c r="THP73" s="21"/>
      <c r="THQ73" s="21"/>
      <c r="THR73" s="21"/>
      <c r="THS73" s="21"/>
      <c r="THT73" s="21"/>
      <c r="THU73" s="21"/>
      <c r="THV73" s="21"/>
      <c r="THW73" s="21"/>
      <c r="THX73" s="21"/>
      <c r="THY73" s="21"/>
      <c r="THZ73" s="21"/>
      <c r="TIA73" s="21"/>
      <c r="TIB73" s="21"/>
      <c r="TIC73" s="21"/>
      <c r="TID73" s="21"/>
      <c r="TIE73" s="21"/>
      <c r="TIF73" s="21"/>
      <c r="TIG73" s="21"/>
      <c r="TIH73" s="21"/>
      <c r="TII73" s="21"/>
      <c r="TIJ73" s="21"/>
      <c r="TIK73" s="21"/>
      <c r="TIL73" s="21"/>
      <c r="TIM73" s="21"/>
      <c r="TIN73" s="21"/>
      <c r="TIO73" s="21"/>
      <c r="TIP73" s="21"/>
      <c r="TIQ73" s="21"/>
      <c r="TIR73" s="21"/>
      <c r="TIS73" s="21"/>
      <c r="TIT73" s="21"/>
      <c r="TIU73" s="21"/>
      <c r="TIV73" s="21"/>
      <c r="TIW73" s="21"/>
      <c r="TIX73" s="21"/>
      <c r="TIY73" s="21"/>
      <c r="TIZ73" s="21"/>
      <c r="TJA73" s="21"/>
      <c r="TJB73" s="21"/>
      <c r="TJC73" s="21"/>
      <c r="TJD73" s="21"/>
      <c r="TJE73" s="21"/>
      <c r="TJF73" s="21"/>
      <c r="TJG73" s="21"/>
      <c r="TJH73" s="21"/>
      <c r="TJI73" s="21"/>
      <c r="TJJ73" s="21"/>
      <c r="TJK73" s="21"/>
      <c r="TJL73" s="21"/>
      <c r="TJM73" s="21"/>
      <c r="TJN73" s="21"/>
      <c r="TJO73" s="21"/>
      <c r="TJP73" s="21"/>
      <c r="TJQ73" s="21"/>
      <c r="TJR73" s="21"/>
      <c r="TJS73" s="21"/>
      <c r="TJT73" s="21"/>
      <c r="TJU73" s="21"/>
      <c r="TJV73" s="21"/>
      <c r="TJW73" s="21"/>
      <c r="TJX73" s="21"/>
      <c r="TJY73" s="21"/>
      <c r="TJZ73" s="21"/>
      <c r="TKA73" s="21"/>
      <c r="TKB73" s="21"/>
      <c r="TKC73" s="21"/>
      <c r="TKD73" s="21"/>
      <c r="TKE73" s="21"/>
      <c r="TKF73" s="21"/>
      <c r="TKG73" s="21"/>
      <c r="TKH73" s="21"/>
      <c r="TKI73" s="21"/>
      <c r="TKJ73" s="21"/>
      <c r="TKK73" s="21"/>
      <c r="TKL73" s="21"/>
      <c r="TKM73" s="21"/>
      <c r="TKN73" s="21"/>
      <c r="TKO73" s="21"/>
      <c r="TKP73" s="21"/>
      <c r="TKQ73" s="21"/>
      <c r="TKR73" s="21"/>
      <c r="TKS73" s="21"/>
      <c r="TKT73" s="21"/>
      <c r="TKU73" s="21"/>
      <c r="TKV73" s="21"/>
      <c r="TKW73" s="21"/>
      <c r="TKX73" s="21"/>
      <c r="TKY73" s="21"/>
      <c r="TKZ73" s="21"/>
      <c r="TLA73" s="21"/>
      <c r="TLB73" s="21"/>
      <c r="TLC73" s="21"/>
      <c r="TLD73" s="21"/>
      <c r="TLE73" s="21"/>
      <c r="TLF73" s="21"/>
      <c r="TLG73" s="21"/>
      <c r="TLH73" s="21"/>
      <c r="TLI73" s="21"/>
      <c r="TLJ73" s="21"/>
      <c r="TLK73" s="21"/>
      <c r="TLL73" s="21"/>
      <c r="TLM73" s="21"/>
      <c r="TLN73" s="21"/>
      <c r="TLO73" s="21"/>
      <c r="TLP73" s="21"/>
      <c r="TLQ73" s="21"/>
      <c r="TLR73" s="21"/>
      <c r="TLS73" s="21"/>
      <c r="TLT73" s="21"/>
      <c r="TLU73" s="21"/>
      <c r="TLV73" s="21"/>
      <c r="TLW73" s="21"/>
      <c r="TLX73" s="21"/>
      <c r="TLY73" s="21"/>
      <c r="TLZ73" s="21"/>
      <c r="TMA73" s="21"/>
      <c r="TMB73" s="21"/>
      <c r="TMC73" s="21"/>
      <c r="TMD73" s="21"/>
      <c r="TME73" s="21"/>
      <c r="TMF73" s="21"/>
      <c r="TMG73" s="21"/>
      <c r="TMH73" s="21"/>
      <c r="TMI73" s="21"/>
      <c r="TMJ73" s="21"/>
      <c r="TMK73" s="21"/>
      <c r="TML73" s="21"/>
      <c r="TMM73" s="21"/>
      <c r="TMN73" s="21"/>
      <c r="TMO73" s="21"/>
      <c r="TMP73" s="21"/>
      <c r="TMQ73" s="21"/>
      <c r="TMR73" s="21"/>
      <c r="TMS73" s="21"/>
      <c r="TMT73" s="21"/>
      <c r="TMU73" s="21"/>
      <c r="TMV73" s="21"/>
      <c r="TMW73" s="21"/>
      <c r="TMX73" s="21"/>
      <c r="TMY73" s="21"/>
      <c r="TMZ73" s="21"/>
      <c r="TNA73" s="21"/>
      <c r="TNB73" s="21"/>
      <c r="TNC73" s="21"/>
      <c r="TND73" s="21"/>
      <c r="TNE73" s="21"/>
      <c r="TNF73" s="21"/>
      <c r="TNG73" s="21"/>
      <c r="TNH73" s="21"/>
      <c r="TNI73" s="21"/>
      <c r="TNJ73" s="21"/>
      <c r="TNK73" s="21"/>
      <c r="TNL73" s="21"/>
      <c r="TNM73" s="21"/>
      <c r="TNN73" s="21"/>
      <c r="TNO73" s="21"/>
      <c r="TNP73" s="21"/>
      <c r="TNQ73" s="21"/>
      <c r="TNR73" s="21"/>
      <c r="TNS73" s="21"/>
      <c r="TNT73" s="21"/>
      <c r="TNU73" s="21"/>
      <c r="TNV73" s="21"/>
      <c r="TNW73" s="21"/>
      <c r="TNX73" s="21"/>
      <c r="TNY73" s="21"/>
      <c r="TNZ73" s="21"/>
      <c r="TOA73" s="21"/>
      <c r="TOB73" s="21"/>
      <c r="TOC73" s="21"/>
      <c r="TOD73" s="21"/>
      <c r="TOE73" s="21"/>
      <c r="TOF73" s="21"/>
      <c r="TOG73" s="21"/>
      <c r="TOH73" s="21"/>
      <c r="TOI73" s="21"/>
      <c r="TOJ73" s="21"/>
      <c r="TOK73" s="21"/>
      <c r="TOL73" s="21"/>
      <c r="TOM73" s="21"/>
      <c r="TON73" s="21"/>
      <c r="TOO73" s="21"/>
      <c r="TOP73" s="21"/>
      <c r="TOQ73" s="21"/>
      <c r="TOR73" s="21"/>
      <c r="TOS73" s="21"/>
      <c r="TOT73" s="21"/>
      <c r="TOU73" s="21"/>
      <c r="TOV73" s="21"/>
      <c r="TOW73" s="21"/>
      <c r="TOX73" s="21"/>
      <c r="TOY73" s="21"/>
      <c r="TOZ73" s="21"/>
      <c r="TPA73" s="21"/>
      <c r="TPB73" s="21"/>
      <c r="TPC73" s="21"/>
      <c r="TPD73" s="21"/>
      <c r="TPE73" s="21"/>
      <c r="TPF73" s="21"/>
      <c r="TPG73" s="21"/>
      <c r="TPH73" s="21"/>
      <c r="TPI73" s="21"/>
      <c r="TPJ73" s="21"/>
      <c r="TPK73" s="21"/>
      <c r="TPL73" s="21"/>
      <c r="TPM73" s="21"/>
      <c r="TPN73" s="21"/>
      <c r="TPO73" s="21"/>
      <c r="TPP73" s="21"/>
      <c r="TPQ73" s="21"/>
      <c r="TPR73" s="21"/>
      <c r="TPS73" s="21"/>
      <c r="TPT73" s="21"/>
      <c r="TPU73" s="21"/>
      <c r="TPV73" s="21"/>
      <c r="TPW73" s="21"/>
      <c r="TPX73" s="21"/>
      <c r="TPY73" s="21"/>
      <c r="TPZ73" s="21"/>
      <c r="TQA73" s="21"/>
      <c r="TQB73" s="21"/>
      <c r="TQC73" s="21"/>
      <c r="TQD73" s="21"/>
      <c r="TQE73" s="21"/>
      <c r="TQF73" s="21"/>
      <c r="TQG73" s="21"/>
      <c r="TQH73" s="21"/>
      <c r="TQI73" s="21"/>
      <c r="TQJ73" s="21"/>
      <c r="TQK73" s="21"/>
      <c r="TQL73" s="21"/>
      <c r="TQM73" s="21"/>
      <c r="TQN73" s="21"/>
      <c r="TQO73" s="21"/>
      <c r="TQP73" s="21"/>
      <c r="TQQ73" s="21"/>
      <c r="TQR73" s="21"/>
      <c r="TQS73" s="21"/>
      <c r="TQT73" s="21"/>
      <c r="TQU73" s="21"/>
      <c r="TQV73" s="21"/>
      <c r="TQW73" s="21"/>
      <c r="TQX73" s="21"/>
      <c r="TQY73" s="21"/>
      <c r="TQZ73" s="21"/>
      <c r="TRA73" s="21"/>
      <c r="TRB73" s="21"/>
      <c r="TRC73" s="21"/>
      <c r="TRD73" s="21"/>
      <c r="TRE73" s="21"/>
      <c r="TRF73" s="21"/>
      <c r="TRG73" s="21"/>
      <c r="TRH73" s="21"/>
      <c r="TRI73" s="21"/>
      <c r="TRJ73" s="21"/>
      <c r="TRK73" s="21"/>
      <c r="TRL73" s="21"/>
      <c r="TRM73" s="21"/>
      <c r="TRN73" s="21"/>
      <c r="TRO73" s="21"/>
      <c r="TRP73" s="21"/>
      <c r="TRQ73" s="21"/>
      <c r="TRR73" s="21"/>
      <c r="TRS73" s="21"/>
      <c r="TRT73" s="21"/>
      <c r="TRU73" s="21"/>
      <c r="TRV73" s="21"/>
      <c r="TRW73" s="21"/>
      <c r="TRX73" s="21"/>
      <c r="TRY73" s="21"/>
      <c r="TRZ73" s="21"/>
      <c r="TSA73" s="21"/>
      <c r="TSB73" s="21"/>
      <c r="TSC73" s="21"/>
      <c r="TSD73" s="21"/>
      <c r="TSE73" s="21"/>
      <c r="TSF73" s="21"/>
      <c r="TSG73" s="21"/>
      <c r="TSH73" s="21"/>
      <c r="TSI73" s="21"/>
      <c r="TSJ73" s="21"/>
      <c r="TSK73" s="21"/>
      <c r="TSL73" s="21"/>
      <c r="TSM73" s="21"/>
      <c r="TSN73" s="21"/>
      <c r="TSO73" s="21"/>
      <c r="TSP73" s="21"/>
      <c r="TSQ73" s="21"/>
      <c r="TSR73" s="21"/>
      <c r="TSS73" s="21"/>
      <c r="TST73" s="21"/>
      <c r="TSU73" s="21"/>
      <c r="TSV73" s="21"/>
      <c r="TSW73" s="21"/>
      <c r="TSX73" s="21"/>
      <c r="TSY73" s="21"/>
      <c r="TSZ73" s="21"/>
      <c r="TTA73" s="21"/>
      <c r="TTB73" s="21"/>
      <c r="TTC73" s="21"/>
      <c r="TTD73" s="21"/>
      <c r="TTE73" s="21"/>
      <c r="TTF73" s="21"/>
      <c r="TTG73" s="21"/>
      <c r="TTH73" s="21"/>
      <c r="TTI73" s="21"/>
      <c r="TTJ73" s="21"/>
      <c r="TTK73" s="21"/>
      <c r="TTL73" s="21"/>
      <c r="TTM73" s="21"/>
      <c r="TTN73" s="21"/>
      <c r="TTO73" s="21"/>
      <c r="TTP73" s="21"/>
      <c r="TTQ73" s="21"/>
      <c r="TTR73" s="21"/>
      <c r="TTS73" s="21"/>
      <c r="TTT73" s="21"/>
      <c r="TTU73" s="21"/>
      <c r="TTV73" s="21"/>
      <c r="TTW73" s="21"/>
      <c r="TTX73" s="21"/>
      <c r="TTY73" s="21"/>
      <c r="TTZ73" s="21"/>
      <c r="TUA73" s="21"/>
      <c r="TUB73" s="21"/>
      <c r="TUC73" s="21"/>
      <c r="TUD73" s="21"/>
      <c r="TUE73" s="21"/>
      <c r="TUF73" s="21"/>
      <c r="TUG73" s="21"/>
      <c r="TUH73" s="21"/>
      <c r="TUI73" s="21"/>
      <c r="TUJ73" s="21"/>
      <c r="TUK73" s="21"/>
      <c r="TUL73" s="21"/>
      <c r="TUM73" s="21"/>
      <c r="TUN73" s="21"/>
      <c r="TUO73" s="21"/>
      <c r="TUP73" s="21"/>
      <c r="TUQ73" s="21"/>
      <c r="TUR73" s="21"/>
      <c r="TUS73" s="21"/>
      <c r="TUT73" s="21"/>
      <c r="TUU73" s="21"/>
      <c r="TUV73" s="21"/>
      <c r="TUW73" s="21"/>
      <c r="TUX73" s="21"/>
      <c r="TUY73" s="21"/>
      <c r="TUZ73" s="21"/>
      <c r="TVA73" s="21"/>
      <c r="TVB73" s="21"/>
      <c r="TVC73" s="21"/>
      <c r="TVD73" s="21"/>
      <c r="TVE73" s="21"/>
      <c r="TVF73" s="21"/>
      <c r="TVG73" s="21"/>
      <c r="TVH73" s="21"/>
      <c r="TVI73" s="21"/>
      <c r="TVJ73" s="21"/>
      <c r="TVK73" s="21"/>
      <c r="TVL73" s="21"/>
      <c r="TVM73" s="21"/>
      <c r="TVN73" s="21"/>
      <c r="TVO73" s="21"/>
      <c r="TVP73" s="21"/>
      <c r="TVQ73" s="21"/>
      <c r="TVR73" s="21"/>
      <c r="TVS73" s="21"/>
      <c r="TVT73" s="21"/>
      <c r="TVU73" s="21"/>
      <c r="TVV73" s="21"/>
      <c r="TVW73" s="21"/>
      <c r="TVX73" s="21"/>
      <c r="TVY73" s="21"/>
      <c r="TVZ73" s="21"/>
      <c r="TWA73" s="21"/>
      <c r="TWB73" s="21"/>
      <c r="TWC73" s="21"/>
      <c r="TWD73" s="21"/>
      <c r="TWE73" s="21"/>
      <c r="TWF73" s="21"/>
      <c r="TWG73" s="21"/>
      <c r="TWH73" s="21"/>
      <c r="TWI73" s="21"/>
      <c r="TWJ73" s="21"/>
      <c r="TWK73" s="21"/>
      <c r="TWL73" s="21"/>
      <c r="TWM73" s="21"/>
      <c r="TWN73" s="21"/>
      <c r="TWO73" s="21"/>
      <c r="TWP73" s="21"/>
      <c r="TWQ73" s="21"/>
      <c r="TWR73" s="21"/>
      <c r="TWS73" s="21"/>
      <c r="TWT73" s="21"/>
      <c r="TWU73" s="21"/>
      <c r="TWV73" s="21"/>
      <c r="TWW73" s="21"/>
      <c r="TWX73" s="21"/>
      <c r="TWY73" s="21"/>
      <c r="TWZ73" s="21"/>
      <c r="TXA73" s="21"/>
      <c r="TXB73" s="21"/>
      <c r="TXC73" s="21"/>
      <c r="TXD73" s="21"/>
      <c r="TXE73" s="21"/>
      <c r="TXF73" s="21"/>
      <c r="TXG73" s="21"/>
      <c r="TXH73" s="21"/>
      <c r="TXI73" s="21"/>
      <c r="TXJ73" s="21"/>
      <c r="TXK73" s="21"/>
      <c r="TXL73" s="21"/>
      <c r="TXM73" s="21"/>
      <c r="TXN73" s="21"/>
      <c r="TXO73" s="21"/>
      <c r="TXP73" s="21"/>
      <c r="TXQ73" s="21"/>
      <c r="TXR73" s="21"/>
      <c r="TXS73" s="21"/>
      <c r="TXT73" s="21"/>
      <c r="TXU73" s="21"/>
      <c r="TXV73" s="21"/>
      <c r="TXW73" s="21"/>
      <c r="TXX73" s="21"/>
      <c r="TXY73" s="21"/>
      <c r="TXZ73" s="21"/>
      <c r="TYA73" s="21"/>
      <c r="TYB73" s="21"/>
      <c r="TYC73" s="21"/>
      <c r="TYD73" s="21"/>
      <c r="TYE73" s="21"/>
      <c r="TYF73" s="21"/>
      <c r="TYG73" s="21"/>
      <c r="TYH73" s="21"/>
      <c r="TYI73" s="21"/>
      <c r="TYJ73" s="21"/>
      <c r="TYK73" s="21"/>
      <c r="TYL73" s="21"/>
      <c r="TYM73" s="21"/>
      <c r="TYN73" s="21"/>
      <c r="TYO73" s="21"/>
      <c r="TYP73" s="21"/>
      <c r="TYQ73" s="21"/>
      <c r="TYR73" s="21"/>
      <c r="TYS73" s="21"/>
      <c r="TYT73" s="21"/>
      <c r="TYU73" s="21"/>
      <c r="TYV73" s="21"/>
      <c r="TYW73" s="21"/>
      <c r="TYX73" s="21"/>
      <c r="TYY73" s="21"/>
      <c r="TYZ73" s="21"/>
      <c r="TZA73" s="21"/>
      <c r="TZB73" s="21"/>
      <c r="TZC73" s="21"/>
      <c r="TZD73" s="21"/>
      <c r="TZE73" s="21"/>
      <c r="TZF73" s="21"/>
      <c r="TZG73" s="21"/>
      <c r="TZH73" s="21"/>
      <c r="TZI73" s="21"/>
      <c r="TZJ73" s="21"/>
      <c r="TZK73" s="21"/>
      <c r="TZL73" s="21"/>
      <c r="TZM73" s="21"/>
      <c r="TZN73" s="21"/>
      <c r="TZO73" s="21"/>
      <c r="TZP73" s="21"/>
      <c r="TZQ73" s="21"/>
      <c r="TZR73" s="21"/>
      <c r="TZS73" s="21"/>
      <c r="TZT73" s="21"/>
      <c r="TZU73" s="21"/>
      <c r="TZV73" s="21"/>
      <c r="TZW73" s="21"/>
      <c r="TZX73" s="21"/>
      <c r="TZY73" s="21"/>
      <c r="TZZ73" s="21"/>
      <c r="UAA73" s="21"/>
      <c r="UAB73" s="21"/>
      <c r="UAC73" s="21"/>
      <c r="UAD73" s="21"/>
      <c r="UAE73" s="21"/>
      <c r="UAF73" s="21"/>
      <c r="UAG73" s="21"/>
      <c r="UAH73" s="21"/>
      <c r="UAI73" s="21"/>
      <c r="UAJ73" s="21"/>
      <c r="UAK73" s="21"/>
      <c r="UAL73" s="21"/>
      <c r="UAM73" s="21"/>
      <c r="UAN73" s="21"/>
      <c r="UAO73" s="21"/>
      <c r="UAP73" s="21"/>
      <c r="UAQ73" s="21"/>
      <c r="UAR73" s="21"/>
      <c r="UAS73" s="21"/>
      <c r="UAT73" s="21"/>
      <c r="UAU73" s="21"/>
      <c r="UAV73" s="21"/>
      <c r="UAW73" s="21"/>
      <c r="UAX73" s="21"/>
      <c r="UAY73" s="21"/>
      <c r="UAZ73" s="21"/>
      <c r="UBA73" s="21"/>
      <c r="UBB73" s="21"/>
      <c r="UBC73" s="21"/>
      <c r="UBD73" s="21"/>
      <c r="UBE73" s="21"/>
      <c r="UBF73" s="21"/>
      <c r="UBG73" s="21"/>
      <c r="UBH73" s="21"/>
      <c r="UBI73" s="21"/>
      <c r="UBJ73" s="21"/>
      <c r="UBK73" s="21"/>
      <c r="UBL73" s="21"/>
      <c r="UBM73" s="21"/>
      <c r="UBN73" s="21"/>
      <c r="UBO73" s="21"/>
      <c r="UBP73" s="21"/>
      <c r="UBQ73" s="21"/>
      <c r="UBR73" s="21"/>
      <c r="UBS73" s="21"/>
      <c r="UBT73" s="21"/>
      <c r="UBU73" s="21"/>
      <c r="UBV73" s="21"/>
      <c r="UBW73" s="21"/>
      <c r="UBX73" s="21"/>
      <c r="UBY73" s="21"/>
      <c r="UBZ73" s="21"/>
      <c r="UCA73" s="21"/>
      <c r="UCB73" s="21"/>
      <c r="UCC73" s="21"/>
      <c r="UCD73" s="21"/>
      <c r="UCE73" s="21"/>
      <c r="UCF73" s="21"/>
      <c r="UCG73" s="21"/>
      <c r="UCH73" s="21"/>
      <c r="UCI73" s="21"/>
      <c r="UCJ73" s="21"/>
      <c r="UCK73" s="21"/>
      <c r="UCL73" s="21"/>
      <c r="UCM73" s="21"/>
      <c r="UCN73" s="21"/>
      <c r="UCO73" s="21"/>
      <c r="UCP73" s="21"/>
      <c r="UCQ73" s="21"/>
      <c r="UCR73" s="21"/>
      <c r="UCS73" s="21"/>
      <c r="UCT73" s="21"/>
      <c r="UCU73" s="21"/>
      <c r="UCV73" s="21"/>
      <c r="UCW73" s="21"/>
      <c r="UCX73" s="21"/>
      <c r="UCY73" s="21"/>
      <c r="UCZ73" s="21"/>
      <c r="UDA73" s="21"/>
      <c r="UDB73" s="21"/>
      <c r="UDC73" s="21"/>
      <c r="UDD73" s="21"/>
      <c r="UDE73" s="21"/>
      <c r="UDF73" s="21"/>
      <c r="UDG73" s="21"/>
      <c r="UDH73" s="21"/>
      <c r="UDI73" s="21"/>
      <c r="UDJ73" s="21"/>
      <c r="UDK73" s="21"/>
      <c r="UDL73" s="21"/>
      <c r="UDM73" s="21"/>
      <c r="UDN73" s="21"/>
      <c r="UDO73" s="21"/>
      <c r="UDP73" s="21"/>
      <c r="UDQ73" s="21"/>
      <c r="UDR73" s="21"/>
      <c r="UDS73" s="21"/>
      <c r="UDT73" s="21"/>
      <c r="UDU73" s="21"/>
      <c r="UDV73" s="21"/>
      <c r="UDW73" s="21"/>
      <c r="UDX73" s="21"/>
      <c r="UDY73" s="21"/>
      <c r="UDZ73" s="21"/>
      <c r="UEA73" s="21"/>
      <c r="UEB73" s="21"/>
      <c r="UEC73" s="21"/>
      <c r="UED73" s="21"/>
      <c r="UEE73" s="21"/>
      <c r="UEF73" s="21"/>
      <c r="UEG73" s="21"/>
      <c r="UEH73" s="21"/>
      <c r="UEI73" s="21"/>
      <c r="UEJ73" s="21"/>
      <c r="UEK73" s="21"/>
      <c r="UEL73" s="21"/>
      <c r="UEM73" s="21"/>
      <c r="UEN73" s="21"/>
      <c r="UEO73" s="21"/>
      <c r="UEP73" s="21"/>
      <c r="UEQ73" s="21"/>
      <c r="UER73" s="21"/>
      <c r="UES73" s="21"/>
      <c r="UET73" s="21"/>
      <c r="UEU73" s="21"/>
      <c r="UEV73" s="21"/>
      <c r="UEW73" s="21"/>
      <c r="UEX73" s="21"/>
      <c r="UEY73" s="21"/>
      <c r="UEZ73" s="21"/>
      <c r="UFA73" s="21"/>
      <c r="UFB73" s="21"/>
      <c r="UFC73" s="21"/>
      <c r="UFD73" s="21"/>
      <c r="UFE73" s="21"/>
      <c r="UFF73" s="21"/>
      <c r="UFG73" s="21"/>
      <c r="UFH73" s="21"/>
      <c r="UFI73" s="21"/>
      <c r="UFJ73" s="21"/>
      <c r="UFK73" s="21"/>
      <c r="UFL73" s="21"/>
      <c r="UFM73" s="21"/>
      <c r="UFN73" s="21"/>
      <c r="UFO73" s="21"/>
      <c r="UFP73" s="21"/>
      <c r="UFQ73" s="21"/>
      <c r="UFR73" s="21"/>
      <c r="UFS73" s="21"/>
      <c r="UFT73" s="21"/>
      <c r="UFU73" s="21"/>
      <c r="UFV73" s="21"/>
      <c r="UFW73" s="21"/>
      <c r="UFX73" s="21"/>
      <c r="UFY73" s="21"/>
      <c r="UFZ73" s="21"/>
      <c r="UGA73" s="21"/>
      <c r="UGB73" s="21"/>
      <c r="UGC73" s="21"/>
      <c r="UGD73" s="21"/>
      <c r="UGE73" s="21"/>
      <c r="UGF73" s="21"/>
      <c r="UGG73" s="21"/>
      <c r="UGH73" s="21"/>
      <c r="UGI73" s="21"/>
      <c r="UGJ73" s="21"/>
      <c r="UGK73" s="21"/>
      <c r="UGL73" s="21"/>
      <c r="UGM73" s="21"/>
      <c r="UGN73" s="21"/>
      <c r="UGO73" s="21"/>
      <c r="UGP73" s="21"/>
      <c r="UGQ73" s="21"/>
      <c r="UGR73" s="21"/>
      <c r="UGS73" s="21"/>
      <c r="UGT73" s="21"/>
      <c r="UGU73" s="21"/>
      <c r="UGV73" s="21"/>
      <c r="UGW73" s="21"/>
      <c r="UGX73" s="21"/>
      <c r="UGY73" s="21"/>
      <c r="UGZ73" s="21"/>
      <c r="UHA73" s="21"/>
      <c r="UHB73" s="21"/>
      <c r="UHC73" s="21"/>
      <c r="UHD73" s="21"/>
      <c r="UHE73" s="21"/>
      <c r="UHF73" s="21"/>
      <c r="UHG73" s="21"/>
      <c r="UHH73" s="21"/>
      <c r="UHI73" s="21"/>
      <c r="UHJ73" s="21"/>
      <c r="UHK73" s="21"/>
      <c r="UHL73" s="21"/>
      <c r="UHM73" s="21"/>
      <c r="UHN73" s="21"/>
      <c r="UHO73" s="21"/>
      <c r="UHP73" s="21"/>
      <c r="UHQ73" s="21"/>
      <c r="UHR73" s="21"/>
      <c r="UHS73" s="21"/>
      <c r="UHT73" s="21"/>
      <c r="UHU73" s="21"/>
      <c r="UHV73" s="21"/>
      <c r="UHW73" s="21"/>
      <c r="UHX73" s="21"/>
      <c r="UHY73" s="21"/>
      <c r="UHZ73" s="21"/>
      <c r="UIA73" s="21"/>
      <c r="UIB73" s="21"/>
      <c r="UIC73" s="21"/>
      <c r="UID73" s="21"/>
      <c r="UIE73" s="21"/>
      <c r="UIF73" s="21"/>
      <c r="UIG73" s="21"/>
      <c r="UIH73" s="21"/>
      <c r="UII73" s="21"/>
      <c r="UIJ73" s="21"/>
      <c r="UIK73" s="21"/>
      <c r="UIL73" s="21"/>
      <c r="UIM73" s="21"/>
      <c r="UIN73" s="21"/>
      <c r="UIO73" s="21"/>
      <c r="UIP73" s="21"/>
      <c r="UIQ73" s="21"/>
      <c r="UIR73" s="21"/>
      <c r="UIS73" s="21"/>
      <c r="UIT73" s="21"/>
      <c r="UIU73" s="21"/>
      <c r="UIV73" s="21"/>
      <c r="UIW73" s="21"/>
      <c r="UIX73" s="21"/>
      <c r="UIY73" s="21"/>
      <c r="UIZ73" s="21"/>
      <c r="UJA73" s="21"/>
      <c r="UJB73" s="21"/>
      <c r="UJC73" s="21"/>
      <c r="UJD73" s="21"/>
      <c r="UJE73" s="21"/>
      <c r="UJF73" s="21"/>
      <c r="UJG73" s="21"/>
      <c r="UJH73" s="21"/>
      <c r="UJI73" s="21"/>
      <c r="UJJ73" s="21"/>
      <c r="UJK73" s="21"/>
      <c r="UJL73" s="21"/>
      <c r="UJM73" s="21"/>
      <c r="UJN73" s="21"/>
      <c r="UJO73" s="21"/>
      <c r="UJP73" s="21"/>
      <c r="UJQ73" s="21"/>
      <c r="UJR73" s="21"/>
      <c r="UJS73" s="21"/>
      <c r="UJT73" s="21"/>
      <c r="UJU73" s="21"/>
      <c r="UJV73" s="21"/>
      <c r="UJW73" s="21"/>
      <c r="UJX73" s="21"/>
      <c r="UJY73" s="21"/>
      <c r="UJZ73" s="21"/>
      <c r="UKA73" s="21"/>
      <c r="UKB73" s="21"/>
      <c r="UKC73" s="21"/>
      <c r="UKD73" s="21"/>
      <c r="UKE73" s="21"/>
      <c r="UKF73" s="21"/>
      <c r="UKG73" s="21"/>
      <c r="UKH73" s="21"/>
      <c r="UKI73" s="21"/>
      <c r="UKJ73" s="21"/>
      <c r="UKK73" s="21"/>
      <c r="UKL73" s="21"/>
      <c r="UKM73" s="21"/>
      <c r="UKN73" s="21"/>
      <c r="UKO73" s="21"/>
      <c r="UKP73" s="21"/>
      <c r="UKQ73" s="21"/>
      <c r="UKR73" s="21"/>
      <c r="UKS73" s="21"/>
      <c r="UKT73" s="21"/>
      <c r="UKU73" s="21"/>
      <c r="UKV73" s="21"/>
      <c r="UKW73" s="21"/>
      <c r="UKX73" s="21"/>
      <c r="UKY73" s="21"/>
      <c r="UKZ73" s="21"/>
      <c r="ULA73" s="21"/>
      <c r="ULB73" s="21"/>
      <c r="ULC73" s="21"/>
      <c r="ULD73" s="21"/>
      <c r="ULE73" s="21"/>
      <c r="ULF73" s="21"/>
      <c r="ULG73" s="21"/>
      <c r="ULH73" s="21"/>
      <c r="ULI73" s="21"/>
      <c r="ULJ73" s="21"/>
      <c r="ULK73" s="21"/>
      <c r="ULL73" s="21"/>
      <c r="ULM73" s="21"/>
      <c r="ULN73" s="21"/>
      <c r="ULO73" s="21"/>
      <c r="ULP73" s="21"/>
      <c r="ULQ73" s="21"/>
      <c r="ULR73" s="21"/>
      <c r="ULS73" s="21"/>
      <c r="ULT73" s="21"/>
      <c r="ULU73" s="21"/>
      <c r="ULV73" s="21"/>
      <c r="ULW73" s="21"/>
      <c r="ULX73" s="21"/>
      <c r="ULY73" s="21"/>
      <c r="ULZ73" s="21"/>
      <c r="UMA73" s="21"/>
      <c r="UMB73" s="21"/>
      <c r="UMC73" s="21"/>
      <c r="UMD73" s="21"/>
      <c r="UME73" s="21"/>
      <c r="UMF73" s="21"/>
      <c r="UMG73" s="21"/>
      <c r="UMH73" s="21"/>
      <c r="UMI73" s="21"/>
      <c r="UMJ73" s="21"/>
      <c r="UMK73" s="21"/>
      <c r="UML73" s="21"/>
      <c r="UMM73" s="21"/>
      <c r="UMN73" s="21"/>
      <c r="UMO73" s="21"/>
      <c r="UMP73" s="21"/>
      <c r="UMQ73" s="21"/>
      <c r="UMR73" s="21"/>
      <c r="UMS73" s="21"/>
      <c r="UMT73" s="21"/>
      <c r="UMU73" s="21"/>
      <c r="UMV73" s="21"/>
      <c r="UMW73" s="21"/>
      <c r="UMX73" s="21"/>
      <c r="UMY73" s="21"/>
      <c r="UMZ73" s="21"/>
      <c r="UNA73" s="21"/>
      <c r="UNB73" s="21"/>
      <c r="UNC73" s="21"/>
      <c r="UND73" s="21"/>
      <c r="UNE73" s="21"/>
      <c r="UNF73" s="21"/>
      <c r="UNG73" s="21"/>
      <c r="UNH73" s="21"/>
      <c r="UNI73" s="21"/>
      <c r="UNJ73" s="21"/>
      <c r="UNK73" s="21"/>
      <c r="UNL73" s="21"/>
      <c r="UNM73" s="21"/>
      <c r="UNN73" s="21"/>
      <c r="UNO73" s="21"/>
      <c r="UNP73" s="21"/>
      <c r="UNQ73" s="21"/>
      <c r="UNR73" s="21"/>
      <c r="UNS73" s="21"/>
      <c r="UNT73" s="21"/>
      <c r="UNU73" s="21"/>
      <c r="UNV73" s="21"/>
      <c r="UNW73" s="21"/>
      <c r="UNX73" s="21"/>
      <c r="UNY73" s="21"/>
      <c r="UNZ73" s="21"/>
      <c r="UOA73" s="21"/>
      <c r="UOB73" s="21"/>
      <c r="UOC73" s="21"/>
      <c r="UOD73" s="21"/>
      <c r="UOE73" s="21"/>
      <c r="UOF73" s="21"/>
      <c r="UOG73" s="21"/>
      <c r="UOH73" s="21"/>
      <c r="UOI73" s="21"/>
      <c r="UOJ73" s="21"/>
      <c r="UOK73" s="21"/>
      <c r="UOL73" s="21"/>
      <c r="UOM73" s="21"/>
      <c r="UON73" s="21"/>
      <c r="UOO73" s="21"/>
      <c r="UOP73" s="21"/>
      <c r="UOQ73" s="21"/>
      <c r="UOR73" s="21"/>
      <c r="UOS73" s="21"/>
      <c r="UOT73" s="21"/>
      <c r="UOU73" s="21"/>
      <c r="UOV73" s="21"/>
      <c r="UOW73" s="21"/>
      <c r="UOX73" s="21"/>
      <c r="UOY73" s="21"/>
      <c r="UOZ73" s="21"/>
      <c r="UPA73" s="21"/>
      <c r="UPB73" s="21"/>
      <c r="UPC73" s="21"/>
      <c r="UPD73" s="21"/>
      <c r="UPE73" s="21"/>
      <c r="UPF73" s="21"/>
      <c r="UPG73" s="21"/>
      <c r="UPH73" s="21"/>
      <c r="UPI73" s="21"/>
      <c r="UPJ73" s="21"/>
      <c r="UPK73" s="21"/>
      <c r="UPL73" s="21"/>
      <c r="UPM73" s="21"/>
      <c r="UPN73" s="21"/>
      <c r="UPO73" s="21"/>
      <c r="UPP73" s="21"/>
      <c r="UPQ73" s="21"/>
      <c r="UPR73" s="21"/>
      <c r="UPS73" s="21"/>
      <c r="UPT73" s="21"/>
      <c r="UPU73" s="21"/>
      <c r="UPV73" s="21"/>
      <c r="UPW73" s="21"/>
      <c r="UPX73" s="21"/>
      <c r="UPY73" s="21"/>
      <c r="UPZ73" s="21"/>
      <c r="UQA73" s="21"/>
      <c r="UQB73" s="21"/>
      <c r="UQC73" s="21"/>
      <c r="UQD73" s="21"/>
      <c r="UQE73" s="21"/>
      <c r="UQF73" s="21"/>
      <c r="UQG73" s="21"/>
      <c r="UQH73" s="21"/>
      <c r="UQI73" s="21"/>
      <c r="UQJ73" s="21"/>
      <c r="UQK73" s="21"/>
      <c r="UQL73" s="21"/>
      <c r="UQM73" s="21"/>
      <c r="UQN73" s="21"/>
      <c r="UQO73" s="21"/>
      <c r="UQP73" s="21"/>
      <c r="UQQ73" s="21"/>
      <c r="UQR73" s="21"/>
      <c r="UQS73" s="21"/>
      <c r="UQT73" s="21"/>
      <c r="UQU73" s="21"/>
      <c r="UQV73" s="21"/>
      <c r="UQW73" s="21"/>
      <c r="UQX73" s="21"/>
      <c r="UQY73" s="21"/>
      <c r="UQZ73" s="21"/>
      <c r="URA73" s="21"/>
      <c r="URB73" s="21"/>
      <c r="URC73" s="21"/>
      <c r="URD73" s="21"/>
      <c r="URE73" s="21"/>
      <c r="URF73" s="21"/>
      <c r="URG73" s="21"/>
      <c r="URH73" s="21"/>
      <c r="URI73" s="21"/>
      <c r="URJ73" s="21"/>
      <c r="URK73" s="21"/>
      <c r="URL73" s="21"/>
      <c r="URM73" s="21"/>
      <c r="URN73" s="21"/>
      <c r="URO73" s="21"/>
      <c r="URP73" s="21"/>
      <c r="URQ73" s="21"/>
      <c r="URR73" s="21"/>
      <c r="URS73" s="21"/>
      <c r="URT73" s="21"/>
      <c r="URU73" s="21"/>
      <c r="URV73" s="21"/>
      <c r="URW73" s="21"/>
      <c r="URX73" s="21"/>
      <c r="URY73" s="21"/>
      <c r="URZ73" s="21"/>
      <c r="USA73" s="21"/>
      <c r="USB73" s="21"/>
      <c r="USC73" s="21"/>
      <c r="USD73" s="21"/>
      <c r="USE73" s="21"/>
      <c r="USF73" s="21"/>
      <c r="USG73" s="21"/>
      <c r="USH73" s="21"/>
      <c r="USI73" s="21"/>
      <c r="USJ73" s="21"/>
      <c r="USK73" s="21"/>
      <c r="USL73" s="21"/>
      <c r="USM73" s="21"/>
      <c r="USN73" s="21"/>
      <c r="USO73" s="21"/>
      <c r="USP73" s="21"/>
      <c r="USQ73" s="21"/>
      <c r="USR73" s="21"/>
      <c r="USS73" s="21"/>
      <c r="UST73" s="21"/>
      <c r="USU73" s="21"/>
      <c r="USV73" s="21"/>
      <c r="USW73" s="21"/>
      <c r="USX73" s="21"/>
      <c r="USY73" s="21"/>
      <c r="USZ73" s="21"/>
      <c r="UTA73" s="21"/>
      <c r="UTB73" s="21"/>
      <c r="UTC73" s="21"/>
      <c r="UTD73" s="21"/>
      <c r="UTE73" s="21"/>
      <c r="UTF73" s="21"/>
      <c r="UTG73" s="21"/>
      <c r="UTH73" s="21"/>
      <c r="UTI73" s="21"/>
      <c r="UTJ73" s="21"/>
      <c r="UTK73" s="21"/>
      <c r="UTL73" s="21"/>
      <c r="UTM73" s="21"/>
      <c r="UTN73" s="21"/>
      <c r="UTO73" s="21"/>
      <c r="UTP73" s="21"/>
      <c r="UTQ73" s="21"/>
      <c r="UTR73" s="21"/>
      <c r="UTS73" s="21"/>
      <c r="UTT73" s="21"/>
      <c r="UTU73" s="21"/>
      <c r="UTV73" s="21"/>
      <c r="UTW73" s="21"/>
      <c r="UTX73" s="21"/>
      <c r="UTY73" s="21"/>
      <c r="UTZ73" s="21"/>
      <c r="UUA73" s="21"/>
      <c r="UUB73" s="21"/>
      <c r="UUC73" s="21"/>
      <c r="UUD73" s="21"/>
      <c r="UUE73" s="21"/>
      <c r="UUF73" s="21"/>
      <c r="UUG73" s="21"/>
      <c r="UUH73" s="21"/>
      <c r="UUI73" s="21"/>
      <c r="UUJ73" s="21"/>
      <c r="UUK73" s="21"/>
      <c r="UUL73" s="21"/>
      <c r="UUM73" s="21"/>
      <c r="UUN73" s="21"/>
      <c r="UUO73" s="21"/>
      <c r="UUP73" s="21"/>
      <c r="UUQ73" s="21"/>
      <c r="UUR73" s="21"/>
      <c r="UUS73" s="21"/>
      <c r="UUT73" s="21"/>
      <c r="UUU73" s="21"/>
      <c r="UUV73" s="21"/>
      <c r="UUW73" s="21"/>
      <c r="UUX73" s="21"/>
      <c r="UUY73" s="21"/>
      <c r="UUZ73" s="21"/>
      <c r="UVA73" s="21"/>
      <c r="UVB73" s="21"/>
      <c r="UVC73" s="21"/>
      <c r="UVD73" s="21"/>
      <c r="UVE73" s="21"/>
      <c r="UVF73" s="21"/>
      <c r="UVG73" s="21"/>
      <c r="UVH73" s="21"/>
      <c r="UVI73" s="21"/>
      <c r="UVJ73" s="21"/>
      <c r="UVK73" s="21"/>
      <c r="UVL73" s="21"/>
      <c r="UVM73" s="21"/>
      <c r="UVN73" s="21"/>
      <c r="UVO73" s="21"/>
      <c r="UVP73" s="21"/>
      <c r="UVQ73" s="21"/>
      <c r="UVR73" s="21"/>
      <c r="UVS73" s="21"/>
      <c r="UVT73" s="21"/>
      <c r="UVU73" s="21"/>
      <c r="UVV73" s="21"/>
      <c r="UVW73" s="21"/>
      <c r="UVX73" s="21"/>
      <c r="UVY73" s="21"/>
      <c r="UVZ73" s="21"/>
      <c r="UWA73" s="21"/>
      <c r="UWB73" s="21"/>
      <c r="UWC73" s="21"/>
      <c r="UWD73" s="21"/>
      <c r="UWE73" s="21"/>
      <c r="UWF73" s="21"/>
      <c r="UWG73" s="21"/>
      <c r="UWH73" s="21"/>
      <c r="UWI73" s="21"/>
      <c r="UWJ73" s="21"/>
      <c r="UWK73" s="21"/>
      <c r="UWL73" s="21"/>
      <c r="UWM73" s="21"/>
      <c r="UWN73" s="21"/>
      <c r="UWO73" s="21"/>
      <c r="UWP73" s="21"/>
      <c r="UWQ73" s="21"/>
      <c r="UWR73" s="21"/>
      <c r="UWS73" s="21"/>
      <c r="UWT73" s="21"/>
      <c r="UWU73" s="21"/>
      <c r="UWV73" s="21"/>
      <c r="UWW73" s="21"/>
      <c r="UWX73" s="21"/>
      <c r="UWY73" s="21"/>
      <c r="UWZ73" s="21"/>
      <c r="UXA73" s="21"/>
      <c r="UXB73" s="21"/>
      <c r="UXC73" s="21"/>
      <c r="UXD73" s="21"/>
      <c r="UXE73" s="21"/>
      <c r="UXF73" s="21"/>
      <c r="UXG73" s="21"/>
      <c r="UXH73" s="21"/>
      <c r="UXI73" s="21"/>
      <c r="UXJ73" s="21"/>
      <c r="UXK73" s="21"/>
      <c r="UXL73" s="21"/>
      <c r="UXM73" s="21"/>
      <c r="UXN73" s="21"/>
      <c r="UXO73" s="21"/>
      <c r="UXP73" s="21"/>
      <c r="UXQ73" s="21"/>
      <c r="UXR73" s="21"/>
      <c r="UXS73" s="21"/>
      <c r="UXT73" s="21"/>
      <c r="UXU73" s="21"/>
      <c r="UXV73" s="21"/>
      <c r="UXW73" s="21"/>
      <c r="UXX73" s="21"/>
      <c r="UXY73" s="21"/>
      <c r="UXZ73" s="21"/>
      <c r="UYA73" s="21"/>
      <c r="UYB73" s="21"/>
      <c r="UYC73" s="21"/>
      <c r="UYD73" s="21"/>
      <c r="UYE73" s="21"/>
      <c r="UYF73" s="21"/>
      <c r="UYG73" s="21"/>
      <c r="UYH73" s="21"/>
      <c r="UYI73" s="21"/>
      <c r="UYJ73" s="21"/>
      <c r="UYK73" s="21"/>
      <c r="UYL73" s="21"/>
      <c r="UYM73" s="21"/>
      <c r="UYN73" s="21"/>
      <c r="UYO73" s="21"/>
      <c r="UYP73" s="21"/>
      <c r="UYQ73" s="21"/>
      <c r="UYR73" s="21"/>
      <c r="UYS73" s="21"/>
      <c r="UYT73" s="21"/>
      <c r="UYU73" s="21"/>
      <c r="UYV73" s="21"/>
      <c r="UYW73" s="21"/>
      <c r="UYX73" s="21"/>
      <c r="UYY73" s="21"/>
      <c r="UYZ73" s="21"/>
      <c r="UZA73" s="21"/>
      <c r="UZB73" s="21"/>
      <c r="UZC73" s="21"/>
      <c r="UZD73" s="21"/>
      <c r="UZE73" s="21"/>
      <c r="UZF73" s="21"/>
      <c r="UZG73" s="21"/>
      <c r="UZH73" s="21"/>
      <c r="UZI73" s="21"/>
      <c r="UZJ73" s="21"/>
      <c r="UZK73" s="21"/>
      <c r="UZL73" s="21"/>
      <c r="UZM73" s="21"/>
      <c r="UZN73" s="21"/>
      <c r="UZO73" s="21"/>
      <c r="UZP73" s="21"/>
      <c r="UZQ73" s="21"/>
      <c r="UZR73" s="21"/>
      <c r="UZS73" s="21"/>
      <c r="UZT73" s="21"/>
      <c r="UZU73" s="21"/>
      <c r="UZV73" s="21"/>
      <c r="UZW73" s="21"/>
      <c r="UZX73" s="21"/>
      <c r="UZY73" s="21"/>
      <c r="UZZ73" s="21"/>
      <c r="VAA73" s="21"/>
      <c r="VAB73" s="21"/>
      <c r="VAC73" s="21"/>
      <c r="VAD73" s="21"/>
      <c r="VAE73" s="21"/>
      <c r="VAF73" s="21"/>
      <c r="VAG73" s="21"/>
      <c r="VAH73" s="21"/>
      <c r="VAI73" s="21"/>
      <c r="VAJ73" s="21"/>
      <c r="VAK73" s="21"/>
      <c r="VAL73" s="21"/>
      <c r="VAM73" s="21"/>
      <c r="VAN73" s="21"/>
      <c r="VAO73" s="21"/>
      <c r="VAP73" s="21"/>
      <c r="VAQ73" s="21"/>
      <c r="VAR73" s="21"/>
      <c r="VAS73" s="21"/>
      <c r="VAT73" s="21"/>
      <c r="VAU73" s="21"/>
      <c r="VAV73" s="21"/>
      <c r="VAW73" s="21"/>
      <c r="VAX73" s="21"/>
      <c r="VAY73" s="21"/>
      <c r="VAZ73" s="21"/>
      <c r="VBA73" s="21"/>
      <c r="VBB73" s="21"/>
      <c r="VBC73" s="21"/>
      <c r="VBD73" s="21"/>
      <c r="VBE73" s="21"/>
      <c r="VBF73" s="21"/>
      <c r="VBG73" s="21"/>
      <c r="VBH73" s="21"/>
      <c r="VBI73" s="21"/>
      <c r="VBJ73" s="21"/>
      <c r="VBK73" s="21"/>
      <c r="VBL73" s="21"/>
      <c r="VBM73" s="21"/>
      <c r="VBN73" s="21"/>
      <c r="VBO73" s="21"/>
      <c r="VBP73" s="21"/>
      <c r="VBQ73" s="21"/>
      <c r="VBR73" s="21"/>
      <c r="VBS73" s="21"/>
      <c r="VBT73" s="21"/>
      <c r="VBU73" s="21"/>
      <c r="VBV73" s="21"/>
      <c r="VBW73" s="21"/>
      <c r="VBX73" s="21"/>
      <c r="VBY73" s="21"/>
      <c r="VBZ73" s="21"/>
      <c r="VCA73" s="21"/>
      <c r="VCB73" s="21"/>
      <c r="VCC73" s="21"/>
      <c r="VCD73" s="21"/>
      <c r="VCE73" s="21"/>
      <c r="VCF73" s="21"/>
      <c r="VCG73" s="21"/>
      <c r="VCH73" s="21"/>
      <c r="VCI73" s="21"/>
      <c r="VCJ73" s="21"/>
      <c r="VCK73" s="21"/>
      <c r="VCL73" s="21"/>
      <c r="VCM73" s="21"/>
      <c r="VCN73" s="21"/>
      <c r="VCO73" s="21"/>
      <c r="VCP73" s="21"/>
      <c r="VCQ73" s="21"/>
      <c r="VCR73" s="21"/>
      <c r="VCS73" s="21"/>
      <c r="VCT73" s="21"/>
      <c r="VCU73" s="21"/>
      <c r="VCV73" s="21"/>
      <c r="VCW73" s="21"/>
      <c r="VCX73" s="21"/>
      <c r="VCY73" s="21"/>
      <c r="VCZ73" s="21"/>
      <c r="VDA73" s="21"/>
      <c r="VDB73" s="21"/>
      <c r="VDC73" s="21"/>
      <c r="VDD73" s="21"/>
      <c r="VDE73" s="21"/>
      <c r="VDF73" s="21"/>
      <c r="VDG73" s="21"/>
      <c r="VDH73" s="21"/>
      <c r="VDI73" s="21"/>
      <c r="VDJ73" s="21"/>
      <c r="VDK73" s="21"/>
      <c r="VDL73" s="21"/>
      <c r="VDM73" s="21"/>
      <c r="VDN73" s="21"/>
      <c r="VDO73" s="21"/>
      <c r="VDP73" s="21"/>
      <c r="VDQ73" s="21"/>
      <c r="VDR73" s="21"/>
      <c r="VDS73" s="21"/>
      <c r="VDT73" s="21"/>
      <c r="VDU73" s="21"/>
      <c r="VDV73" s="21"/>
      <c r="VDW73" s="21"/>
      <c r="VDX73" s="21"/>
      <c r="VDY73" s="21"/>
      <c r="VDZ73" s="21"/>
      <c r="VEA73" s="21"/>
      <c r="VEB73" s="21"/>
      <c r="VEC73" s="21"/>
      <c r="VED73" s="21"/>
      <c r="VEE73" s="21"/>
      <c r="VEF73" s="21"/>
      <c r="VEG73" s="21"/>
      <c r="VEH73" s="21"/>
      <c r="VEI73" s="21"/>
      <c r="VEJ73" s="21"/>
      <c r="VEK73" s="21"/>
      <c r="VEL73" s="21"/>
      <c r="VEM73" s="21"/>
      <c r="VEN73" s="21"/>
      <c r="VEO73" s="21"/>
      <c r="VEP73" s="21"/>
      <c r="VEQ73" s="21"/>
      <c r="VER73" s="21"/>
      <c r="VES73" s="21"/>
      <c r="VET73" s="21"/>
      <c r="VEU73" s="21"/>
      <c r="VEV73" s="21"/>
      <c r="VEW73" s="21"/>
      <c r="VEX73" s="21"/>
      <c r="VEY73" s="21"/>
      <c r="VEZ73" s="21"/>
      <c r="VFA73" s="21"/>
      <c r="VFB73" s="21"/>
      <c r="VFC73" s="21"/>
      <c r="VFD73" s="21"/>
      <c r="VFE73" s="21"/>
      <c r="VFF73" s="21"/>
      <c r="VFG73" s="21"/>
      <c r="VFH73" s="21"/>
      <c r="VFI73" s="21"/>
      <c r="VFJ73" s="21"/>
      <c r="VFK73" s="21"/>
      <c r="VFL73" s="21"/>
      <c r="VFM73" s="21"/>
      <c r="VFN73" s="21"/>
      <c r="VFO73" s="21"/>
      <c r="VFP73" s="21"/>
      <c r="VFQ73" s="21"/>
      <c r="VFR73" s="21"/>
      <c r="VFS73" s="21"/>
      <c r="VFT73" s="21"/>
      <c r="VFU73" s="21"/>
      <c r="VFV73" s="21"/>
      <c r="VFW73" s="21"/>
      <c r="VFX73" s="21"/>
      <c r="VFY73" s="21"/>
      <c r="VFZ73" s="21"/>
      <c r="VGA73" s="21"/>
      <c r="VGB73" s="21"/>
      <c r="VGC73" s="21"/>
      <c r="VGD73" s="21"/>
      <c r="VGE73" s="21"/>
      <c r="VGF73" s="21"/>
      <c r="VGG73" s="21"/>
      <c r="VGH73" s="21"/>
      <c r="VGI73" s="21"/>
      <c r="VGJ73" s="21"/>
      <c r="VGK73" s="21"/>
      <c r="VGL73" s="21"/>
      <c r="VGM73" s="21"/>
      <c r="VGN73" s="21"/>
      <c r="VGO73" s="21"/>
      <c r="VGP73" s="21"/>
      <c r="VGQ73" s="21"/>
      <c r="VGR73" s="21"/>
      <c r="VGS73" s="21"/>
      <c r="VGT73" s="21"/>
      <c r="VGU73" s="21"/>
      <c r="VGV73" s="21"/>
      <c r="VGW73" s="21"/>
      <c r="VGX73" s="21"/>
      <c r="VGY73" s="21"/>
      <c r="VGZ73" s="21"/>
      <c r="VHA73" s="21"/>
      <c r="VHB73" s="21"/>
      <c r="VHC73" s="21"/>
      <c r="VHD73" s="21"/>
      <c r="VHE73" s="21"/>
      <c r="VHF73" s="21"/>
      <c r="VHG73" s="21"/>
      <c r="VHH73" s="21"/>
      <c r="VHI73" s="21"/>
      <c r="VHJ73" s="21"/>
      <c r="VHK73" s="21"/>
      <c r="VHL73" s="21"/>
      <c r="VHM73" s="21"/>
      <c r="VHN73" s="21"/>
      <c r="VHO73" s="21"/>
      <c r="VHP73" s="21"/>
      <c r="VHQ73" s="21"/>
      <c r="VHR73" s="21"/>
      <c r="VHS73" s="21"/>
      <c r="VHT73" s="21"/>
      <c r="VHU73" s="21"/>
      <c r="VHV73" s="21"/>
      <c r="VHW73" s="21"/>
      <c r="VHX73" s="21"/>
      <c r="VHY73" s="21"/>
      <c r="VHZ73" s="21"/>
      <c r="VIA73" s="21"/>
      <c r="VIB73" s="21"/>
      <c r="VIC73" s="21"/>
      <c r="VID73" s="21"/>
      <c r="VIE73" s="21"/>
      <c r="VIF73" s="21"/>
      <c r="VIG73" s="21"/>
      <c r="VIH73" s="21"/>
      <c r="VII73" s="21"/>
      <c r="VIJ73" s="21"/>
      <c r="VIK73" s="21"/>
      <c r="VIL73" s="21"/>
      <c r="VIM73" s="21"/>
      <c r="VIN73" s="21"/>
      <c r="VIO73" s="21"/>
      <c r="VIP73" s="21"/>
      <c r="VIQ73" s="21"/>
      <c r="VIR73" s="21"/>
      <c r="VIS73" s="21"/>
      <c r="VIT73" s="21"/>
      <c r="VIU73" s="21"/>
      <c r="VIV73" s="21"/>
      <c r="VIW73" s="21"/>
      <c r="VIX73" s="21"/>
      <c r="VIY73" s="21"/>
      <c r="VIZ73" s="21"/>
      <c r="VJA73" s="21"/>
      <c r="VJB73" s="21"/>
      <c r="VJC73" s="21"/>
      <c r="VJD73" s="21"/>
      <c r="VJE73" s="21"/>
      <c r="VJF73" s="21"/>
      <c r="VJG73" s="21"/>
      <c r="VJH73" s="21"/>
      <c r="VJI73" s="21"/>
      <c r="VJJ73" s="21"/>
      <c r="VJK73" s="21"/>
      <c r="VJL73" s="21"/>
      <c r="VJM73" s="21"/>
      <c r="VJN73" s="21"/>
      <c r="VJO73" s="21"/>
      <c r="VJP73" s="21"/>
      <c r="VJQ73" s="21"/>
      <c r="VJR73" s="21"/>
      <c r="VJS73" s="21"/>
      <c r="VJT73" s="21"/>
      <c r="VJU73" s="21"/>
      <c r="VJV73" s="21"/>
      <c r="VJW73" s="21"/>
      <c r="VJX73" s="21"/>
      <c r="VJY73" s="21"/>
      <c r="VJZ73" s="21"/>
      <c r="VKA73" s="21"/>
      <c r="VKB73" s="21"/>
      <c r="VKC73" s="21"/>
      <c r="VKD73" s="21"/>
      <c r="VKE73" s="21"/>
      <c r="VKF73" s="21"/>
      <c r="VKG73" s="21"/>
      <c r="VKH73" s="21"/>
      <c r="VKI73" s="21"/>
      <c r="VKJ73" s="21"/>
      <c r="VKK73" s="21"/>
      <c r="VKL73" s="21"/>
      <c r="VKM73" s="21"/>
      <c r="VKN73" s="21"/>
      <c r="VKO73" s="21"/>
      <c r="VKP73" s="21"/>
      <c r="VKQ73" s="21"/>
      <c r="VKR73" s="21"/>
      <c r="VKS73" s="21"/>
      <c r="VKT73" s="21"/>
      <c r="VKU73" s="21"/>
      <c r="VKV73" s="21"/>
      <c r="VKW73" s="21"/>
      <c r="VKX73" s="21"/>
      <c r="VKY73" s="21"/>
      <c r="VKZ73" s="21"/>
      <c r="VLA73" s="21"/>
      <c r="VLB73" s="21"/>
      <c r="VLC73" s="21"/>
      <c r="VLD73" s="21"/>
      <c r="VLE73" s="21"/>
      <c r="VLF73" s="21"/>
      <c r="VLG73" s="21"/>
      <c r="VLH73" s="21"/>
      <c r="VLI73" s="21"/>
      <c r="VLJ73" s="21"/>
      <c r="VLK73" s="21"/>
      <c r="VLL73" s="21"/>
      <c r="VLM73" s="21"/>
      <c r="VLN73" s="21"/>
      <c r="VLO73" s="21"/>
      <c r="VLP73" s="21"/>
      <c r="VLQ73" s="21"/>
      <c r="VLR73" s="21"/>
      <c r="VLS73" s="21"/>
      <c r="VLT73" s="21"/>
      <c r="VLU73" s="21"/>
      <c r="VLV73" s="21"/>
      <c r="VLW73" s="21"/>
      <c r="VLX73" s="21"/>
      <c r="VLY73" s="21"/>
      <c r="VLZ73" s="21"/>
      <c r="VMA73" s="21"/>
      <c r="VMB73" s="21"/>
      <c r="VMC73" s="21"/>
      <c r="VMD73" s="21"/>
      <c r="VME73" s="21"/>
      <c r="VMF73" s="21"/>
      <c r="VMG73" s="21"/>
      <c r="VMH73" s="21"/>
      <c r="VMI73" s="21"/>
      <c r="VMJ73" s="21"/>
      <c r="VMK73" s="21"/>
      <c r="VML73" s="21"/>
      <c r="VMM73" s="21"/>
      <c r="VMN73" s="21"/>
      <c r="VMO73" s="21"/>
      <c r="VMP73" s="21"/>
      <c r="VMQ73" s="21"/>
      <c r="VMR73" s="21"/>
      <c r="VMS73" s="21"/>
      <c r="VMT73" s="21"/>
      <c r="VMU73" s="21"/>
      <c r="VMV73" s="21"/>
      <c r="VMW73" s="21"/>
      <c r="VMX73" s="21"/>
      <c r="VMY73" s="21"/>
      <c r="VMZ73" s="21"/>
      <c r="VNA73" s="21"/>
      <c r="VNB73" s="21"/>
      <c r="VNC73" s="21"/>
      <c r="VND73" s="21"/>
      <c r="VNE73" s="21"/>
      <c r="VNF73" s="21"/>
      <c r="VNG73" s="21"/>
      <c r="VNH73" s="21"/>
      <c r="VNI73" s="21"/>
      <c r="VNJ73" s="21"/>
      <c r="VNK73" s="21"/>
      <c r="VNL73" s="21"/>
      <c r="VNM73" s="21"/>
      <c r="VNN73" s="21"/>
      <c r="VNO73" s="21"/>
      <c r="VNP73" s="21"/>
      <c r="VNQ73" s="21"/>
      <c r="VNR73" s="21"/>
      <c r="VNS73" s="21"/>
      <c r="VNT73" s="21"/>
      <c r="VNU73" s="21"/>
      <c r="VNV73" s="21"/>
      <c r="VNW73" s="21"/>
      <c r="VNX73" s="21"/>
      <c r="VNY73" s="21"/>
      <c r="VNZ73" s="21"/>
      <c r="VOA73" s="21"/>
      <c r="VOB73" s="21"/>
      <c r="VOC73" s="21"/>
      <c r="VOD73" s="21"/>
      <c r="VOE73" s="21"/>
      <c r="VOF73" s="21"/>
      <c r="VOG73" s="21"/>
      <c r="VOH73" s="21"/>
      <c r="VOI73" s="21"/>
      <c r="VOJ73" s="21"/>
      <c r="VOK73" s="21"/>
      <c r="VOL73" s="21"/>
      <c r="VOM73" s="21"/>
      <c r="VON73" s="21"/>
      <c r="VOO73" s="21"/>
      <c r="VOP73" s="21"/>
      <c r="VOQ73" s="21"/>
      <c r="VOR73" s="21"/>
      <c r="VOS73" s="21"/>
      <c r="VOT73" s="21"/>
      <c r="VOU73" s="21"/>
      <c r="VOV73" s="21"/>
      <c r="VOW73" s="21"/>
      <c r="VOX73" s="21"/>
      <c r="VOY73" s="21"/>
      <c r="VOZ73" s="21"/>
      <c r="VPA73" s="21"/>
      <c r="VPB73" s="21"/>
      <c r="VPC73" s="21"/>
      <c r="VPD73" s="21"/>
      <c r="VPE73" s="21"/>
      <c r="VPF73" s="21"/>
      <c r="VPG73" s="21"/>
      <c r="VPH73" s="21"/>
      <c r="VPI73" s="21"/>
      <c r="VPJ73" s="21"/>
      <c r="VPK73" s="21"/>
      <c r="VPL73" s="21"/>
      <c r="VPM73" s="21"/>
      <c r="VPN73" s="21"/>
      <c r="VPO73" s="21"/>
      <c r="VPP73" s="21"/>
      <c r="VPQ73" s="21"/>
      <c r="VPR73" s="21"/>
      <c r="VPS73" s="21"/>
      <c r="VPT73" s="21"/>
      <c r="VPU73" s="21"/>
      <c r="VPV73" s="21"/>
      <c r="VPW73" s="21"/>
      <c r="VPX73" s="21"/>
      <c r="VPY73" s="21"/>
      <c r="VPZ73" s="21"/>
      <c r="VQA73" s="21"/>
      <c r="VQB73" s="21"/>
      <c r="VQC73" s="21"/>
      <c r="VQD73" s="21"/>
      <c r="VQE73" s="21"/>
      <c r="VQF73" s="21"/>
      <c r="VQG73" s="21"/>
      <c r="VQH73" s="21"/>
      <c r="VQI73" s="21"/>
      <c r="VQJ73" s="21"/>
      <c r="VQK73" s="21"/>
      <c r="VQL73" s="21"/>
      <c r="VQM73" s="21"/>
      <c r="VQN73" s="21"/>
      <c r="VQO73" s="21"/>
      <c r="VQP73" s="21"/>
      <c r="VQQ73" s="21"/>
      <c r="VQR73" s="21"/>
      <c r="VQS73" s="21"/>
      <c r="VQT73" s="21"/>
      <c r="VQU73" s="21"/>
      <c r="VQV73" s="21"/>
      <c r="VQW73" s="21"/>
      <c r="VQX73" s="21"/>
      <c r="VQY73" s="21"/>
      <c r="VQZ73" s="21"/>
      <c r="VRA73" s="21"/>
      <c r="VRB73" s="21"/>
      <c r="VRC73" s="21"/>
      <c r="VRD73" s="21"/>
      <c r="VRE73" s="21"/>
      <c r="VRF73" s="21"/>
      <c r="VRG73" s="21"/>
      <c r="VRH73" s="21"/>
      <c r="VRI73" s="21"/>
      <c r="VRJ73" s="21"/>
      <c r="VRK73" s="21"/>
      <c r="VRL73" s="21"/>
      <c r="VRM73" s="21"/>
      <c r="VRN73" s="21"/>
      <c r="VRO73" s="21"/>
      <c r="VRP73" s="21"/>
      <c r="VRQ73" s="21"/>
      <c r="VRR73" s="21"/>
      <c r="VRS73" s="21"/>
      <c r="VRT73" s="21"/>
      <c r="VRU73" s="21"/>
      <c r="VRV73" s="21"/>
      <c r="VRW73" s="21"/>
      <c r="VRX73" s="21"/>
      <c r="VRY73" s="21"/>
      <c r="VRZ73" s="21"/>
      <c r="VSA73" s="21"/>
      <c r="VSB73" s="21"/>
      <c r="VSC73" s="21"/>
      <c r="VSD73" s="21"/>
      <c r="VSE73" s="21"/>
      <c r="VSF73" s="21"/>
      <c r="VSG73" s="21"/>
      <c r="VSH73" s="21"/>
      <c r="VSI73" s="21"/>
      <c r="VSJ73" s="21"/>
      <c r="VSK73" s="21"/>
      <c r="VSL73" s="21"/>
      <c r="VSM73" s="21"/>
      <c r="VSN73" s="21"/>
      <c r="VSO73" s="21"/>
      <c r="VSP73" s="21"/>
      <c r="VSQ73" s="21"/>
      <c r="VSR73" s="21"/>
      <c r="VSS73" s="21"/>
      <c r="VST73" s="21"/>
      <c r="VSU73" s="21"/>
      <c r="VSV73" s="21"/>
      <c r="VSW73" s="21"/>
      <c r="VSX73" s="21"/>
      <c r="VSY73" s="21"/>
      <c r="VSZ73" s="21"/>
      <c r="VTA73" s="21"/>
      <c r="VTB73" s="21"/>
      <c r="VTC73" s="21"/>
      <c r="VTD73" s="21"/>
      <c r="VTE73" s="21"/>
      <c r="VTF73" s="21"/>
      <c r="VTG73" s="21"/>
      <c r="VTH73" s="21"/>
      <c r="VTI73" s="21"/>
      <c r="VTJ73" s="21"/>
      <c r="VTK73" s="21"/>
      <c r="VTL73" s="21"/>
      <c r="VTM73" s="21"/>
      <c r="VTN73" s="21"/>
      <c r="VTO73" s="21"/>
      <c r="VTP73" s="21"/>
      <c r="VTQ73" s="21"/>
      <c r="VTR73" s="21"/>
      <c r="VTS73" s="21"/>
      <c r="VTT73" s="21"/>
      <c r="VTU73" s="21"/>
      <c r="VTV73" s="21"/>
      <c r="VTW73" s="21"/>
      <c r="VTX73" s="21"/>
      <c r="VTY73" s="21"/>
      <c r="VTZ73" s="21"/>
      <c r="VUA73" s="21"/>
      <c r="VUB73" s="21"/>
      <c r="VUC73" s="21"/>
      <c r="VUD73" s="21"/>
      <c r="VUE73" s="21"/>
      <c r="VUF73" s="21"/>
      <c r="VUG73" s="21"/>
      <c r="VUH73" s="21"/>
      <c r="VUI73" s="21"/>
      <c r="VUJ73" s="21"/>
      <c r="VUK73" s="21"/>
      <c r="VUL73" s="21"/>
      <c r="VUM73" s="21"/>
      <c r="VUN73" s="21"/>
      <c r="VUO73" s="21"/>
      <c r="VUP73" s="21"/>
      <c r="VUQ73" s="21"/>
      <c r="VUR73" s="21"/>
      <c r="VUS73" s="21"/>
      <c r="VUT73" s="21"/>
      <c r="VUU73" s="21"/>
      <c r="VUV73" s="21"/>
      <c r="VUW73" s="21"/>
      <c r="VUX73" s="21"/>
      <c r="VUY73" s="21"/>
      <c r="VUZ73" s="21"/>
      <c r="VVA73" s="21"/>
      <c r="VVB73" s="21"/>
      <c r="VVC73" s="21"/>
      <c r="VVD73" s="21"/>
      <c r="VVE73" s="21"/>
      <c r="VVF73" s="21"/>
      <c r="VVG73" s="21"/>
      <c r="VVH73" s="21"/>
      <c r="VVI73" s="21"/>
      <c r="VVJ73" s="21"/>
      <c r="VVK73" s="21"/>
      <c r="VVL73" s="21"/>
      <c r="VVM73" s="21"/>
      <c r="VVN73" s="21"/>
      <c r="VVO73" s="21"/>
      <c r="VVP73" s="21"/>
      <c r="VVQ73" s="21"/>
      <c r="VVR73" s="21"/>
      <c r="VVS73" s="21"/>
      <c r="VVT73" s="21"/>
      <c r="VVU73" s="21"/>
      <c r="VVV73" s="21"/>
      <c r="VVW73" s="21"/>
      <c r="VVX73" s="21"/>
      <c r="VVY73" s="21"/>
      <c r="VVZ73" s="21"/>
      <c r="VWA73" s="21"/>
      <c r="VWB73" s="21"/>
      <c r="VWC73" s="21"/>
      <c r="VWD73" s="21"/>
      <c r="VWE73" s="21"/>
      <c r="VWF73" s="21"/>
      <c r="VWG73" s="21"/>
      <c r="VWH73" s="21"/>
      <c r="VWI73" s="21"/>
      <c r="VWJ73" s="21"/>
      <c r="VWK73" s="21"/>
      <c r="VWL73" s="21"/>
      <c r="VWM73" s="21"/>
      <c r="VWN73" s="21"/>
      <c r="VWO73" s="21"/>
      <c r="VWP73" s="21"/>
      <c r="VWQ73" s="21"/>
      <c r="VWR73" s="21"/>
      <c r="VWS73" s="21"/>
      <c r="VWT73" s="21"/>
      <c r="VWU73" s="21"/>
      <c r="VWV73" s="21"/>
      <c r="VWW73" s="21"/>
      <c r="VWX73" s="21"/>
      <c r="VWY73" s="21"/>
      <c r="VWZ73" s="21"/>
      <c r="VXA73" s="21"/>
      <c r="VXB73" s="21"/>
      <c r="VXC73" s="21"/>
      <c r="VXD73" s="21"/>
      <c r="VXE73" s="21"/>
      <c r="VXF73" s="21"/>
      <c r="VXG73" s="21"/>
      <c r="VXH73" s="21"/>
      <c r="VXI73" s="21"/>
      <c r="VXJ73" s="21"/>
      <c r="VXK73" s="21"/>
      <c r="VXL73" s="21"/>
      <c r="VXM73" s="21"/>
      <c r="VXN73" s="21"/>
      <c r="VXO73" s="21"/>
      <c r="VXP73" s="21"/>
      <c r="VXQ73" s="21"/>
      <c r="VXR73" s="21"/>
      <c r="VXS73" s="21"/>
      <c r="VXT73" s="21"/>
      <c r="VXU73" s="21"/>
      <c r="VXV73" s="21"/>
      <c r="VXW73" s="21"/>
      <c r="VXX73" s="21"/>
      <c r="VXY73" s="21"/>
      <c r="VXZ73" s="21"/>
      <c r="VYA73" s="21"/>
      <c r="VYB73" s="21"/>
      <c r="VYC73" s="21"/>
      <c r="VYD73" s="21"/>
      <c r="VYE73" s="21"/>
      <c r="VYF73" s="21"/>
      <c r="VYG73" s="21"/>
      <c r="VYH73" s="21"/>
      <c r="VYI73" s="21"/>
      <c r="VYJ73" s="21"/>
      <c r="VYK73" s="21"/>
      <c r="VYL73" s="21"/>
      <c r="VYM73" s="21"/>
      <c r="VYN73" s="21"/>
      <c r="VYO73" s="21"/>
      <c r="VYP73" s="21"/>
      <c r="VYQ73" s="21"/>
      <c r="VYR73" s="21"/>
      <c r="VYS73" s="21"/>
      <c r="VYT73" s="21"/>
      <c r="VYU73" s="21"/>
      <c r="VYV73" s="21"/>
      <c r="VYW73" s="21"/>
      <c r="VYX73" s="21"/>
      <c r="VYY73" s="21"/>
      <c r="VYZ73" s="21"/>
      <c r="VZA73" s="21"/>
      <c r="VZB73" s="21"/>
      <c r="VZC73" s="21"/>
      <c r="VZD73" s="21"/>
      <c r="VZE73" s="21"/>
      <c r="VZF73" s="21"/>
      <c r="VZG73" s="21"/>
      <c r="VZH73" s="21"/>
      <c r="VZI73" s="21"/>
      <c r="VZJ73" s="21"/>
      <c r="VZK73" s="21"/>
      <c r="VZL73" s="21"/>
      <c r="VZM73" s="21"/>
      <c r="VZN73" s="21"/>
      <c r="VZO73" s="21"/>
      <c r="VZP73" s="21"/>
      <c r="VZQ73" s="21"/>
      <c r="VZR73" s="21"/>
      <c r="VZS73" s="21"/>
      <c r="VZT73" s="21"/>
      <c r="VZU73" s="21"/>
      <c r="VZV73" s="21"/>
      <c r="VZW73" s="21"/>
      <c r="VZX73" s="21"/>
      <c r="VZY73" s="21"/>
      <c r="VZZ73" s="21"/>
      <c r="WAA73" s="21"/>
      <c r="WAB73" s="21"/>
      <c r="WAC73" s="21"/>
      <c r="WAD73" s="21"/>
      <c r="WAE73" s="21"/>
      <c r="WAF73" s="21"/>
      <c r="WAG73" s="21"/>
      <c r="WAH73" s="21"/>
      <c r="WAI73" s="21"/>
      <c r="WAJ73" s="21"/>
      <c r="WAK73" s="21"/>
      <c r="WAL73" s="21"/>
      <c r="WAM73" s="21"/>
      <c r="WAN73" s="21"/>
      <c r="WAO73" s="21"/>
      <c r="WAP73" s="21"/>
      <c r="WAQ73" s="21"/>
      <c r="WAR73" s="21"/>
      <c r="WAS73" s="21"/>
      <c r="WAT73" s="21"/>
      <c r="WAU73" s="21"/>
      <c r="WAV73" s="21"/>
      <c r="WAW73" s="21"/>
      <c r="WAX73" s="21"/>
      <c r="WAY73" s="21"/>
      <c r="WAZ73" s="21"/>
      <c r="WBA73" s="21"/>
      <c r="WBB73" s="21"/>
      <c r="WBC73" s="21"/>
      <c r="WBD73" s="21"/>
      <c r="WBE73" s="21"/>
      <c r="WBF73" s="21"/>
      <c r="WBG73" s="21"/>
      <c r="WBH73" s="21"/>
      <c r="WBI73" s="21"/>
      <c r="WBJ73" s="21"/>
      <c r="WBK73" s="21"/>
      <c r="WBL73" s="21"/>
      <c r="WBM73" s="21"/>
      <c r="WBN73" s="21"/>
      <c r="WBO73" s="21"/>
      <c r="WBP73" s="21"/>
      <c r="WBQ73" s="21"/>
      <c r="WBR73" s="21"/>
      <c r="WBS73" s="21"/>
      <c r="WBT73" s="21"/>
      <c r="WBU73" s="21"/>
      <c r="WBV73" s="21"/>
      <c r="WBW73" s="21"/>
      <c r="WBX73" s="21"/>
      <c r="WBY73" s="21"/>
      <c r="WBZ73" s="21"/>
      <c r="WCA73" s="21"/>
      <c r="WCB73" s="21"/>
      <c r="WCC73" s="21"/>
      <c r="WCD73" s="21"/>
      <c r="WCE73" s="21"/>
      <c r="WCF73" s="21"/>
      <c r="WCG73" s="21"/>
      <c r="WCH73" s="21"/>
      <c r="WCI73" s="21"/>
      <c r="WCJ73" s="21"/>
      <c r="WCK73" s="21"/>
      <c r="WCL73" s="21"/>
      <c r="WCM73" s="21"/>
      <c r="WCN73" s="21"/>
      <c r="WCO73" s="21"/>
      <c r="WCP73" s="21"/>
      <c r="WCQ73" s="21"/>
      <c r="WCR73" s="21"/>
      <c r="WCS73" s="21"/>
      <c r="WCT73" s="21"/>
      <c r="WCU73" s="21"/>
      <c r="WCV73" s="21"/>
      <c r="WCW73" s="21"/>
      <c r="WCX73" s="21"/>
      <c r="WCY73" s="21"/>
      <c r="WCZ73" s="21"/>
      <c r="WDA73" s="21"/>
      <c r="WDB73" s="21"/>
      <c r="WDC73" s="21"/>
      <c r="WDD73" s="21"/>
      <c r="WDE73" s="21"/>
      <c r="WDF73" s="21"/>
      <c r="WDG73" s="21"/>
      <c r="WDH73" s="21"/>
      <c r="WDI73" s="21"/>
      <c r="WDJ73" s="21"/>
      <c r="WDK73" s="21"/>
      <c r="WDL73" s="21"/>
      <c r="WDM73" s="21"/>
      <c r="WDN73" s="21"/>
      <c r="WDO73" s="21"/>
      <c r="WDP73" s="21"/>
      <c r="WDQ73" s="21"/>
      <c r="WDR73" s="21"/>
      <c r="WDS73" s="21"/>
      <c r="WDT73" s="21"/>
      <c r="WDU73" s="21"/>
      <c r="WDV73" s="21"/>
      <c r="WDW73" s="21"/>
      <c r="WDX73" s="21"/>
      <c r="WDY73" s="21"/>
      <c r="WDZ73" s="21"/>
      <c r="WEA73" s="21"/>
      <c r="WEB73" s="21"/>
      <c r="WEC73" s="21"/>
      <c r="WED73" s="21"/>
      <c r="WEE73" s="21"/>
      <c r="WEF73" s="21"/>
      <c r="WEG73" s="21"/>
      <c r="WEH73" s="21"/>
      <c r="WEI73" s="21"/>
      <c r="WEJ73" s="21"/>
      <c r="WEK73" s="21"/>
      <c r="WEL73" s="21"/>
      <c r="WEM73" s="21"/>
      <c r="WEN73" s="21"/>
      <c r="WEO73" s="21"/>
      <c r="WEP73" s="21"/>
      <c r="WEQ73" s="21"/>
      <c r="WER73" s="21"/>
      <c r="WES73" s="21"/>
      <c r="WET73" s="21"/>
      <c r="WEU73" s="21"/>
      <c r="WEV73" s="21"/>
      <c r="WEW73" s="21"/>
      <c r="WEX73" s="21"/>
      <c r="WEY73" s="21"/>
      <c r="WEZ73" s="21"/>
      <c r="WFA73" s="21"/>
      <c r="WFB73" s="21"/>
      <c r="WFC73" s="21"/>
      <c r="WFD73" s="21"/>
      <c r="WFE73" s="21"/>
      <c r="WFF73" s="21"/>
      <c r="WFG73" s="21"/>
      <c r="WFH73" s="21"/>
      <c r="WFI73" s="21"/>
      <c r="WFJ73" s="21"/>
      <c r="WFK73" s="21"/>
      <c r="WFL73" s="21"/>
      <c r="WFM73" s="21"/>
      <c r="WFN73" s="21"/>
      <c r="WFO73" s="21"/>
      <c r="WFP73" s="21"/>
      <c r="WFQ73" s="21"/>
      <c r="WFR73" s="21"/>
      <c r="WFS73" s="21"/>
      <c r="WFT73" s="21"/>
      <c r="WFU73" s="21"/>
      <c r="WFV73" s="21"/>
      <c r="WFW73" s="21"/>
      <c r="WFX73" s="21"/>
      <c r="WFY73" s="21"/>
      <c r="WFZ73" s="21"/>
      <c r="WGA73" s="21"/>
      <c r="WGB73" s="21"/>
      <c r="WGC73" s="21"/>
      <c r="WGD73" s="21"/>
      <c r="WGE73" s="21"/>
      <c r="WGF73" s="21"/>
      <c r="WGG73" s="21"/>
      <c r="WGH73" s="21"/>
      <c r="WGI73" s="21"/>
      <c r="WGJ73" s="21"/>
      <c r="WGK73" s="21"/>
      <c r="WGL73" s="21"/>
      <c r="WGM73" s="21"/>
      <c r="WGN73" s="21"/>
      <c r="WGO73" s="21"/>
      <c r="WGP73" s="21"/>
      <c r="WGQ73" s="21"/>
      <c r="WGR73" s="21"/>
      <c r="WGS73" s="21"/>
      <c r="WGT73" s="21"/>
      <c r="WGU73" s="21"/>
      <c r="WGV73" s="21"/>
      <c r="WGW73" s="21"/>
      <c r="WGX73" s="21"/>
      <c r="WGY73" s="21"/>
      <c r="WGZ73" s="21"/>
      <c r="WHA73" s="21"/>
      <c r="WHB73" s="21"/>
      <c r="WHC73" s="21"/>
      <c r="WHD73" s="21"/>
      <c r="WHE73" s="21"/>
      <c r="WHF73" s="21"/>
      <c r="WHG73" s="21"/>
      <c r="WHH73" s="21"/>
      <c r="WHI73" s="21"/>
      <c r="WHJ73" s="21"/>
      <c r="WHK73" s="21"/>
      <c r="WHL73" s="21"/>
      <c r="WHM73" s="21"/>
      <c r="WHN73" s="21"/>
      <c r="WHO73" s="21"/>
      <c r="WHP73" s="21"/>
      <c r="WHQ73" s="21"/>
      <c r="WHR73" s="21"/>
      <c r="WHS73" s="21"/>
      <c r="WHT73" s="21"/>
      <c r="WHU73" s="21"/>
      <c r="WHV73" s="21"/>
      <c r="WHW73" s="21"/>
      <c r="WHX73" s="21"/>
      <c r="WHY73" s="21"/>
      <c r="WHZ73" s="21"/>
      <c r="WIA73" s="21"/>
      <c r="WIB73" s="21"/>
      <c r="WIC73" s="21"/>
      <c r="WID73" s="21"/>
      <c r="WIE73" s="21"/>
      <c r="WIF73" s="21"/>
      <c r="WIG73" s="21"/>
      <c r="WIH73" s="21"/>
      <c r="WII73" s="21"/>
      <c r="WIJ73" s="21"/>
      <c r="WIK73" s="21"/>
      <c r="WIL73" s="21"/>
      <c r="WIM73" s="21"/>
      <c r="WIN73" s="21"/>
      <c r="WIO73" s="21"/>
      <c r="WIP73" s="21"/>
      <c r="WIQ73" s="21"/>
      <c r="WIR73" s="21"/>
      <c r="WIS73" s="21"/>
      <c r="WIT73" s="21"/>
      <c r="WIU73" s="21"/>
      <c r="WIV73" s="21"/>
      <c r="WIW73" s="21"/>
      <c r="WIX73" s="21"/>
      <c r="WIY73" s="21"/>
      <c r="WIZ73" s="21"/>
      <c r="WJA73" s="21"/>
      <c r="WJB73" s="21"/>
      <c r="WJC73" s="21"/>
      <c r="WJD73" s="21"/>
      <c r="WJE73" s="21"/>
      <c r="WJF73" s="21"/>
      <c r="WJG73" s="21"/>
      <c r="WJH73" s="21"/>
      <c r="WJI73" s="21"/>
      <c r="WJJ73" s="21"/>
      <c r="WJK73" s="21"/>
      <c r="WJL73" s="21"/>
      <c r="WJM73" s="21"/>
      <c r="WJN73" s="21"/>
      <c r="WJO73" s="21"/>
      <c r="WJP73" s="21"/>
      <c r="WJQ73" s="21"/>
      <c r="WJR73" s="21"/>
      <c r="WJS73" s="21"/>
      <c r="WJT73" s="21"/>
      <c r="WJU73" s="21"/>
      <c r="WJV73" s="21"/>
      <c r="WJW73" s="21"/>
      <c r="WJX73" s="21"/>
      <c r="WJY73" s="21"/>
      <c r="WJZ73" s="21"/>
      <c r="WKA73" s="21"/>
      <c r="WKB73" s="21"/>
      <c r="WKC73" s="21"/>
      <c r="WKD73" s="21"/>
      <c r="WKE73" s="21"/>
      <c r="WKF73" s="21"/>
      <c r="WKG73" s="21"/>
      <c r="WKH73" s="21"/>
      <c r="WKI73" s="21"/>
      <c r="WKJ73" s="21"/>
      <c r="WKK73" s="21"/>
      <c r="WKL73" s="21"/>
      <c r="WKM73" s="21"/>
      <c r="WKN73" s="21"/>
      <c r="WKO73" s="21"/>
      <c r="WKP73" s="21"/>
      <c r="WKQ73" s="21"/>
      <c r="WKR73" s="21"/>
      <c r="WKS73" s="21"/>
      <c r="WKT73" s="21"/>
      <c r="WKU73" s="21"/>
      <c r="WKV73" s="21"/>
      <c r="WKW73" s="21"/>
      <c r="WKX73" s="21"/>
      <c r="WKY73" s="21"/>
      <c r="WKZ73" s="21"/>
      <c r="WLA73" s="21"/>
      <c r="WLB73" s="21"/>
      <c r="WLC73" s="21"/>
      <c r="WLD73" s="21"/>
      <c r="WLE73" s="21"/>
      <c r="WLF73" s="21"/>
      <c r="WLG73" s="21"/>
      <c r="WLH73" s="21"/>
      <c r="WLI73" s="21"/>
      <c r="WLJ73" s="21"/>
      <c r="WLK73" s="21"/>
      <c r="WLL73" s="21"/>
      <c r="WLM73" s="21"/>
      <c r="WLN73" s="21"/>
      <c r="WLO73" s="21"/>
      <c r="WLP73" s="21"/>
      <c r="WLQ73" s="21"/>
      <c r="WLR73" s="21"/>
      <c r="WLS73" s="21"/>
      <c r="WLT73" s="21"/>
      <c r="WLU73" s="21"/>
      <c r="WLV73" s="21"/>
      <c r="WLW73" s="21"/>
      <c r="WLX73" s="21"/>
      <c r="WLY73" s="21"/>
      <c r="WLZ73" s="21"/>
      <c r="WMA73" s="21"/>
      <c r="WMB73" s="21"/>
      <c r="WMC73" s="21"/>
      <c r="WMD73" s="21"/>
      <c r="WME73" s="21"/>
      <c r="WMF73" s="21"/>
      <c r="WMG73" s="21"/>
      <c r="WMH73" s="21"/>
      <c r="WMI73" s="21"/>
      <c r="WMJ73" s="21"/>
      <c r="WMK73" s="21"/>
      <c r="WML73" s="21"/>
      <c r="WMM73" s="21"/>
      <c r="WMN73" s="21"/>
      <c r="WMO73" s="21"/>
      <c r="WMP73" s="21"/>
      <c r="WMQ73" s="21"/>
      <c r="WMR73" s="21"/>
      <c r="WMS73" s="21"/>
      <c r="WMT73" s="21"/>
      <c r="WMU73" s="21"/>
      <c r="WMV73" s="21"/>
      <c r="WMW73" s="21"/>
      <c r="WMX73" s="21"/>
      <c r="WMY73" s="21"/>
      <c r="WMZ73" s="21"/>
      <c r="WNA73" s="21"/>
      <c r="WNB73" s="21"/>
      <c r="WNC73" s="21"/>
      <c r="WND73" s="21"/>
      <c r="WNE73" s="21"/>
      <c r="WNF73" s="21"/>
      <c r="WNG73" s="21"/>
      <c r="WNH73" s="21"/>
      <c r="WNI73" s="21"/>
      <c r="WNJ73" s="21"/>
      <c r="WNK73" s="21"/>
      <c r="WNL73" s="21"/>
      <c r="WNM73" s="21"/>
      <c r="WNN73" s="21"/>
      <c r="WNO73" s="21"/>
      <c r="WNP73" s="21"/>
      <c r="WNQ73" s="21"/>
      <c r="WNR73" s="21"/>
      <c r="WNS73" s="21"/>
      <c r="WNT73" s="21"/>
      <c r="WNU73" s="21"/>
      <c r="WNV73" s="21"/>
      <c r="WNW73" s="21"/>
      <c r="WNX73" s="21"/>
      <c r="WNY73" s="21"/>
      <c r="WNZ73" s="21"/>
      <c r="WOA73" s="21"/>
      <c r="WOB73" s="21"/>
      <c r="WOC73" s="21"/>
      <c r="WOD73" s="21"/>
      <c r="WOE73" s="21"/>
      <c r="WOF73" s="21"/>
      <c r="WOG73" s="21"/>
      <c r="WOH73" s="21"/>
      <c r="WOI73" s="21"/>
      <c r="WOJ73" s="21"/>
      <c r="WOK73" s="21"/>
      <c r="WOL73" s="21"/>
      <c r="WOM73" s="21"/>
      <c r="WON73" s="21"/>
      <c r="WOO73" s="21"/>
      <c r="WOP73" s="21"/>
      <c r="WOQ73" s="21"/>
      <c r="WOR73" s="21"/>
      <c r="WOS73" s="21"/>
      <c r="WOT73" s="21"/>
      <c r="WOU73" s="21"/>
      <c r="WOV73" s="21"/>
      <c r="WOW73" s="21"/>
      <c r="WOX73" s="21"/>
      <c r="WOY73" s="21"/>
      <c r="WOZ73" s="21"/>
      <c r="WPA73" s="21"/>
      <c r="WPB73" s="21"/>
      <c r="WPC73" s="21"/>
      <c r="WPD73" s="21"/>
      <c r="WPE73" s="21"/>
      <c r="WPF73" s="21"/>
      <c r="WPG73" s="21"/>
      <c r="WPH73" s="21"/>
      <c r="WPI73" s="21"/>
      <c r="WPJ73" s="21"/>
      <c r="WPK73" s="21"/>
      <c r="WPL73" s="21"/>
      <c r="WPM73" s="21"/>
      <c r="WPN73" s="21"/>
      <c r="WPO73" s="21"/>
      <c r="WPP73" s="21"/>
      <c r="WPQ73" s="21"/>
      <c r="WPR73" s="21"/>
      <c r="WPS73" s="21"/>
      <c r="WPT73" s="21"/>
      <c r="WPU73" s="21"/>
      <c r="WPV73" s="21"/>
      <c r="WPW73" s="21"/>
      <c r="WPX73" s="21"/>
      <c r="WPY73" s="21"/>
      <c r="WPZ73" s="21"/>
      <c r="WQA73" s="21"/>
      <c r="WQB73" s="21"/>
      <c r="WQC73" s="21"/>
      <c r="WQD73" s="21"/>
      <c r="WQE73" s="21"/>
      <c r="WQF73" s="21"/>
      <c r="WQG73" s="21"/>
      <c r="WQH73" s="21"/>
      <c r="WQI73" s="21"/>
      <c r="WQJ73" s="21"/>
      <c r="WQK73" s="21"/>
      <c r="WQL73" s="21"/>
      <c r="WQM73" s="21"/>
      <c r="WQN73" s="21"/>
      <c r="WQO73" s="21"/>
      <c r="WQP73" s="21"/>
      <c r="WQQ73" s="21"/>
      <c r="WQR73" s="21"/>
      <c r="WQS73" s="21"/>
      <c r="WQT73" s="21"/>
      <c r="WQU73" s="21"/>
      <c r="WQV73" s="21"/>
      <c r="WQW73" s="21"/>
      <c r="WQX73" s="21"/>
      <c r="WQY73" s="21"/>
      <c r="WQZ73" s="21"/>
      <c r="WRA73" s="21"/>
      <c r="WRB73" s="21"/>
      <c r="WRC73" s="21"/>
      <c r="WRD73" s="21"/>
      <c r="WRE73" s="21"/>
      <c r="WRF73" s="21"/>
      <c r="WRG73" s="21"/>
      <c r="WRH73" s="21"/>
      <c r="WRI73" s="21"/>
      <c r="WRJ73" s="21"/>
      <c r="WRK73" s="21"/>
      <c r="WRL73" s="21"/>
      <c r="WRM73" s="21"/>
      <c r="WRN73" s="21"/>
      <c r="WRO73" s="21"/>
      <c r="WRP73" s="21"/>
      <c r="WRQ73" s="21"/>
      <c r="WRR73" s="21"/>
      <c r="WRS73" s="21"/>
      <c r="WRT73" s="21"/>
      <c r="WRU73" s="21"/>
      <c r="WRV73" s="21"/>
      <c r="WRW73" s="21"/>
      <c r="WRX73" s="21"/>
      <c r="WRY73" s="21"/>
      <c r="WRZ73" s="21"/>
      <c r="WSA73" s="21"/>
      <c r="WSB73" s="21"/>
      <c r="WSC73" s="21"/>
      <c r="WSD73" s="21"/>
      <c r="WSE73" s="21"/>
      <c r="WSF73" s="21"/>
      <c r="WSG73" s="21"/>
      <c r="WSH73" s="21"/>
      <c r="WSI73" s="21"/>
      <c r="WSJ73" s="21"/>
      <c r="WSK73" s="21"/>
      <c r="WSL73" s="21"/>
      <c r="WSM73" s="21"/>
      <c r="WSN73" s="21"/>
      <c r="WSO73" s="21"/>
      <c r="WSP73" s="21"/>
      <c r="WSQ73" s="21"/>
      <c r="WSR73" s="21"/>
      <c r="WSS73" s="21"/>
      <c r="WST73" s="21"/>
      <c r="WSU73" s="21"/>
      <c r="WSV73" s="21"/>
      <c r="WSW73" s="21"/>
      <c r="WSX73" s="21"/>
      <c r="WSY73" s="21"/>
      <c r="WSZ73" s="21"/>
      <c r="WTA73" s="21"/>
      <c r="WTB73" s="21"/>
      <c r="WTC73" s="21"/>
      <c r="WTD73" s="21"/>
      <c r="WTE73" s="21"/>
      <c r="WTF73" s="21"/>
      <c r="WTG73" s="21"/>
      <c r="WTH73" s="21"/>
      <c r="WTI73" s="21"/>
      <c r="WTJ73" s="21"/>
      <c r="WTK73" s="21"/>
      <c r="WTL73" s="21"/>
      <c r="WTM73" s="21"/>
      <c r="WTN73" s="21"/>
      <c r="WTO73" s="21"/>
      <c r="WTP73" s="21"/>
      <c r="WTQ73" s="21"/>
      <c r="WTR73" s="21"/>
      <c r="WTS73" s="21"/>
      <c r="WTT73" s="21"/>
      <c r="WTU73" s="21"/>
      <c r="WTV73" s="21"/>
      <c r="WTW73" s="21"/>
      <c r="WTX73" s="21"/>
      <c r="WTY73" s="21"/>
      <c r="WTZ73" s="21"/>
      <c r="WUA73" s="21"/>
      <c r="WUB73" s="21"/>
      <c r="WUC73" s="21"/>
      <c r="WUD73" s="21"/>
      <c r="WUE73" s="21"/>
      <c r="WUF73" s="21"/>
      <c r="WUG73" s="21"/>
      <c r="WUH73" s="21"/>
      <c r="WUI73" s="21"/>
      <c r="WUJ73" s="21"/>
      <c r="WUK73" s="21"/>
      <c r="WUL73" s="21"/>
      <c r="WUM73" s="21"/>
      <c r="WUN73" s="21"/>
      <c r="WUO73" s="21"/>
      <c r="WUP73" s="21"/>
      <c r="WUQ73" s="21"/>
      <c r="WUR73" s="21"/>
      <c r="WUS73" s="21"/>
      <c r="WUT73" s="21"/>
      <c r="WUU73" s="21"/>
      <c r="WUV73" s="21"/>
      <c r="WUW73" s="21"/>
      <c r="WUX73" s="21"/>
      <c r="WUY73" s="21"/>
      <c r="WUZ73" s="21"/>
      <c r="WVA73" s="21"/>
      <c r="WVB73" s="21"/>
      <c r="WVC73" s="21"/>
      <c r="WVD73" s="21"/>
      <c r="WVE73" s="21"/>
      <c r="WVF73" s="21"/>
      <c r="WVG73" s="21"/>
      <c r="WVH73" s="21"/>
      <c r="WVI73" s="21"/>
      <c r="WVJ73" s="21"/>
      <c r="WVK73" s="21"/>
      <c r="WVL73" s="21"/>
      <c r="WVM73" s="21"/>
      <c r="WVN73" s="21"/>
      <c r="WVO73" s="21"/>
      <c r="WVP73" s="21"/>
      <c r="WVQ73" s="21"/>
      <c r="WVR73" s="21"/>
      <c r="WVS73" s="21"/>
      <c r="WVT73" s="21"/>
      <c r="WVU73" s="21"/>
      <c r="WVV73" s="21"/>
      <c r="WVW73" s="21"/>
      <c r="WVX73" s="21"/>
      <c r="WVY73" s="21"/>
      <c r="WVZ73" s="21"/>
      <c r="WWA73" s="21"/>
      <c r="WWB73" s="21"/>
      <c r="WWC73" s="21"/>
      <c r="WWD73" s="21"/>
      <c r="WWE73" s="21"/>
      <c r="WWF73" s="21"/>
      <c r="WWG73" s="21"/>
      <c r="WWH73" s="21"/>
      <c r="WWI73" s="21"/>
      <c r="WWJ73" s="21"/>
      <c r="WWK73" s="21"/>
      <c r="WWL73" s="21"/>
      <c r="WWM73" s="21"/>
      <c r="WWN73" s="21"/>
      <c r="WWO73" s="21"/>
      <c r="WWP73" s="21"/>
      <c r="WWQ73" s="21"/>
      <c r="WWR73" s="21"/>
      <c r="WWS73" s="21"/>
      <c r="WWT73" s="21"/>
      <c r="WWU73" s="21"/>
      <c r="WWV73" s="21"/>
      <c r="WWW73" s="21"/>
      <c r="WWX73" s="21"/>
      <c r="WWY73" s="21"/>
      <c r="WWZ73" s="21"/>
      <c r="WXA73" s="21"/>
      <c r="WXB73" s="21"/>
      <c r="WXC73" s="21"/>
      <c r="WXD73" s="21"/>
      <c r="WXE73" s="21"/>
      <c r="WXF73" s="21"/>
      <c r="WXG73" s="21"/>
      <c r="WXH73" s="21"/>
      <c r="WXI73" s="21"/>
      <c r="WXJ73" s="21"/>
      <c r="WXK73" s="21"/>
      <c r="WXL73" s="21"/>
      <c r="WXM73" s="21"/>
      <c r="WXN73" s="21"/>
      <c r="WXO73" s="21"/>
      <c r="WXP73" s="21"/>
      <c r="WXQ73" s="21"/>
      <c r="WXR73" s="21"/>
      <c r="WXS73" s="21"/>
      <c r="WXT73" s="21"/>
      <c r="WXU73" s="21"/>
      <c r="WXV73" s="21"/>
      <c r="WXW73" s="21"/>
      <c r="WXX73" s="21"/>
      <c r="WXY73" s="21"/>
      <c r="WXZ73" s="21"/>
      <c r="WYA73" s="21"/>
      <c r="WYB73" s="21"/>
      <c r="WYC73" s="21"/>
      <c r="WYD73" s="21"/>
      <c r="WYE73" s="21"/>
      <c r="WYF73" s="21"/>
      <c r="WYG73" s="21"/>
      <c r="WYH73" s="21"/>
      <c r="WYI73" s="21"/>
      <c r="WYJ73" s="21"/>
      <c r="WYK73" s="21"/>
      <c r="WYL73" s="21"/>
      <c r="WYM73" s="21"/>
      <c r="WYN73" s="21"/>
      <c r="WYO73" s="21"/>
      <c r="WYP73" s="21"/>
      <c r="WYQ73" s="21"/>
      <c r="WYR73" s="21"/>
      <c r="WYS73" s="21"/>
      <c r="WYT73" s="21"/>
      <c r="WYU73" s="21"/>
      <c r="WYV73" s="21"/>
      <c r="WYW73" s="21"/>
      <c r="WYX73" s="21"/>
      <c r="WYY73" s="21"/>
      <c r="WYZ73" s="21"/>
      <c r="WZA73" s="21"/>
      <c r="WZB73" s="21"/>
      <c r="WZC73" s="21"/>
      <c r="WZD73" s="21"/>
      <c r="WZE73" s="21"/>
      <c r="WZF73" s="21"/>
      <c r="WZG73" s="21"/>
      <c r="WZH73" s="21"/>
      <c r="WZI73" s="21"/>
      <c r="WZJ73" s="21"/>
      <c r="WZK73" s="21"/>
      <c r="WZL73" s="21"/>
      <c r="WZM73" s="21"/>
      <c r="WZN73" s="21"/>
      <c r="WZO73" s="21"/>
      <c r="WZP73" s="21"/>
      <c r="WZQ73" s="21"/>
      <c r="WZR73" s="21"/>
      <c r="WZS73" s="21"/>
      <c r="WZT73" s="21"/>
      <c r="WZU73" s="21"/>
      <c r="WZV73" s="21"/>
      <c r="WZW73" s="21"/>
      <c r="WZX73" s="21"/>
      <c r="WZY73" s="21"/>
      <c r="WZZ73" s="21"/>
      <c r="XAA73" s="21"/>
      <c r="XAB73" s="21"/>
      <c r="XAC73" s="21"/>
      <c r="XAD73" s="21"/>
      <c r="XAE73" s="21"/>
      <c r="XAF73" s="21"/>
      <c r="XAG73" s="21"/>
      <c r="XAH73" s="21"/>
      <c r="XAI73" s="21"/>
      <c r="XAJ73" s="21"/>
      <c r="XAK73" s="21"/>
      <c r="XAL73" s="21"/>
      <c r="XAM73" s="21"/>
      <c r="XAN73" s="21"/>
      <c r="XAO73" s="21"/>
      <c r="XAP73" s="21"/>
      <c r="XAQ73" s="21"/>
      <c r="XAR73" s="21"/>
      <c r="XAS73" s="21"/>
      <c r="XAT73" s="21"/>
      <c r="XAU73" s="21"/>
      <c r="XAV73" s="21"/>
      <c r="XAW73" s="21"/>
      <c r="XAX73" s="21"/>
      <c r="XAY73" s="21"/>
      <c r="XAZ73" s="21"/>
      <c r="XBA73" s="21"/>
      <c r="XBB73" s="21"/>
      <c r="XBC73" s="21"/>
      <c r="XBD73" s="21"/>
      <c r="XBE73" s="21"/>
      <c r="XBF73" s="21"/>
      <c r="XBG73" s="21"/>
      <c r="XBH73" s="21"/>
      <c r="XBI73" s="21"/>
      <c r="XBJ73" s="21"/>
      <c r="XBK73" s="21"/>
      <c r="XBL73" s="21"/>
      <c r="XBM73" s="21"/>
      <c r="XBN73" s="21"/>
      <c r="XBO73" s="21"/>
      <c r="XBP73" s="21"/>
      <c r="XBQ73" s="21"/>
      <c r="XBR73" s="21"/>
      <c r="XBS73" s="21"/>
      <c r="XBT73" s="21"/>
      <c r="XBU73" s="21"/>
      <c r="XBV73" s="21"/>
      <c r="XBW73" s="21"/>
      <c r="XBX73" s="21"/>
      <c r="XBY73" s="21"/>
      <c r="XBZ73" s="21"/>
      <c r="XCA73" s="21"/>
      <c r="XCB73" s="21"/>
      <c r="XCC73" s="21"/>
      <c r="XCD73" s="21"/>
      <c r="XCE73" s="21"/>
      <c r="XCF73" s="21"/>
      <c r="XCG73" s="21"/>
      <c r="XCH73" s="21"/>
      <c r="XCI73" s="21"/>
      <c r="XCJ73" s="21"/>
      <c r="XCK73" s="21"/>
      <c r="XCL73" s="21"/>
      <c r="XCM73" s="21"/>
      <c r="XCN73" s="21"/>
      <c r="XCO73" s="21"/>
      <c r="XCP73" s="21"/>
      <c r="XCQ73" s="21"/>
      <c r="XCR73" s="21"/>
      <c r="XCS73" s="21"/>
      <c r="XCT73" s="21"/>
      <c r="XCU73" s="21"/>
      <c r="XCV73" s="21"/>
      <c r="XCW73" s="21"/>
      <c r="XCX73" s="21"/>
      <c r="XCY73" s="21"/>
      <c r="XCZ73" s="21"/>
      <c r="XDA73" s="21"/>
      <c r="XDB73" s="21"/>
      <c r="XDC73" s="21"/>
      <c r="XDD73" s="21"/>
      <c r="XDE73" s="21"/>
      <c r="XDF73" s="21"/>
      <c r="XDG73" s="21"/>
      <c r="XDH73" s="21"/>
      <c r="XDI73" s="21"/>
      <c r="XDJ73" s="21"/>
      <c r="XDK73" s="21"/>
      <c r="XDL73" s="21"/>
      <c r="XDM73" s="21"/>
      <c r="XDN73" s="21"/>
      <c r="XDO73" s="21"/>
      <c r="XDP73" s="21"/>
      <c r="XDQ73" s="21"/>
      <c r="XDR73" s="21"/>
      <c r="XDS73" s="21"/>
      <c r="XDT73" s="21"/>
      <c r="XDU73" s="21"/>
      <c r="XDV73" s="21"/>
      <c r="XDW73" s="21"/>
      <c r="XDX73" s="21"/>
      <c r="XDY73" s="21"/>
      <c r="XDZ73" s="21"/>
      <c r="XEA73" s="21"/>
      <c r="XEB73" s="21"/>
      <c r="XEC73" s="21"/>
      <c r="XED73" s="21"/>
      <c r="XEE73" s="21"/>
      <c r="XEF73" s="21"/>
      <c r="XEG73" s="21"/>
      <c r="XEH73" s="21"/>
      <c r="XEI73" s="21"/>
      <c r="XEJ73" s="21"/>
      <c r="XEK73" s="21"/>
      <c r="XEL73" s="21"/>
      <c r="XEM73" s="21"/>
      <c r="XEN73" s="21"/>
      <c r="XEO73" s="21"/>
      <c r="XEP73" s="21"/>
      <c r="XEQ73" s="21"/>
      <c r="XER73" s="21"/>
      <c r="XES73" s="21"/>
      <c r="XET73" s="21"/>
      <c r="XEU73" s="21"/>
      <c r="XEV73" s="21"/>
      <c r="XEW73" s="21"/>
      <c r="XEX73" s="21"/>
      <c r="XEY73" s="21"/>
      <c r="XEZ73" s="21"/>
      <c r="XFA73" s="21"/>
      <c r="XFB73" s="21"/>
      <c r="XFC73" s="21"/>
      <c r="XFD73" s="21"/>
    </row>
    <row r="74" spans="1:16384">
      <c r="A74" s="21"/>
      <c r="B74" s="212" t="s">
        <v>230</v>
      </c>
      <c r="C74" s="21"/>
      <c r="D74" s="21"/>
      <c r="E74" s="2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15"/>
      <c r="AF74" s="62"/>
      <c r="AG74" s="62"/>
      <c r="AH74" s="62"/>
      <c r="AI74" s="62"/>
      <c r="AJ74" s="62"/>
      <c r="AK74" s="62"/>
      <c r="AL74" s="62"/>
      <c r="AM74" s="62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21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21"/>
      <c r="JU74" s="21"/>
      <c r="JV74" s="21"/>
      <c r="JW74" s="21"/>
      <c r="JX74" s="21"/>
      <c r="JY74" s="21"/>
      <c r="JZ74" s="21"/>
      <c r="KA74" s="21"/>
      <c r="KB74" s="21"/>
      <c r="KC74" s="21"/>
      <c r="KD74" s="21"/>
      <c r="KE74" s="21"/>
      <c r="KF74" s="21"/>
      <c r="KG74" s="21"/>
      <c r="KH74" s="21"/>
      <c r="KI74" s="21"/>
      <c r="KJ74" s="21"/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  <c r="KZ74" s="21"/>
      <c r="LA74" s="21"/>
      <c r="LB74" s="21"/>
      <c r="LC74" s="21"/>
      <c r="LD74" s="21"/>
      <c r="LE74" s="21"/>
      <c r="LF74" s="21"/>
      <c r="LG74" s="21"/>
      <c r="LH74" s="21"/>
      <c r="LI74" s="21"/>
      <c r="LJ74" s="21"/>
      <c r="LK74" s="21"/>
      <c r="LL74" s="21"/>
      <c r="LM74" s="21"/>
      <c r="LN74" s="21"/>
      <c r="LO74" s="21"/>
      <c r="LP74" s="21"/>
      <c r="LQ74" s="21"/>
      <c r="LR74" s="21"/>
      <c r="LS74" s="21"/>
      <c r="LT74" s="21"/>
      <c r="LU74" s="21"/>
      <c r="LV74" s="21"/>
      <c r="LW74" s="21"/>
      <c r="LX74" s="21"/>
      <c r="LY74" s="21"/>
      <c r="LZ74" s="21"/>
      <c r="MA74" s="21"/>
      <c r="MB74" s="21"/>
      <c r="MC74" s="21"/>
      <c r="MD74" s="21"/>
      <c r="ME74" s="21"/>
      <c r="MF74" s="21"/>
      <c r="MG74" s="21"/>
      <c r="MH74" s="21"/>
      <c r="MI74" s="21"/>
      <c r="MJ74" s="21"/>
      <c r="MK74" s="21"/>
      <c r="ML74" s="21"/>
      <c r="MM74" s="21"/>
      <c r="MN74" s="21"/>
      <c r="MO74" s="21"/>
      <c r="MP74" s="21"/>
      <c r="MQ74" s="21"/>
      <c r="MR74" s="21"/>
      <c r="MS74" s="21"/>
      <c r="MT74" s="21"/>
      <c r="MU74" s="21"/>
      <c r="MV74" s="21"/>
      <c r="MW74" s="21"/>
      <c r="MX74" s="21"/>
      <c r="MY74" s="21"/>
      <c r="MZ74" s="21"/>
      <c r="NA74" s="21"/>
      <c r="NB74" s="21"/>
      <c r="NC74" s="21"/>
      <c r="ND74" s="21"/>
      <c r="NE74" s="21"/>
      <c r="NF74" s="21"/>
      <c r="NG74" s="21"/>
      <c r="NH74" s="21"/>
      <c r="NI74" s="21"/>
      <c r="NJ74" s="21"/>
      <c r="NK74" s="21"/>
      <c r="NL74" s="21"/>
      <c r="NM74" s="21"/>
      <c r="NN74" s="21"/>
      <c r="NO74" s="21"/>
      <c r="NP74" s="21"/>
      <c r="NQ74" s="21"/>
      <c r="NR74" s="21"/>
      <c r="NS74" s="21"/>
      <c r="NT74" s="21"/>
      <c r="NU74" s="21"/>
      <c r="NV74" s="21"/>
      <c r="NW74" s="21"/>
      <c r="NX74" s="21"/>
      <c r="NY74" s="21"/>
      <c r="NZ74" s="21"/>
      <c r="OA74" s="21"/>
      <c r="OB74" s="21"/>
      <c r="OC74" s="21"/>
      <c r="OD74" s="21"/>
      <c r="OE74" s="21"/>
      <c r="OF74" s="21"/>
      <c r="OG74" s="21"/>
      <c r="OH74" s="21"/>
      <c r="OI74" s="21"/>
      <c r="OJ74" s="21"/>
      <c r="OK74" s="21"/>
      <c r="OL74" s="21"/>
      <c r="OM74" s="21"/>
      <c r="ON74" s="21"/>
      <c r="OO74" s="21"/>
      <c r="OP74" s="21"/>
      <c r="OQ74" s="21"/>
      <c r="OR74" s="21"/>
      <c r="OS74" s="21"/>
      <c r="OT74" s="21"/>
      <c r="OU74" s="21"/>
      <c r="OV74" s="21"/>
      <c r="OW74" s="21"/>
      <c r="OX74" s="21"/>
      <c r="OY74" s="21"/>
      <c r="OZ74" s="21"/>
      <c r="PA74" s="21"/>
      <c r="PB74" s="21"/>
      <c r="PC74" s="21"/>
      <c r="PD74" s="21"/>
      <c r="PE74" s="21"/>
      <c r="PF74" s="21"/>
      <c r="PG74" s="21"/>
      <c r="PH74" s="21"/>
      <c r="PI74" s="21"/>
      <c r="PJ74" s="21"/>
      <c r="PK74" s="21"/>
      <c r="PL74" s="21"/>
      <c r="PM74" s="21"/>
      <c r="PN74" s="21"/>
      <c r="PO74" s="21"/>
      <c r="PP74" s="21"/>
      <c r="PQ74" s="21"/>
      <c r="PR74" s="21"/>
      <c r="PS74" s="21"/>
      <c r="PT74" s="21"/>
      <c r="PU74" s="21"/>
      <c r="PV74" s="21"/>
      <c r="PW74" s="21"/>
      <c r="PX74" s="21"/>
      <c r="PY74" s="21"/>
      <c r="PZ74" s="21"/>
      <c r="QA74" s="21"/>
      <c r="QB74" s="21"/>
      <c r="QC74" s="21"/>
      <c r="QD74" s="21"/>
      <c r="QE74" s="21"/>
      <c r="QF74" s="21"/>
      <c r="QG74" s="21"/>
      <c r="QH74" s="21"/>
      <c r="QI74" s="21"/>
      <c r="QJ74" s="21"/>
      <c r="QK74" s="21"/>
      <c r="QL74" s="21"/>
      <c r="QM74" s="21"/>
      <c r="QN74" s="21"/>
      <c r="QO74" s="21"/>
      <c r="QP74" s="21"/>
      <c r="QQ74" s="21"/>
      <c r="QR74" s="21"/>
      <c r="QS74" s="21"/>
      <c r="QT74" s="21"/>
      <c r="QU74" s="21"/>
      <c r="QV74" s="21"/>
      <c r="QW74" s="21"/>
      <c r="QX74" s="21"/>
      <c r="QY74" s="21"/>
      <c r="QZ74" s="21"/>
      <c r="RA74" s="21"/>
      <c r="RB74" s="21"/>
      <c r="RC74" s="21"/>
      <c r="RD74" s="21"/>
      <c r="RE74" s="21"/>
      <c r="RF74" s="21"/>
      <c r="RG74" s="21"/>
      <c r="RH74" s="21"/>
      <c r="RI74" s="21"/>
      <c r="RJ74" s="21"/>
      <c r="RK74" s="21"/>
      <c r="RL74" s="21"/>
      <c r="RM74" s="21"/>
      <c r="RN74" s="21"/>
      <c r="RO74" s="21"/>
      <c r="RP74" s="21"/>
      <c r="RQ74" s="21"/>
      <c r="RR74" s="21"/>
      <c r="RS74" s="21"/>
      <c r="RT74" s="21"/>
      <c r="RU74" s="21"/>
      <c r="RV74" s="21"/>
      <c r="RW74" s="21"/>
      <c r="RX74" s="21"/>
      <c r="RY74" s="21"/>
      <c r="RZ74" s="21"/>
      <c r="SA74" s="21"/>
      <c r="SB74" s="21"/>
      <c r="SC74" s="21"/>
      <c r="SD74" s="21"/>
      <c r="SE74" s="21"/>
      <c r="SF74" s="21"/>
      <c r="SG74" s="21"/>
      <c r="SH74" s="21"/>
      <c r="SI74" s="21"/>
      <c r="SJ74" s="21"/>
      <c r="SK74" s="21"/>
      <c r="SL74" s="21"/>
      <c r="SM74" s="21"/>
      <c r="SN74" s="21"/>
      <c r="SO74" s="21"/>
      <c r="SP74" s="21"/>
      <c r="SQ74" s="21"/>
      <c r="SR74" s="21"/>
      <c r="SS74" s="21"/>
      <c r="ST74" s="21"/>
      <c r="SU74" s="21"/>
      <c r="SV74" s="21"/>
      <c r="SW74" s="21"/>
      <c r="SX74" s="21"/>
      <c r="SY74" s="21"/>
      <c r="SZ74" s="21"/>
      <c r="TA74" s="21"/>
      <c r="TB74" s="21"/>
      <c r="TC74" s="21"/>
      <c r="TD74" s="21"/>
      <c r="TE74" s="21"/>
      <c r="TF74" s="21"/>
      <c r="TG74" s="21"/>
      <c r="TH74" s="21"/>
      <c r="TI74" s="21"/>
      <c r="TJ74" s="21"/>
      <c r="TK74" s="21"/>
      <c r="TL74" s="21"/>
      <c r="TM74" s="21"/>
      <c r="TN74" s="21"/>
      <c r="TO74" s="21"/>
      <c r="TP74" s="21"/>
      <c r="TQ74" s="21"/>
      <c r="TR74" s="21"/>
      <c r="TS74" s="21"/>
      <c r="TT74" s="21"/>
      <c r="TU74" s="21"/>
      <c r="TV74" s="21"/>
      <c r="TW74" s="21"/>
      <c r="TX74" s="21"/>
      <c r="TY74" s="21"/>
      <c r="TZ74" s="21"/>
      <c r="UA74" s="21"/>
      <c r="UB74" s="21"/>
      <c r="UC74" s="21"/>
      <c r="UD74" s="21"/>
      <c r="UE74" s="21"/>
      <c r="UF74" s="21"/>
      <c r="UG74" s="21"/>
      <c r="UH74" s="21"/>
      <c r="UI74" s="21"/>
      <c r="UJ74" s="21"/>
      <c r="UK74" s="21"/>
      <c r="UL74" s="21"/>
      <c r="UM74" s="21"/>
      <c r="UN74" s="21"/>
      <c r="UO74" s="21"/>
      <c r="UP74" s="21"/>
      <c r="UQ74" s="21"/>
      <c r="UR74" s="21"/>
      <c r="US74" s="21"/>
      <c r="UT74" s="21"/>
      <c r="UU74" s="21"/>
      <c r="UV74" s="21"/>
      <c r="UW74" s="21"/>
      <c r="UX74" s="21"/>
      <c r="UY74" s="21"/>
      <c r="UZ74" s="21"/>
      <c r="VA74" s="21"/>
      <c r="VB74" s="21"/>
      <c r="VC74" s="21"/>
      <c r="VD74" s="21"/>
      <c r="VE74" s="21"/>
      <c r="VF74" s="21"/>
      <c r="VG74" s="21"/>
      <c r="VH74" s="21"/>
      <c r="VI74" s="21"/>
      <c r="VJ74" s="21"/>
      <c r="VK74" s="21"/>
      <c r="VL74" s="21"/>
      <c r="VM74" s="21"/>
      <c r="VN74" s="21"/>
      <c r="VO74" s="21"/>
      <c r="VP74" s="21"/>
      <c r="VQ74" s="21"/>
      <c r="VR74" s="21"/>
      <c r="VS74" s="21"/>
      <c r="VT74" s="21"/>
      <c r="VU74" s="21"/>
      <c r="VV74" s="21"/>
      <c r="VW74" s="21"/>
      <c r="VX74" s="21"/>
      <c r="VY74" s="21"/>
      <c r="VZ74" s="21"/>
      <c r="WA74" s="21"/>
      <c r="WB74" s="21"/>
      <c r="WC74" s="21"/>
      <c r="WD74" s="21"/>
      <c r="WE74" s="21"/>
      <c r="WF74" s="21"/>
      <c r="WG74" s="21"/>
      <c r="WH74" s="21"/>
      <c r="WI74" s="21"/>
      <c r="WJ74" s="21"/>
      <c r="WK74" s="21"/>
      <c r="WL74" s="21"/>
      <c r="WM74" s="21"/>
      <c r="WN74" s="21"/>
      <c r="WO74" s="21"/>
      <c r="WP74" s="21"/>
      <c r="WQ74" s="21"/>
      <c r="WR74" s="21"/>
      <c r="WS74" s="21"/>
      <c r="WT74" s="21"/>
      <c r="WU74" s="21"/>
      <c r="WV74" s="21"/>
      <c r="WW74" s="21"/>
      <c r="WX74" s="21"/>
      <c r="WY74" s="21"/>
      <c r="WZ74" s="21"/>
      <c r="XA74" s="21"/>
      <c r="XB74" s="21"/>
      <c r="XC74" s="21"/>
      <c r="XD74" s="21"/>
      <c r="XE74" s="21"/>
      <c r="XF74" s="21"/>
      <c r="XG74" s="21"/>
      <c r="XH74" s="21"/>
      <c r="XI74" s="21"/>
      <c r="XJ74" s="21"/>
      <c r="XK74" s="21"/>
      <c r="XL74" s="21"/>
      <c r="XM74" s="21"/>
      <c r="XN74" s="21"/>
      <c r="XO74" s="21"/>
      <c r="XP74" s="21"/>
      <c r="XQ74" s="21"/>
      <c r="XR74" s="21"/>
      <c r="XS74" s="21"/>
      <c r="XT74" s="21"/>
      <c r="XU74" s="21"/>
      <c r="XV74" s="21"/>
      <c r="XW74" s="21"/>
      <c r="XX74" s="21"/>
      <c r="XY74" s="21"/>
      <c r="XZ74" s="21"/>
      <c r="YA74" s="21"/>
      <c r="YB74" s="21"/>
      <c r="YC74" s="21"/>
      <c r="YD74" s="21"/>
      <c r="YE74" s="21"/>
      <c r="YF74" s="21"/>
      <c r="YG74" s="21"/>
      <c r="YH74" s="21"/>
      <c r="YI74" s="21"/>
      <c r="YJ74" s="21"/>
      <c r="YK74" s="21"/>
      <c r="YL74" s="21"/>
      <c r="YM74" s="21"/>
      <c r="YN74" s="21"/>
      <c r="YO74" s="21"/>
      <c r="YP74" s="21"/>
      <c r="YQ74" s="21"/>
      <c r="YR74" s="21"/>
      <c r="YS74" s="21"/>
      <c r="YT74" s="21"/>
      <c r="YU74" s="21"/>
      <c r="YV74" s="21"/>
      <c r="YW74" s="21"/>
      <c r="YX74" s="21"/>
      <c r="YY74" s="21"/>
      <c r="YZ74" s="21"/>
      <c r="ZA74" s="21"/>
      <c r="ZB74" s="21"/>
      <c r="ZC74" s="21"/>
      <c r="ZD74" s="21"/>
      <c r="ZE74" s="21"/>
      <c r="ZF74" s="21"/>
      <c r="ZG74" s="21"/>
      <c r="ZH74" s="21"/>
      <c r="ZI74" s="21"/>
      <c r="ZJ74" s="21"/>
      <c r="ZK74" s="21"/>
      <c r="ZL74" s="21"/>
      <c r="ZM74" s="21"/>
      <c r="ZN74" s="21"/>
      <c r="ZO74" s="21"/>
      <c r="ZP74" s="21"/>
      <c r="ZQ74" s="21"/>
      <c r="ZR74" s="21"/>
      <c r="ZS74" s="21"/>
      <c r="ZT74" s="21"/>
      <c r="ZU74" s="21"/>
      <c r="ZV74" s="21"/>
      <c r="ZW74" s="21"/>
      <c r="ZX74" s="21"/>
      <c r="ZY74" s="21"/>
      <c r="ZZ74" s="21"/>
      <c r="AAA74" s="21"/>
      <c r="AAB74" s="21"/>
      <c r="AAC74" s="21"/>
      <c r="AAD74" s="21"/>
      <c r="AAE74" s="21"/>
      <c r="AAF74" s="21"/>
      <c r="AAG74" s="21"/>
      <c r="AAH74" s="21"/>
      <c r="AAI74" s="21"/>
      <c r="AAJ74" s="21"/>
      <c r="AAK74" s="21"/>
      <c r="AAL74" s="21"/>
      <c r="AAM74" s="21"/>
      <c r="AAN74" s="21"/>
      <c r="AAO74" s="21"/>
      <c r="AAP74" s="21"/>
      <c r="AAQ74" s="21"/>
      <c r="AAR74" s="21"/>
      <c r="AAS74" s="21"/>
      <c r="AAT74" s="21"/>
      <c r="AAU74" s="21"/>
      <c r="AAV74" s="21"/>
      <c r="AAW74" s="21"/>
      <c r="AAX74" s="21"/>
      <c r="AAY74" s="21"/>
      <c r="AAZ74" s="21"/>
      <c r="ABA74" s="21"/>
      <c r="ABB74" s="21"/>
      <c r="ABC74" s="21"/>
      <c r="ABD74" s="21"/>
      <c r="ABE74" s="21"/>
      <c r="ABF74" s="21"/>
      <c r="ABG74" s="21"/>
      <c r="ABH74" s="21"/>
      <c r="ABI74" s="21"/>
      <c r="ABJ74" s="21"/>
      <c r="ABK74" s="21"/>
      <c r="ABL74" s="21"/>
      <c r="ABM74" s="21"/>
      <c r="ABN74" s="21"/>
      <c r="ABO74" s="21"/>
      <c r="ABP74" s="21"/>
      <c r="ABQ74" s="21"/>
      <c r="ABR74" s="21"/>
      <c r="ABS74" s="21"/>
      <c r="ABT74" s="21"/>
      <c r="ABU74" s="21"/>
      <c r="ABV74" s="21"/>
      <c r="ABW74" s="21"/>
      <c r="ABX74" s="21"/>
      <c r="ABY74" s="21"/>
      <c r="ABZ74" s="21"/>
      <c r="ACA74" s="21"/>
      <c r="ACB74" s="21"/>
      <c r="ACC74" s="21"/>
      <c r="ACD74" s="21"/>
      <c r="ACE74" s="21"/>
      <c r="ACF74" s="21"/>
      <c r="ACG74" s="21"/>
      <c r="ACH74" s="21"/>
      <c r="ACI74" s="21"/>
      <c r="ACJ74" s="21"/>
      <c r="ACK74" s="21"/>
      <c r="ACL74" s="21"/>
      <c r="ACM74" s="21"/>
      <c r="ACN74" s="21"/>
      <c r="ACO74" s="21"/>
      <c r="ACP74" s="21"/>
      <c r="ACQ74" s="21"/>
      <c r="ACR74" s="21"/>
      <c r="ACS74" s="21"/>
      <c r="ACT74" s="21"/>
      <c r="ACU74" s="21"/>
      <c r="ACV74" s="21"/>
      <c r="ACW74" s="21"/>
      <c r="ACX74" s="21"/>
      <c r="ACY74" s="21"/>
      <c r="ACZ74" s="21"/>
      <c r="ADA74" s="21"/>
      <c r="ADB74" s="21"/>
      <c r="ADC74" s="21"/>
      <c r="ADD74" s="21"/>
      <c r="ADE74" s="21"/>
      <c r="ADF74" s="21"/>
      <c r="ADG74" s="21"/>
      <c r="ADH74" s="21"/>
      <c r="ADI74" s="21"/>
      <c r="ADJ74" s="21"/>
      <c r="ADK74" s="21"/>
      <c r="ADL74" s="21"/>
      <c r="ADM74" s="21"/>
      <c r="ADN74" s="21"/>
      <c r="ADO74" s="21"/>
      <c r="ADP74" s="21"/>
      <c r="ADQ74" s="21"/>
      <c r="ADR74" s="21"/>
      <c r="ADS74" s="21"/>
      <c r="ADT74" s="21"/>
      <c r="ADU74" s="21"/>
      <c r="ADV74" s="21"/>
      <c r="ADW74" s="21"/>
      <c r="ADX74" s="21"/>
      <c r="ADY74" s="21"/>
      <c r="ADZ74" s="21"/>
      <c r="AEA74" s="21"/>
      <c r="AEB74" s="21"/>
      <c r="AEC74" s="21"/>
      <c r="AED74" s="21"/>
      <c r="AEE74" s="21"/>
      <c r="AEF74" s="21"/>
      <c r="AEG74" s="21"/>
      <c r="AEH74" s="21"/>
      <c r="AEI74" s="21"/>
      <c r="AEJ74" s="21"/>
      <c r="AEK74" s="21"/>
      <c r="AEL74" s="21"/>
      <c r="AEM74" s="21"/>
      <c r="AEN74" s="21"/>
      <c r="AEO74" s="21"/>
      <c r="AEP74" s="21"/>
      <c r="AEQ74" s="21"/>
      <c r="AER74" s="21"/>
      <c r="AES74" s="21"/>
      <c r="AET74" s="21"/>
      <c r="AEU74" s="21"/>
      <c r="AEV74" s="21"/>
      <c r="AEW74" s="21"/>
      <c r="AEX74" s="21"/>
      <c r="AEY74" s="21"/>
      <c r="AEZ74" s="21"/>
      <c r="AFA74" s="21"/>
      <c r="AFB74" s="21"/>
      <c r="AFC74" s="21"/>
      <c r="AFD74" s="21"/>
      <c r="AFE74" s="21"/>
      <c r="AFF74" s="21"/>
      <c r="AFG74" s="21"/>
      <c r="AFH74" s="21"/>
      <c r="AFI74" s="21"/>
      <c r="AFJ74" s="21"/>
      <c r="AFK74" s="21"/>
      <c r="AFL74" s="21"/>
      <c r="AFM74" s="21"/>
      <c r="AFN74" s="21"/>
      <c r="AFO74" s="21"/>
      <c r="AFP74" s="21"/>
      <c r="AFQ74" s="21"/>
      <c r="AFR74" s="21"/>
      <c r="AFS74" s="21"/>
      <c r="AFT74" s="21"/>
      <c r="AFU74" s="21"/>
      <c r="AFV74" s="21"/>
      <c r="AFW74" s="21"/>
      <c r="AFX74" s="21"/>
      <c r="AFY74" s="21"/>
      <c r="AFZ74" s="21"/>
      <c r="AGA74" s="21"/>
      <c r="AGB74" s="21"/>
      <c r="AGC74" s="21"/>
      <c r="AGD74" s="21"/>
      <c r="AGE74" s="21"/>
      <c r="AGF74" s="21"/>
      <c r="AGG74" s="21"/>
      <c r="AGH74" s="21"/>
      <c r="AGI74" s="21"/>
      <c r="AGJ74" s="21"/>
      <c r="AGK74" s="21"/>
      <c r="AGL74" s="21"/>
      <c r="AGM74" s="21"/>
      <c r="AGN74" s="21"/>
      <c r="AGO74" s="21"/>
      <c r="AGP74" s="21"/>
      <c r="AGQ74" s="21"/>
      <c r="AGR74" s="21"/>
      <c r="AGS74" s="21"/>
      <c r="AGT74" s="21"/>
      <c r="AGU74" s="21"/>
      <c r="AGV74" s="21"/>
      <c r="AGW74" s="21"/>
      <c r="AGX74" s="21"/>
      <c r="AGY74" s="21"/>
      <c r="AGZ74" s="21"/>
      <c r="AHA74" s="21"/>
      <c r="AHB74" s="21"/>
      <c r="AHC74" s="21"/>
      <c r="AHD74" s="21"/>
      <c r="AHE74" s="21"/>
      <c r="AHF74" s="21"/>
      <c r="AHG74" s="21"/>
      <c r="AHH74" s="21"/>
      <c r="AHI74" s="21"/>
      <c r="AHJ74" s="21"/>
      <c r="AHK74" s="21"/>
      <c r="AHL74" s="21"/>
      <c r="AHM74" s="21"/>
      <c r="AHN74" s="21"/>
      <c r="AHO74" s="21"/>
      <c r="AHP74" s="21"/>
      <c r="AHQ74" s="21"/>
      <c r="AHR74" s="21"/>
      <c r="AHS74" s="21"/>
      <c r="AHT74" s="21"/>
      <c r="AHU74" s="21"/>
      <c r="AHV74" s="21"/>
      <c r="AHW74" s="21"/>
      <c r="AHX74" s="21"/>
      <c r="AHY74" s="21"/>
      <c r="AHZ74" s="21"/>
      <c r="AIA74" s="21"/>
      <c r="AIB74" s="21"/>
      <c r="AIC74" s="21"/>
      <c r="AID74" s="21"/>
      <c r="AIE74" s="21"/>
      <c r="AIF74" s="21"/>
      <c r="AIG74" s="21"/>
      <c r="AIH74" s="21"/>
      <c r="AII74" s="21"/>
      <c r="AIJ74" s="21"/>
      <c r="AIK74" s="21"/>
      <c r="AIL74" s="21"/>
      <c r="AIM74" s="21"/>
      <c r="AIN74" s="21"/>
      <c r="AIO74" s="21"/>
      <c r="AIP74" s="21"/>
      <c r="AIQ74" s="21"/>
      <c r="AIR74" s="21"/>
      <c r="AIS74" s="21"/>
      <c r="AIT74" s="21"/>
      <c r="AIU74" s="21"/>
      <c r="AIV74" s="21"/>
      <c r="AIW74" s="21"/>
      <c r="AIX74" s="21"/>
      <c r="AIY74" s="21"/>
      <c r="AIZ74" s="21"/>
      <c r="AJA74" s="21"/>
      <c r="AJB74" s="21"/>
      <c r="AJC74" s="21"/>
      <c r="AJD74" s="21"/>
      <c r="AJE74" s="21"/>
      <c r="AJF74" s="21"/>
      <c r="AJG74" s="21"/>
      <c r="AJH74" s="21"/>
      <c r="AJI74" s="21"/>
      <c r="AJJ74" s="21"/>
      <c r="AJK74" s="21"/>
      <c r="AJL74" s="21"/>
      <c r="AJM74" s="21"/>
      <c r="AJN74" s="21"/>
      <c r="AJO74" s="21"/>
      <c r="AJP74" s="21"/>
      <c r="AJQ74" s="21"/>
      <c r="AJR74" s="21"/>
      <c r="AJS74" s="21"/>
      <c r="AJT74" s="21"/>
      <c r="AJU74" s="21"/>
      <c r="AJV74" s="21"/>
      <c r="AJW74" s="21"/>
      <c r="AJX74" s="21"/>
      <c r="AJY74" s="21"/>
      <c r="AJZ74" s="21"/>
      <c r="AKA74" s="21"/>
      <c r="AKB74" s="21"/>
      <c r="AKC74" s="21"/>
      <c r="AKD74" s="21"/>
      <c r="AKE74" s="21"/>
      <c r="AKF74" s="21"/>
      <c r="AKG74" s="21"/>
      <c r="AKH74" s="21"/>
      <c r="AKI74" s="21"/>
      <c r="AKJ74" s="21"/>
      <c r="AKK74" s="21"/>
      <c r="AKL74" s="21"/>
      <c r="AKM74" s="21"/>
      <c r="AKN74" s="21"/>
      <c r="AKO74" s="21"/>
      <c r="AKP74" s="21"/>
      <c r="AKQ74" s="21"/>
      <c r="AKR74" s="21"/>
      <c r="AKS74" s="21"/>
      <c r="AKT74" s="21"/>
      <c r="AKU74" s="21"/>
      <c r="AKV74" s="21"/>
      <c r="AKW74" s="21"/>
      <c r="AKX74" s="21"/>
      <c r="AKY74" s="21"/>
      <c r="AKZ74" s="21"/>
      <c r="ALA74" s="21"/>
      <c r="ALB74" s="21"/>
      <c r="ALC74" s="21"/>
      <c r="ALD74" s="21"/>
      <c r="ALE74" s="21"/>
      <c r="ALF74" s="21"/>
      <c r="ALG74" s="21"/>
      <c r="ALH74" s="21"/>
      <c r="ALI74" s="21"/>
      <c r="ALJ74" s="21"/>
      <c r="ALK74" s="21"/>
      <c r="ALL74" s="21"/>
      <c r="ALM74" s="21"/>
      <c r="ALN74" s="21"/>
      <c r="ALO74" s="21"/>
      <c r="ALP74" s="21"/>
      <c r="ALQ74" s="21"/>
      <c r="ALR74" s="21"/>
      <c r="ALS74" s="21"/>
      <c r="ALT74" s="21"/>
      <c r="ALU74" s="21"/>
      <c r="ALV74" s="21"/>
      <c r="ALW74" s="21"/>
      <c r="ALX74" s="21"/>
      <c r="ALY74" s="21"/>
      <c r="ALZ74" s="21"/>
      <c r="AMA74" s="21"/>
      <c r="AMB74" s="21"/>
      <c r="AMC74" s="21"/>
      <c r="AMD74" s="21"/>
      <c r="AME74" s="21"/>
      <c r="AMF74" s="21"/>
      <c r="AMG74" s="21"/>
      <c r="AMH74" s="21"/>
      <c r="AMI74" s="21"/>
      <c r="AMJ74" s="21"/>
      <c r="AMK74" s="21"/>
      <c r="AML74" s="21"/>
      <c r="AMM74" s="21"/>
      <c r="AMN74" s="21"/>
      <c r="AMO74" s="21"/>
      <c r="AMP74" s="21"/>
      <c r="AMQ74" s="21"/>
      <c r="AMR74" s="21"/>
      <c r="AMS74" s="21"/>
      <c r="AMT74" s="21"/>
      <c r="AMU74" s="21"/>
      <c r="AMV74" s="21"/>
      <c r="AMW74" s="21"/>
      <c r="AMX74" s="21"/>
      <c r="AMY74" s="21"/>
      <c r="AMZ74" s="21"/>
      <c r="ANA74" s="21"/>
      <c r="ANB74" s="21"/>
      <c r="ANC74" s="21"/>
      <c r="AND74" s="21"/>
      <c r="ANE74" s="21"/>
      <c r="ANF74" s="21"/>
      <c r="ANG74" s="21"/>
      <c r="ANH74" s="21"/>
      <c r="ANI74" s="21"/>
      <c r="ANJ74" s="21"/>
      <c r="ANK74" s="21"/>
      <c r="ANL74" s="21"/>
      <c r="ANM74" s="21"/>
      <c r="ANN74" s="21"/>
      <c r="ANO74" s="21"/>
      <c r="ANP74" s="21"/>
      <c r="ANQ74" s="21"/>
      <c r="ANR74" s="21"/>
      <c r="ANS74" s="21"/>
      <c r="ANT74" s="21"/>
      <c r="ANU74" s="21"/>
      <c r="ANV74" s="21"/>
      <c r="ANW74" s="21"/>
      <c r="ANX74" s="21"/>
      <c r="ANY74" s="21"/>
      <c r="ANZ74" s="21"/>
      <c r="AOA74" s="21"/>
      <c r="AOB74" s="21"/>
      <c r="AOC74" s="21"/>
      <c r="AOD74" s="21"/>
      <c r="AOE74" s="21"/>
      <c r="AOF74" s="21"/>
      <c r="AOG74" s="21"/>
      <c r="AOH74" s="21"/>
      <c r="AOI74" s="21"/>
      <c r="AOJ74" s="21"/>
      <c r="AOK74" s="21"/>
      <c r="AOL74" s="21"/>
      <c r="AOM74" s="21"/>
      <c r="AON74" s="21"/>
      <c r="AOO74" s="21"/>
      <c r="AOP74" s="21"/>
      <c r="AOQ74" s="21"/>
      <c r="AOR74" s="21"/>
      <c r="AOS74" s="21"/>
      <c r="AOT74" s="21"/>
      <c r="AOU74" s="21"/>
      <c r="AOV74" s="21"/>
      <c r="AOW74" s="21"/>
      <c r="AOX74" s="21"/>
      <c r="AOY74" s="21"/>
      <c r="AOZ74" s="21"/>
      <c r="APA74" s="21"/>
      <c r="APB74" s="21"/>
      <c r="APC74" s="21"/>
      <c r="APD74" s="21"/>
      <c r="APE74" s="21"/>
      <c r="APF74" s="21"/>
      <c r="APG74" s="21"/>
      <c r="APH74" s="21"/>
      <c r="API74" s="21"/>
      <c r="APJ74" s="21"/>
      <c r="APK74" s="21"/>
      <c r="APL74" s="21"/>
      <c r="APM74" s="21"/>
      <c r="APN74" s="21"/>
      <c r="APO74" s="21"/>
      <c r="APP74" s="21"/>
      <c r="APQ74" s="21"/>
      <c r="APR74" s="21"/>
      <c r="APS74" s="21"/>
      <c r="APT74" s="21"/>
      <c r="APU74" s="21"/>
      <c r="APV74" s="21"/>
      <c r="APW74" s="21"/>
      <c r="APX74" s="21"/>
      <c r="APY74" s="21"/>
      <c r="APZ74" s="21"/>
      <c r="AQA74" s="21"/>
      <c r="AQB74" s="21"/>
      <c r="AQC74" s="21"/>
      <c r="AQD74" s="21"/>
      <c r="AQE74" s="21"/>
      <c r="AQF74" s="21"/>
      <c r="AQG74" s="21"/>
      <c r="AQH74" s="21"/>
      <c r="AQI74" s="21"/>
      <c r="AQJ74" s="21"/>
      <c r="AQK74" s="21"/>
      <c r="AQL74" s="21"/>
      <c r="AQM74" s="21"/>
      <c r="AQN74" s="21"/>
      <c r="AQO74" s="21"/>
      <c r="AQP74" s="21"/>
      <c r="AQQ74" s="21"/>
      <c r="AQR74" s="21"/>
      <c r="AQS74" s="21"/>
      <c r="AQT74" s="21"/>
      <c r="AQU74" s="21"/>
      <c r="AQV74" s="21"/>
      <c r="AQW74" s="21"/>
      <c r="AQX74" s="21"/>
      <c r="AQY74" s="21"/>
      <c r="AQZ74" s="21"/>
      <c r="ARA74" s="21"/>
      <c r="ARB74" s="21"/>
      <c r="ARC74" s="21"/>
      <c r="ARD74" s="21"/>
      <c r="ARE74" s="21"/>
      <c r="ARF74" s="21"/>
      <c r="ARG74" s="21"/>
      <c r="ARH74" s="21"/>
      <c r="ARI74" s="21"/>
      <c r="ARJ74" s="21"/>
      <c r="ARK74" s="21"/>
      <c r="ARL74" s="21"/>
      <c r="ARM74" s="21"/>
      <c r="ARN74" s="21"/>
      <c r="ARO74" s="21"/>
      <c r="ARP74" s="21"/>
      <c r="ARQ74" s="21"/>
      <c r="ARR74" s="21"/>
      <c r="ARS74" s="21"/>
      <c r="ART74" s="21"/>
      <c r="ARU74" s="21"/>
      <c r="ARV74" s="21"/>
      <c r="ARW74" s="21"/>
      <c r="ARX74" s="21"/>
      <c r="ARY74" s="21"/>
      <c r="ARZ74" s="21"/>
      <c r="ASA74" s="21"/>
      <c r="ASB74" s="21"/>
      <c r="ASC74" s="21"/>
      <c r="ASD74" s="21"/>
      <c r="ASE74" s="21"/>
      <c r="ASF74" s="21"/>
      <c r="ASG74" s="21"/>
      <c r="ASH74" s="21"/>
      <c r="ASI74" s="21"/>
      <c r="ASJ74" s="21"/>
      <c r="ASK74" s="21"/>
      <c r="ASL74" s="21"/>
      <c r="ASM74" s="21"/>
      <c r="ASN74" s="21"/>
      <c r="ASO74" s="21"/>
      <c r="ASP74" s="21"/>
      <c r="ASQ74" s="21"/>
      <c r="ASR74" s="21"/>
      <c r="ASS74" s="21"/>
      <c r="AST74" s="21"/>
      <c r="ASU74" s="21"/>
      <c r="ASV74" s="21"/>
      <c r="ASW74" s="21"/>
      <c r="ASX74" s="21"/>
      <c r="ASY74" s="21"/>
      <c r="ASZ74" s="21"/>
      <c r="ATA74" s="21"/>
      <c r="ATB74" s="21"/>
      <c r="ATC74" s="21"/>
      <c r="ATD74" s="21"/>
      <c r="ATE74" s="21"/>
      <c r="ATF74" s="21"/>
      <c r="ATG74" s="21"/>
      <c r="ATH74" s="21"/>
      <c r="ATI74" s="21"/>
      <c r="ATJ74" s="21"/>
      <c r="ATK74" s="21"/>
      <c r="ATL74" s="21"/>
      <c r="ATM74" s="21"/>
      <c r="ATN74" s="21"/>
      <c r="ATO74" s="21"/>
      <c r="ATP74" s="21"/>
      <c r="ATQ74" s="21"/>
      <c r="ATR74" s="21"/>
      <c r="ATS74" s="21"/>
      <c r="ATT74" s="21"/>
      <c r="ATU74" s="21"/>
      <c r="ATV74" s="21"/>
      <c r="ATW74" s="21"/>
      <c r="ATX74" s="21"/>
      <c r="ATY74" s="21"/>
      <c r="ATZ74" s="21"/>
      <c r="AUA74" s="21"/>
      <c r="AUB74" s="21"/>
      <c r="AUC74" s="21"/>
      <c r="AUD74" s="21"/>
      <c r="AUE74" s="21"/>
      <c r="AUF74" s="21"/>
      <c r="AUG74" s="21"/>
      <c r="AUH74" s="21"/>
      <c r="AUI74" s="21"/>
      <c r="AUJ74" s="21"/>
      <c r="AUK74" s="21"/>
      <c r="AUL74" s="21"/>
      <c r="AUM74" s="21"/>
      <c r="AUN74" s="21"/>
      <c r="AUO74" s="21"/>
      <c r="AUP74" s="21"/>
      <c r="AUQ74" s="21"/>
      <c r="AUR74" s="21"/>
      <c r="AUS74" s="21"/>
      <c r="AUT74" s="21"/>
      <c r="AUU74" s="21"/>
      <c r="AUV74" s="21"/>
      <c r="AUW74" s="21"/>
      <c r="AUX74" s="21"/>
      <c r="AUY74" s="21"/>
      <c r="AUZ74" s="21"/>
      <c r="AVA74" s="21"/>
      <c r="AVB74" s="21"/>
      <c r="AVC74" s="21"/>
      <c r="AVD74" s="21"/>
      <c r="AVE74" s="21"/>
      <c r="AVF74" s="21"/>
      <c r="AVG74" s="21"/>
      <c r="AVH74" s="21"/>
      <c r="AVI74" s="21"/>
      <c r="AVJ74" s="21"/>
      <c r="AVK74" s="21"/>
      <c r="AVL74" s="21"/>
      <c r="AVM74" s="21"/>
      <c r="AVN74" s="21"/>
      <c r="AVO74" s="21"/>
      <c r="AVP74" s="21"/>
      <c r="AVQ74" s="21"/>
      <c r="AVR74" s="21"/>
      <c r="AVS74" s="21"/>
      <c r="AVT74" s="21"/>
      <c r="AVU74" s="21"/>
      <c r="AVV74" s="21"/>
      <c r="AVW74" s="21"/>
      <c r="AVX74" s="21"/>
      <c r="AVY74" s="21"/>
      <c r="AVZ74" s="21"/>
      <c r="AWA74" s="21"/>
      <c r="AWB74" s="21"/>
      <c r="AWC74" s="21"/>
      <c r="AWD74" s="21"/>
      <c r="AWE74" s="21"/>
      <c r="AWF74" s="21"/>
      <c r="AWG74" s="21"/>
      <c r="AWH74" s="21"/>
      <c r="AWI74" s="21"/>
      <c r="AWJ74" s="21"/>
      <c r="AWK74" s="21"/>
      <c r="AWL74" s="21"/>
      <c r="AWM74" s="21"/>
      <c r="AWN74" s="21"/>
      <c r="AWO74" s="21"/>
      <c r="AWP74" s="21"/>
      <c r="AWQ74" s="21"/>
      <c r="AWR74" s="21"/>
      <c r="AWS74" s="21"/>
      <c r="AWT74" s="21"/>
      <c r="AWU74" s="21"/>
      <c r="AWV74" s="21"/>
      <c r="AWW74" s="21"/>
      <c r="AWX74" s="21"/>
      <c r="AWY74" s="21"/>
      <c r="AWZ74" s="21"/>
      <c r="AXA74" s="21"/>
      <c r="AXB74" s="21"/>
      <c r="AXC74" s="21"/>
      <c r="AXD74" s="21"/>
      <c r="AXE74" s="21"/>
      <c r="AXF74" s="21"/>
      <c r="AXG74" s="21"/>
      <c r="AXH74" s="21"/>
      <c r="AXI74" s="21"/>
      <c r="AXJ74" s="21"/>
      <c r="AXK74" s="21"/>
      <c r="AXL74" s="21"/>
      <c r="AXM74" s="21"/>
      <c r="AXN74" s="21"/>
      <c r="AXO74" s="21"/>
      <c r="AXP74" s="21"/>
      <c r="AXQ74" s="21"/>
      <c r="AXR74" s="21"/>
      <c r="AXS74" s="21"/>
      <c r="AXT74" s="21"/>
      <c r="AXU74" s="21"/>
      <c r="AXV74" s="21"/>
      <c r="AXW74" s="21"/>
      <c r="AXX74" s="21"/>
      <c r="AXY74" s="21"/>
      <c r="AXZ74" s="21"/>
      <c r="AYA74" s="21"/>
      <c r="AYB74" s="21"/>
      <c r="AYC74" s="21"/>
      <c r="AYD74" s="21"/>
      <c r="AYE74" s="21"/>
      <c r="AYF74" s="21"/>
      <c r="AYG74" s="21"/>
      <c r="AYH74" s="21"/>
      <c r="AYI74" s="21"/>
      <c r="AYJ74" s="21"/>
      <c r="AYK74" s="21"/>
      <c r="AYL74" s="21"/>
      <c r="AYM74" s="21"/>
      <c r="AYN74" s="21"/>
      <c r="AYO74" s="21"/>
      <c r="AYP74" s="21"/>
      <c r="AYQ74" s="21"/>
      <c r="AYR74" s="21"/>
      <c r="AYS74" s="21"/>
      <c r="AYT74" s="21"/>
      <c r="AYU74" s="21"/>
      <c r="AYV74" s="21"/>
      <c r="AYW74" s="21"/>
      <c r="AYX74" s="21"/>
      <c r="AYY74" s="21"/>
      <c r="AYZ74" s="21"/>
      <c r="AZA74" s="21"/>
      <c r="AZB74" s="21"/>
      <c r="AZC74" s="21"/>
      <c r="AZD74" s="21"/>
      <c r="AZE74" s="21"/>
      <c r="AZF74" s="21"/>
      <c r="AZG74" s="21"/>
      <c r="AZH74" s="21"/>
      <c r="AZI74" s="21"/>
      <c r="AZJ74" s="21"/>
      <c r="AZK74" s="21"/>
      <c r="AZL74" s="21"/>
      <c r="AZM74" s="21"/>
      <c r="AZN74" s="21"/>
      <c r="AZO74" s="21"/>
      <c r="AZP74" s="21"/>
      <c r="AZQ74" s="21"/>
      <c r="AZR74" s="21"/>
      <c r="AZS74" s="21"/>
      <c r="AZT74" s="21"/>
      <c r="AZU74" s="21"/>
      <c r="AZV74" s="21"/>
      <c r="AZW74" s="21"/>
      <c r="AZX74" s="21"/>
      <c r="AZY74" s="21"/>
      <c r="AZZ74" s="21"/>
      <c r="BAA74" s="21"/>
      <c r="BAB74" s="21"/>
      <c r="BAC74" s="21"/>
      <c r="BAD74" s="21"/>
      <c r="BAE74" s="21"/>
      <c r="BAF74" s="21"/>
      <c r="BAG74" s="21"/>
      <c r="BAH74" s="21"/>
      <c r="BAI74" s="21"/>
      <c r="BAJ74" s="21"/>
      <c r="BAK74" s="21"/>
      <c r="BAL74" s="21"/>
      <c r="BAM74" s="21"/>
      <c r="BAN74" s="21"/>
      <c r="BAO74" s="21"/>
      <c r="BAP74" s="21"/>
      <c r="BAQ74" s="21"/>
      <c r="BAR74" s="21"/>
      <c r="BAS74" s="21"/>
      <c r="BAT74" s="21"/>
      <c r="BAU74" s="21"/>
      <c r="BAV74" s="21"/>
      <c r="BAW74" s="21"/>
      <c r="BAX74" s="21"/>
      <c r="BAY74" s="21"/>
      <c r="BAZ74" s="21"/>
      <c r="BBA74" s="21"/>
      <c r="BBB74" s="21"/>
      <c r="BBC74" s="21"/>
      <c r="BBD74" s="21"/>
      <c r="BBE74" s="21"/>
      <c r="BBF74" s="21"/>
      <c r="BBG74" s="21"/>
      <c r="BBH74" s="21"/>
      <c r="BBI74" s="21"/>
      <c r="BBJ74" s="21"/>
      <c r="BBK74" s="21"/>
      <c r="BBL74" s="21"/>
      <c r="BBM74" s="21"/>
      <c r="BBN74" s="21"/>
      <c r="BBO74" s="21"/>
      <c r="BBP74" s="21"/>
      <c r="BBQ74" s="21"/>
      <c r="BBR74" s="21"/>
      <c r="BBS74" s="21"/>
      <c r="BBT74" s="21"/>
      <c r="BBU74" s="21"/>
      <c r="BBV74" s="21"/>
      <c r="BBW74" s="21"/>
      <c r="BBX74" s="21"/>
      <c r="BBY74" s="21"/>
      <c r="BBZ74" s="21"/>
      <c r="BCA74" s="21"/>
      <c r="BCB74" s="21"/>
      <c r="BCC74" s="21"/>
      <c r="BCD74" s="21"/>
      <c r="BCE74" s="21"/>
      <c r="BCF74" s="21"/>
      <c r="BCG74" s="21"/>
      <c r="BCH74" s="21"/>
      <c r="BCI74" s="21"/>
      <c r="BCJ74" s="21"/>
      <c r="BCK74" s="21"/>
      <c r="BCL74" s="21"/>
      <c r="BCM74" s="21"/>
      <c r="BCN74" s="21"/>
      <c r="BCO74" s="21"/>
      <c r="BCP74" s="21"/>
      <c r="BCQ74" s="21"/>
      <c r="BCR74" s="21"/>
      <c r="BCS74" s="21"/>
      <c r="BCT74" s="21"/>
      <c r="BCU74" s="21"/>
      <c r="BCV74" s="21"/>
      <c r="BCW74" s="21"/>
      <c r="BCX74" s="21"/>
      <c r="BCY74" s="21"/>
      <c r="BCZ74" s="21"/>
      <c r="BDA74" s="21"/>
      <c r="BDB74" s="21"/>
      <c r="BDC74" s="21"/>
      <c r="BDD74" s="21"/>
      <c r="BDE74" s="21"/>
      <c r="BDF74" s="21"/>
      <c r="BDG74" s="21"/>
      <c r="BDH74" s="21"/>
      <c r="BDI74" s="21"/>
      <c r="BDJ74" s="21"/>
      <c r="BDK74" s="21"/>
      <c r="BDL74" s="21"/>
      <c r="BDM74" s="21"/>
      <c r="BDN74" s="21"/>
      <c r="BDO74" s="21"/>
      <c r="BDP74" s="21"/>
      <c r="BDQ74" s="21"/>
      <c r="BDR74" s="21"/>
      <c r="BDS74" s="21"/>
      <c r="BDT74" s="21"/>
      <c r="BDU74" s="21"/>
      <c r="BDV74" s="21"/>
      <c r="BDW74" s="21"/>
      <c r="BDX74" s="21"/>
      <c r="BDY74" s="21"/>
      <c r="BDZ74" s="21"/>
      <c r="BEA74" s="21"/>
      <c r="BEB74" s="21"/>
      <c r="BEC74" s="21"/>
      <c r="BED74" s="21"/>
      <c r="BEE74" s="21"/>
      <c r="BEF74" s="21"/>
      <c r="BEG74" s="21"/>
      <c r="BEH74" s="21"/>
      <c r="BEI74" s="21"/>
      <c r="BEJ74" s="21"/>
      <c r="BEK74" s="21"/>
      <c r="BEL74" s="21"/>
      <c r="BEM74" s="21"/>
      <c r="BEN74" s="21"/>
      <c r="BEO74" s="21"/>
      <c r="BEP74" s="21"/>
      <c r="BEQ74" s="21"/>
      <c r="BER74" s="21"/>
      <c r="BES74" s="21"/>
      <c r="BET74" s="21"/>
      <c r="BEU74" s="21"/>
      <c r="BEV74" s="21"/>
      <c r="BEW74" s="21"/>
      <c r="BEX74" s="21"/>
      <c r="BEY74" s="21"/>
      <c r="BEZ74" s="21"/>
      <c r="BFA74" s="21"/>
      <c r="BFB74" s="21"/>
      <c r="BFC74" s="21"/>
      <c r="BFD74" s="21"/>
      <c r="BFE74" s="21"/>
      <c r="BFF74" s="21"/>
      <c r="BFG74" s="21"/>
      <c r="BFH74" s="21"/>
      <c r="BFI74" s="21"/>
      <c r="BFJ74" s="21"/>
      <c r="BFK74" s="21"/>
      <c r="BFL74" s="21"/>
      <c r="BFM74" s="21"/>
      <c r="BFN74" s="21"/>
      <c r="BFO74" s="21"/>
      <c r="BFP74" s="21"/>
      <c r="BFQ74" s="21"/>
      <c r="BFR74" s="21"/>
      <c r="BFS74" s="21"/>
      <c r="BFT74" s="21"/>
      <c r="BFU74" s="21"/>
      <c r="BFV74" s="21"/>
      <c r="BFW74" s="21"/>
      <c r="BFX74" s="21"/>
      <c r="BFY74" s="21"/>
      <c r="BFZ74" s="21"/>
      <c r="BGA74" s="21"/>
      <c r="BGB74" s="21"/>
      <c r="BGC74" s="21"/>
      <c r="BGD74" s="21"/>
      <c r="BGE74" s="21"/>
      <c r="BGF74" s="21"/>
      <c r="BGG74" s="21"/>
      <c r="BGH74" s="21"/>
      <c r="BGI74" s="21"/>
      <c r="BGJ74" s="21"/>
      <c r="BGK74" s="21"/>
      <c r="BGL74" s="21"/>
      <c r="BGM74" s="21"/>
      <c r="BGN74" s="21"/>
      <c r="BGO74" s="21"/>
      <c r="BGP74" s="21"/>
      <c r="BGQ74" s="21"/>
      <c r="BGR74" s="21"/>
      <c r="BGS74" s="21"/>
      <c r="BGT74" s="21"/>
      <c r="BGU74" s="21"/>
      <c r="BGV74" s="21"/>
      <c r="BGW74" s="21"/>
      <c r="BGX74" s="21"/>
      <c r="BGY74" s="21"/>
      <c r="BGZ74" s="21"/>
      <c r="BHA74" s="21"/>
      <c r="BHB74" s="21"/>
      <c r="BHC74" s="21"/>
      <c r="BHD74" s="21"/>
      <c r="BHE74" s="21"/>
      <c r="BHF74" s="21"/>
      <c r="BHG74" s="21"/>
      <c r="BHH74" s="21"/>
      <c r="BHI74" s="21"/>
      <c r="BHJ74" s="21"/>
      <c r="BHK74" s="21"/>
      <c r="BHL74" s="21"/>
      <c r="BHM74" s="21"/>
      <c r="BHN74" s="21"/>
      <c r="BHO74" s="21"/>
      <c r="BHP74" s="21"/>
      <c r="BHQ74" s="21"/>
      <c r="BHR74" s="21"/>
      <c r="BHS74" s="21"/>
      <c r="BHT74" s="21"/>
      <c r="BHU74" s="21"/>
      <c r="BHV74" s="21"/>
      <c r="BHW74" s="21"/>
      <c r="BHX74" s="21"/>
      <c r="BHY74" s="21"/>
      <c r="BHZ74" s="21"/>
      <c r="BIA74" s="21"/>
      <c r="BIB74" s="21"/>
      <c r="BIC74" s="21"/>
      <c r="BID74" s="21"/>
      <c r="BIE74" s="21"/>
      <c r="BIF74" s="21"/>
      <c r="BIG74" s="21"/>
      <c r="BIH74" s="21"/>
      <c r="BII74" s="21"/>
      <c r="BIJ74" s="21"/>
      <c r="BIK74" s="21"/>
      <c r="BIL74" s="21"/>
      <c r="BIM74" s="21"/>
      <c r="BIN74" s="21"/>
      <c r="BIO74" s="21"/>
      <c r="BIP74" s="21"/>
      <c r="BIQ74" s="21"/>
      <c r="BIR74" s="21"/>
      <c r="BIS74" s="21"/>
      <c r="BIT74" s="21"/>
      <c r="BIU74" s="21"/>
      <c r="BIV74" s="21"/>
      <c r="BIW74" s="21"/>
      <c r="BIX74" s="21"/>
      <c r="BIY74" s="21"/>
      <c r="BIZ74" s="21"/>
      <c r="BJA74" s="21"/>
      <c r="BJB74" s="21"/>
      <c r="BJC74" s="21"/>
      <c r="BJD74" s="21"/>
      <c r="BJE74" s="21"/>
      <c r="BJF74" s="21"/>
      <c r="BJG74" s="21"/>
      <c r="BJH74" s="21"/>
      <c r="BJI74" s="21"/>
      <c r="BJJ74" s="21"/>
      <c r="BJK74" s="21"/>
      <c r="BJL74" s="21"/>
      <c r="BJM74" s="21"/>
      <c r="BJN74" s="21"/>
      <c r="BJO74" s="21"/>
      <c r="BJP74" s="21"/>
      <c r="BJQ74" s="21"/>
      <c r="BJR74" s="21"/>
      <c r="BJS74" s="21"/>
      <c r="BJT74" s="21"/>
      <c r="BJU74" s="21"/>
      <c r="BJV74" s="21"/>
      <c r="BJW74" s="21"/>
      <c r="BJX74" s="21"/>
      <c r="BJY74" s="21"/>
      <c r="BJZ74" s="21"/>
      <c r="BKA74" s="21"/>
      <c r="BKB74" s="21"/>
      <c r="BKC74" s="21"/>
      <c r="BKD74" s="21"/>
      <c r="BKE74" s="21"/>
      <c r="BKF74" s="21"/>
      <c r="BKG74" s="21"/>
      <c r="BKH74" s="21"/>
      <c r="BKI74" s="21"/>
      <c r="BKJ74" s="21"/>
      <c r="BKK74" s="21"/>
      <c r="BKL74" s="21"/>
      <c r="BKM74" s="21"/>
      <c r="BKN74" s="21"/>
      <c r="BKO74" s="21"/>
      <c r="BKP74" s="21"/>
      <c r="BKQ74" s="21"/>
      <c r="BKR74" s="21"/>
      <c r="BKS74" s="21"/>
      <c r="BKT74" s="21"/>
      <c r="BKU74" s="21"/>
      <c r="BKV74" s="21"/>
      <c r="BKW74" s="21"/>
      <c r="BKX74" s="21"/>
      <c r="BKY74" s="21"/>
      <c r="BKZ74" s="21"/>
      <c r="BLA74" s="21"/>
      <c r="BLB74" s="21"/>
      <c r="BLC74" s="21"/>
      <c r="BLD74" s="21"/>
      <c r="BLE74" s="21"/>
      <c r="BLF74" s="21"/>
      <c r="BLG74" s="21"/>
      <c r="BLH74" s="21"/>
      <c r="BLI74" s="21"/>
      <c r="BLJ74" s="21"/>
      <c r="BLK74" s="21"/>
      <c r="BLL74" s="21"/>
      <c r="BLM74" s="21"/>
      <c r="BLN74" s="21"/>
      <c r="BLO74" s="21"/>
      <c r="BLP74" s="21"/>
      <c r="BLQ74" s="21"/>
      <c r="BLR74" s="21"/>
      <c r="BLS74" s="21"/>
      <c r="BLT74" s="21"/>
      <c r="BLU74" s="21"/>
      <c r="BLV74" s="21"/>
      <c r="BLW74" s="21"/>
      <c r="BLX74" s="21"/>
      <c r="BLY74" s="21"/>
      <c r="BLZ74" s="21"/>
      <c r="BMA74" s="21"/>
      <c r="BMB74" s="21"/>
      <c r="BMC74" s="21"/>
      <c r="BMD74" s="21"/>
      <c r="BME74" s="21"/>
      <c r="BMF74" s="21"/>
      <c r="BMG74" s="21"/>
      <c r="BMH74" s="21"/>
      <c r="BMI74" s="21"/>
      <c r="BMJ74" s="21"/>
      <c r="BMK74" s="21"/>
      <c r="BML74" s="21"/>
      <c r="BMM74" s="21"/>
      <c r="BMN74" s="21"/>
      <c r="BMO74" s="21"/>
      <c r="BMP74" s="21"/>
      <c r="BMQ74" s="21"/>
      <c r="BMR74" s="21"/>
      <c r="BMS74" s="21"/>
      <c r="BMT74" s="21"/>
      <c r="BMU74" s="21"/>
      <c r="BMV74" s="21"/>
      <c r="BMW74" s="21"/>
      <c r="BMX74" s="21"/>
      <c r="BMY74" s="21"/>
      <c r="BMZ74" s="21"/>
      <c r="BNA74" s="21"/>
      <c r="BNB74" s="21"/>
      <c r="BNC74" s="21"/>
      <c r="BND74" s="21"/>
      <c r="BNE74" s="21"/>
      <c r="BNF74" s="21"/>
      <c r="BNG74" s="21"/>
      <c r="BNH74" s="21"/>
      <c r="BNI74" s="21"/>
      <c r="BNJ74" s="21"/>
      <c r="BNK74" s="21"/>
      <c r="BNL74" s="21"/>
      <c r="BNM74" s="21"/>
      <c r="BNN74" s="21"/>
      <c r="BNO74" s="21"/>
      <c r="BNP74" s="21"/>
      <c r="BNQ74" s="21"/>
      <c r="BNR74" s="21"/>
      <c r="BNS74" s="21"/>
      <c r="BNT74" s="21"/>
      <c r="BNU74" s="21"/>
      <c r="BNV74" s="21"/>
      <c r="BNW74" s="21"/>
      <c r="BNX74" s="21"/>
      <c r="BNY74" s="21"/>
      <c r="BNZ74" s="21"/>
      <c r="BOA74" s="21"/>
      <c r="BOB74" s="21"/>
      <c r="BOC74" s="21"/>
      <c r="BOD74" s="21"/>
      <c r="BOE74" s="21"/>
      <c r="BOF74" s="21"/>
      <c r="BOG74" s="21"/>
      <c r="BOH74" s="21"/>
      <c r="BOI74" s="21"/>
      <c r="BOJ74" s="21"/>
      <c r="BOK74" s="21"/>
      <c r="BOL74" s="21"/>
      <c r="BOM74" s="21"/>
      <c r="BON74" s="21"/>
      <c r="BOO74" s="21"/>
      <c r="BOP74" s="21"/>
      <c r="BOQ74" s="21"/>
      <c r="BOR74" s="21"/>
      <c r="BOS74" s="21"/>
      <c r="BOT74" s="21"/>
      <c r="BOU74" s="21"/>
      <c r="BOV74" s="21"/>
      <c r="BOW74" s="21"/>
      <c r="BOX74" s="21"/>
      <c r="BOY74" s="21"/>
      <c r="BOZ74" s="21"/>
      <c r="BPA74" s="21"/>
      <c r="BPB74" s="21"/>
      <c r="BPC74" s="21"/>
      <c r="BPD74" s="21"/>
      <c r="BPE74" s="21"/>
      <c r="BPF74" s="21"/>
      <c r="BPG74" s="21"/>
      <c r="BPH74" s="21"/>
      <c r="BPI74" s="21"/>
      <c r="BPJ74" s="21"/>
      <c r="BPK74" s="21"/>
      <c r="BPL74" s="21"/>
      <c r="BPM74" s="21"/>
      <c r="BPN74" s="21"/>
      <c r="BPO74" s="21"/>
      <c r="BPP74" s="21"/>
      <c r="BPQ74" s="21"/>
      <c r="BPR74" s="21"/>
      <c r="BPS74" s="21"/>
      <c r="BPT74" s="21"/>
      <c r="BPU74" s="21"/>
      <c r="BPV74" s="21"/>
      <c r="BPW74" s="21"/>
      <c r="BPX74" s="21"/>
      <c r="BPY74" s="21"/>
      <c r="BPZ74" s="21"/>
      <c r="BQA74" s="21"/>
      <c r="BQB74" s="21"/>
      <c r="BQC74" s="21"/>
      <c r="BQD74" s="21"/>
      <c r="BQE74" s="21"/>
      <c r="BQF74" s="21"/>
      <c r="BQG74" s="21"/>
      <c r="BQH74" s="21"/>
      <c r="BQI74" s="21"/>
      <c r="BQJ74" s="21"/>
      <c r="BQK74" s="21"/>
      <c r="BQL74" s="21"/>
      <c r="BQM74" s="21"/>
      <c r="BQN74" s="21"/>
      <c r="BQO74" s="21"/>
      <c r="BQP74" s="21"/>
      <c r="BQQ74" s="21"/>
      <c r="BQR74" s="21"/>
      <c r="BQS74" s="21"/>
      <c r="BQT74" s="21"/>
      <c r="BQU74" s="21"/>
      <c r="BQV74" s="21"/>
      <c r="BQW74" s="21"/>
      <c r="BQX74" s="21"/>
      <c r="BQY74" s="21"/>
      <c r="BQZ74" s="21"/>
      <c r="BRA74" s="21"/>
      <c r="BRB74" s="21"/>
      <c r="BRC74" s="21"/>
      <c r="BRD74" s="21"/>
      <c r="BRE74" s="21"/>
      <c r="BRF74" s="21"/>
      <c r="BRG74" s="21"/>
      <c r="BRH74" s="21"/>
      <c r="BRI74" s="21"/>
      <c r="BRJ74" s="21"/>
      <c r="BRK74" s="21"/>
      <c r="BRL74" s="21"/>
      <c r="BRM74" s="21"/>
      <c r="BRN74" s="21"/>
      <c r="BRO74" s="21"/>
      <c r="BRP74" s="21"/>
      <c r="BRQ74" s="21"/>
      <c r="BRR74" s="21"/>
      <c r="BRS74" s="21"/>
      <c r="BRT74" s="21"/>
      <c r="BRU74" s="21"/>
      <c r="BRV74" s="21"/>
      <c r="BRW74" s="21"/>
      <c r="BRX74" s="21"/>
      <c r="BRY74" s="21"/>
      <c r="BRZ74" s="21"/>
      <c r="BSA74" s="21"/>
      <c r="BSB74" s="21"/>
      <c r="BSC74" s="21"/>
      <c r="BSD74" s="21"/>
      <c r="BSE74" s="21"/>
      <c r="BSF74" s="21"/>
      <c r="BSG74" s="21"/>
      <c r="BSH74" s="21"/>
      <c r="BSI74" s="21"/>
      <c r="BSJ74" s="21"/>
      <c r="BSK74" s="21"/>
      <c r="BSL74" s="21"/>
      <c r="BSM74" s="21"/>
      <c r="BSN74" s="21"/>
      <c r="BSO74" s="21"/>
      <c r="BSP74" s="21"/>
      <c r="BSQ74" s="21"/>
      <c r="BSR74" s="21"/>
      <c r="BSS74" s="21"/>
      <c r="BST74" s="21"/>
      <c r="BSU74" s="21"/>
      <c r="BSV74" s="21"/>
      <c r="BSW74" s="21"/>
      <c r="BSX74" s="21"/>
      <c r="BSY74" s="21"/>
      <c r="BSZ74" s="21"/>
      <c r="BTA74" s="21"/>
      <c r="BTB74" s="21"/>
      <c r="BTC74" s="21"/>
      <c r="BTD74" s="21"/>
      <c r="BTE74" s="21"/>
      <c r="BTF74" s="21"/>
      <c r="BTG74" s="21"/>
      <c r="BTH74" s="21"/>
      <c r="BTI74" s="21"/>
      <c r="BTJ74" s="21"/>
      <c r="BTK74" s="21"/>
      <c r="BTL74" s="21"/>
      <c r="BTM74" s="21"/>
      <c r="BTN74" s="21"/>
      <c r="BTO74" s="21"/>
      <c r="BTP74" s="21"/>
      <c r="BTQ74" s="21"/>
      <c r="BTR74" s="21"/>
      <c r="BTS74" s="21"/>
      <c r="BTT74" s="21"/>
      <c r="BTU74" s="21"/>
      <c r="BTV74" s="21"/>
      <c r="BTW74" s="21"/>
      <c r="BTX74" s="21"/>
      <c r="BTY74" s="21"/>
      <c r="BTZ74" s="21"/>
      <c r="BUA74" s="21"/>
      <c r="BUB74" s="21"/>
      <c r="BUC74" s="21"/>
      <c r="BUD74" s="21"/>
      <c r="BUE74" s="21"/>
      <c r="BUF74" s="21"/>
      <c r="BUG74" s="21"/>
      <c r="BUH74" s="21"/>
      <c r="BUI74" s="21"/>
      <c r="BUJ74" s="21"/>
      <c r="BUK74" s="21"/>
      <c r="BUL74" s="21"/>
      <c r="BUM74" s="21"/>
      <c r="BUN74" s="21"/>
      <c r="BUO74" s="21"/>
      <c r="BUP74" s="21"/>
      <c r="BUQ74" s="21"/>
      <c r="BUR74" s="21"/>
      <c r="BUS74" s="21"/>
      <c r="BUT74" s="21"/>
      <c r="BUU74" s="21"/>
      <c r="BUV74" s="21"/>
      <c r="BUW74" s="21"/>
      <c r="BUX74" s="21"/>
      <c r="BUY74" s="21"/>
      <c r="BUZ74" s="21"/>
      <c r="BVA74" s="21"/>
      <c r="BVB74" s="21"/>
      <c r="BVC74" s="21"/>
      <c r="BVD74" s="21"/>
      <c r="BVE74" s="21"/>
      <c r="BVF74" s="21"/>
      <c r="BVG74" s="21"/>
      <c r="BVH74" s="21"/>
      <c r="BVI74" s="21"/>
      <c r="BVJ74" s="21"/>
      <c r="BVK74" s="21"/>
      <c r="BVL74" s="21"/>
      <c r="BVM74" s="21"/>
      <c r="BVN74" s="21"/>
      <c r="BVO74" s="21"/>
      <c r="BVP74" s="21"/>
      <c r="BVQ74" s="21"/>
      <c r="BVR74" s="21"/>
      <c r="BVS74" s="21"/>
      <c r="BVT74" s="21"/>
      <c r="BVU74" s="21"/>
      <c r="BVV74" s="21"/>
      <c r="BVW74" s="21"/>
      <c r="BVX74" s="21"/>
      <c r="BVY74" s="21"/>
      <c r="BVZ74" s="21"/>
      <c r="BWA74" s="21"/>
      <c r="BWB74" s="21"/>
      <c r="BWC74" s="21"/>
      <c r="BWD74" s="21"/>
      <c r="BWE74" s="21"/>
      <c r="BWF74" s="21"/>
      <c r="BWG74" s="21"/>
      <c r="BWH74" s="21"/>
      <c r="BWI74" s="21"/>
      <c r="BWJ74" s="21"/>
      <c r="BWK74" s="21"/>
      <c r="BWL74" s="21"/>
      <c r="BWM74" s="21"/>
      <c r="BWN74" s="21"/>
      <c r="BWO74" s="21"/>
      <c r="BWP74" s="21"/>
      <c r="BWQ74" s="21"/>
      <c r="BWR74" s="21"/>
      <c r="BWS74" s="21"/>
      <c r="BWT74" s="21"/>
      <c r="BWU74" s="21"/>
      <c r="BWV74" s="21"/>
      <c r="BWW74" s="21"/>
      <c r="BWX74" s="21"/>
      <c r="BWY74" s="21"/>
      <c r="BWZ74" s="21"/>
      <c r="BXA74" s="21"/>
      <c r="BXB74" s="21"/>
      <c r="BXC74" s="21"/>
      <c r="BXD74" s="21"/>
      <c r="BXE74" s="21"/>
      <c r="BXF74" s="21"/>
      <c r="BXG74" s="21"/>
      <c r="BXH74" s="21"/>
      <c r="BXI74" s="21"/>
      <c r="BXJ74" s="21"/>
      <c r="BXK74" s="21"/>
      <c r="BXL74" s="21"/>
      <c r="BXM74" s="21"/>
      <c r="BXN74" s="21"/>
      <c r="BXO74" s="21"/>
      <c r="BXP74" s="21"/>
      <c r="BXQ74" s="21"/>
      <c r="BXR74" s="21"/>
      <c r="BXS74" s="21"/>
      <c r="BXT74" s="21"/>
      <c r="BXU74" s="21"/>
      <c r="BXV74" s="21"/>
      <c r="BXW74" s="21"/>
      <c r="BXX74" s="21"/>
      <c r="BXY74" s="21"/>
      <c r="BXZ74" s="21"/>
      <c r="BYA74" s="21"/>
      <c r="BYB74" s="21"/>
      <c r="BYC74" s="21"/>
      <c r="BYD74" s="21"/>
      <c r="BYE74" s="21"/>
      <c r="BYF74" s="21"/>
      <c r="BYG74" s="21"/>
      <c r="BYH74" s="21"/>
      <c r="BYI74" s="21"/>
      <c r="BYJ74" s="21"/>
      <c r="BYK74" s="21"/>
      <c r="BYL74" s="21"/>
      <c r="BYM74" s="21"/>
      <c r="BYN74" s="21"/>
      <c r="BYO74" s="21"/>
      <c r="BYP74" s="21"/>
      <c r="BYQ74" s="21"/>
      <c r="BYR74" s="21"/>
      <c r="BYS74" s="21"/>
      <c r="BYT74" s="21"/>
      <c r="BYU74" s="21"/>
      <c r="BYV74" s="21"/>
      <c r="BYW74" s="21"/>
      <c r="BYX74" s="21"/>
      <c r="BYY74" s="21"/>
      <c r="BYZ74" s="21"/>
      <c r="BZA74" s="21"/>
      <c r="BZB74" s="21"/>
      <c r="BZC74" s="21"/>
      <c r="BZD74" s="21"/>
      <c r="BZE74" s="21"/>
      <c r="BZF74" s="21"/>
      <c r="BZG74" s="21"/>
      <c r="BZH74" s="21"/>
      <c r="BZI74" s="21"/>
      <c r="BZJ74" s="21"/>
      <c r="BZK74" s="21"/>
      <c r="BZL74" s="21"/>
      <c r="BZM74" s="21"/>
      <c r="BZN74" s="21"/>
      <c r="BZO74" s="21"/>
      <c r="BZP74" s="21"/>
      <c r="BZQ74" s="21"/>
      <c r="BZR74" s="21"/>
      <c r="BZS74" s="21"/>
      <c r="BZT74" s="21"/>
      <c r="BZU74" s="21"/>
      <c r="BZV74" s="21"/>
      <c r="BZW74" s="21"/>
      <c r="BZX74" s="21"/>
      <c r="BZY74" s="21"/>
      <c r="BZZ74" s="21"/>
      <c r="CAA74" s="21"/>
      <c r="CAB74" s="21"/>
      <c r="CAC74" s="21"/>
      <c r="CAD74" s="21"/>
      <c r="CAE74" s="21"/>
      <c r="CAF74" s="21"/>
      <c r="CAG74" s="21"/>
      <c r="CAH74" s="21"/>
      <c r="CAI74" s="21"/>
      <c r="CAJ74" s="21"/>
      <c r="CAK74" s="21"/>
      <c r="CAL74" s="21"/>
      <c r="CAM74" s="21"/>
      <c r="CAN74" s="21"/>
      <c r="CAO74" s="21"/>
      <c r="CAP74" s="21"/>
      <c r="CAQ74" s="21"/>
      <c r="CAR74" s="21"/>
      <c r="CAS74" s="21"/>
      <c r="CAT74" s="21"/>
      <c r="CAU74" s="21"/>
      <c r="CAV74" s="21"/>
      <c r="CAW74" s="21"/>
      <c r="CAX74" s="21"/>
      <c r="CAY74" s="21"/>
      <c r="CAZ74" s="21"/>
      <c r="CBA74" s="21"/>
      <c r="CBB74" s="21"/>
      <c r="CBC74" s="21"/>
      <c r="CBD74" s="21"/>
      <c r="CBE74" s="21"/>
      <c r="CBF74" s="21"/>
      <c r="CBG74" s="21"/>
      <c r="CBH74" s="21"/>
      <c r="CBI74" s="21"/>
      <c r="CBJ74" s="21"/>
      <c r="CBK74" s="21"/>
      <c r="CBL74" s="21"/>
      <c r="CBM74" s="21"/>
      <c r="CBN74" s="21"/>
      <c r="CBO74" s="21"/>
      <c r="CBP74" s="21"/>
      <c r="CBQ74" s="21"/>
      <c r="CBR74" s="21"/>
      <c r="CBS74" s="21"/>
      <c r="CBT74" s="21"/>
      <c r="CBU74" s="21"/>
      <c r="CBV74" s="21"/>
      <c r="CBW74" s="21"/>
      <c r="CBX74" s="21"/>
      <c r="CBY74" s="21"/>
      <c r="CBZ74" s="21"/>
      <c r="CCA74" s="21"/>
      <c r="CCB74" s="21"/>
      <c r="CCC74" s="21"/>
      <c r="CCD74" s="21"/>
      <c r="CCE74" s="21"/>
      <c r="CCF74" s="21"/>
      <c r="CCG74" s="21"/>
      <c r="CCH74" s="21"/>
      <c r="CCI74" s="21"/>
      <c r="CCJ74" s="21"/>
      <c r="CCK74" s="21"/>
      <c r="CCL74" s="21"/>
      <c r="CCM74" s="21"/>
      <c r="CCN74" s="21"/>
      <c r="CCO74" s="21"/>
      <c r="CCP74" s="21"/>
      <c r="CCQ74" s="21"/>
      <c r="CCR74" s="21"/>
      <c r="CCS74" s="21"/>
      <c r="CCT74" s="21"/>
      <c r="CCU74" s="21"/>
      <c r="CCV74" s="21"/>
      <c r="CCW74" s="21"/>
      <c r="CCX74" s="21"/>
      <c r="CCY74" s="21"/>
      <c r="CCZ74" s="21"/>
      <c r="CDA74" s="21"/>
      <c r="CDB74" s="21"/>
      <c r="CDC74" s="21"/>
      <c r="CDD74" s="21"/>
      <c r="CDE74" s="21"/>
      <c r="CDF74" s="21"/>
      <c r="CDG74" s="21"/>
      <c r="CDH74" s="21"/>
      <c r="CDI74" s="21"/>
      <c r="CDJ74" s="21"/>
      <c r="CDK74" s="21"/>
      <c r="CDL74" s="21"/>
      <c r="CDM74" s="21"/>
      <c r="CDN74" s="21"/>
      <c r="CDO74" s="21"/>
      <c r="CDP74" s="21"/>
      <c r="CDQ74" s="21"/>
      <c r="CDR74" s="21"/>
      <c r="CDS74" s="21"/>
      <c r="CDT74" s="21"/>
      <c r="CDU74" s="21"/>
      <c r="CDV74" s="21"/>
      <c r="CDW74" s="21"/>
      <c r="CDX74" s="21"/>
      <c r="CDY74" s="21"/>
      <c r="CDZ74" s="21"/>
      <c r="CEA74" s="21"/>
      <c r="CEB74" s="21"/>
      <c r="CEC74" s="21"/>
      <c r="CED74" s="21"/>
      <c r="CEE74" s="21"/>
      <c r="CEF74" s="21"/>
      <c r="CEG74" s="21"/>
      <c r="CEH74" s="21"/>
      <c r="CEI74" s="21"/>
      <c r="CEJ74" s="21"/>
      <c r="CEK74" s="21"/>
      <c r="CEL74" s="21"/>
      <c r="CEM74" s="21"/>
      <c r="CEN74" s="21"/>
      <c r="CEO74" s="21"/>
      <c r="CEP74" s="21"/>
      <c r="CEQ74" s="21"/>
      <c r="CER74" s="21"/>
      <c r="CES74" s="21"/>
      <c r="CET74" s="21"/>
      <c r="CEU74" s="21"/>
      <c r="CEV74" s="21"/>
      <c r="CEW74" s="21"/>
      <c r="CEX74" s="21"/>
      <c r="CEY74" s="21"/>
      <c r="CEZ74" s="21"/>
      <c r="CFA74" s="21"/>
      <c r="CFB74" s="21"/>
      <c r="CFC74" s="21"/>
      <c r="CFD74" s="21"/>
      <c r="CFE74" s="21"/>
      <c r="CFF74" s="21"/>
      <c r="CFG74" s="21"/>
      <c r="CFH74" s="21"/>
      <c r="CFI74" s="21"/>
      <c r="CFJ74" s="21"/>
      <c r="CFK74" s="21"/>
      <c r="CFL74" s="21"/>
      <c r="CFM74" s="21"/>
      <c r="CFN74" s="21"/>
      <c r="CFO74" s="21"/>
      <c r="CFP74" s="21"/>
      <c r="CFQ74" s="21"/>
      <c r="CFR74" s="21"/>
      <c r="CFS74" s="21"/>
      <c r="CFT74" s="21"/>
      <c r="CFU74" s="21"/>
      <c r="CFV74" s="21"/>
      <c r="CFW74" s="21"/>
      <c r="CFX74" s="21"/>
      <c r="CFY74" s="21"/>
      <c r="CFZ74" s="21"/>
      <c r="CGA74" s="21"/>
      <c r="CGB74" s="21"/>
      <c r="CGC74" s="21"/>
      <c r="CGD74" s="21"/>
      <c r="CGE74" s="21"/>
      <c r="CGF74" s="21"/>
      <c r="CGG74" s="21"/>
      <c r="CGH74" s="21"/>
      <c r="CGI74" s="21"/>
      <c r="CGJ74" s="21"/>
      <c r="CGK74" s="21"/>
      <c r="CGL74" s="21"/>
      <c r="CGM74" s="21"/>
      <c r="CGN74" s="21"/>
      <c r="CGO74" s="21"/>
      <c r="CGP74" s="21"/>
      <c r="CGQ74" s="21"/>
      <c r="CGR74" s="21"/>
      <c r="CGS74" s="21"/>
      <c r="CGT74" s="21"/>
      <c r="CGU74" s="21"/>
      <c r="CGV74" s="21"/>
      <c r="CGW74" s="21"/>
      <c r="CGX74" s="21"/>
      <c r="CGY74" s="21"/>
      <c r="CGZ74" s="21"/>
      <c r="CHA74" s="21"/>
      <c r="CHB74" s="21"/>
      <c r="CHC74" s="21"/>
      <c r="CHD74" s="21"/>
      <c r="CHE74" s="21"/>
      <c r="CHF74" s="21"/>
      <c r="CHG74" s="21"/>
      <c r="CHH74" s="21"/>
      <c r="CHI74" s="21"/>
      <c r="CHJ74" s="21"/>
      <c r="CHK74" s="21"/>
      <c r="CHL74" s="21"/>
      <c r="CHM74" s="21"/>
      <c r="CHN74" s="21"/>
      <c r="CHO74" s="21"/>
      <c r="CHP74" s="21"/>
      <c r="CHQ74" s="21"/>
      <c r="CHR74" s="21"/>
      <c r="CHS74" s="21"/>
      <c r="CHT74" s="21"/>
      <c r="CHU74" s="21"/>
      <c r="CHV74" s="21"/>
      <c r="CHW74" s="21"/>
      <c r="CHX74" s="21"/>
      <c r="CHY74" s="21"/>
      <c r="CHZ74" s="21"/>
      <c r="CIA74" s="21"/>
      <c r="CIB74" s="21"/>
      <c r="CIC74" s="21"/>
      <c r="CID74" s="21"/>
      <c r="CIE74" s="21"/>
      <c r="CIF74" s="21"/>
      <c r="CIG74" s="21"/>
      <c r="CIH74" s="21"/>
      <c r="CII74" s="21"/>
      <c r="CIJ74" s="21"/>
      <c r="CIK74" s="21"/>
      <c r="CIL74" s="21"/>
      <c r="CIM74" s="21"/>
      <c r="CIN74" s="21"/>
      <c r="CIO74" s="21"/>
      <c r="CIP74" s="21"/>
      <c r="CIQ74" s="21"/>
      <c r="CIR74" s="21"/>
      <c r="CIS74" s="21"/>
      <c r="CIT74" s="21"/>
      <c r="CIU74" s="21"/>
      <c r="CIV74" s="21"/>
      <c r="CIW74" s="21"/>
      <c r="CIX74" s="21"/>
      <c r="CIY74" s="21"/>
      <c r="CIZ74" s="21"/>
      <c r="CJA74" s="21"/>
      <c r="CJB74" s="21"/>
      <c r="CJC74" s="21"/>
      <c r="CJD74" s="21"/>
      <c r="CJE74" s="21"/>
      <c r="CJF74" s="21"/>
      <c r="CJG74" s="21"/>
      <c r="CJH74" s="21"/>
      <c r="CJI74" s="21"/>
      <c r="CJJ74" s="21"/>
      <c r="CJK74" s="21"/>
      <c r="CJL74" s="21"/>
      <c r="CJM74" s="21"/>
      <c r="CJN74" s="21"/>
      <c r="CJO74" s="21"/>
      <c r="CJP74" s="21"/>
      <c r="CJQ74" s="21"/>
      <c r="CJR74" s="21"/>
      <c r="CJS74" s="21"/>
      <c r="CJT74" s="21"/>
      <c r="CJU74" s="21"/>
      <c r="CJV74" s="21"/>
      <c r="CJW74" s="21"/>
      <c r="CJX74" s="21"/>
      <c r="CJY74" s="21"/>
      <c r="CJZ74" s="21"/>
      <c r="CKA74" s="21"/>
      <c r="CKB74" s="21"/>
      <c r="CKC74" s="21"/>
      <c r="CKD74" s="21"/>
      <c r="CKE74" s="21"/>
      <c r="CKF74" s="21"/>
      <c r="CKG74" s="21"/>
      <c r="CKH74" s="21"/>
      <c r="CKI74" s="21"/>
      <c r="CKJ74" s="21"/>
      <c r="CKK74" s="21"/>
      <c r="CKL74" s="21"/>
      <c r="CKM74" s="21"/>
      <c r="CKN74" s="21"/>
      <c r="CKO74" s="21"/>
      <c r="CKP74" s="21"/>
      <c r="CKQ74" s="21"/>
      <c r="CKR74" s="21"/>
      <c r="CKS74" s="21"/>
      <c r="CKT74" s="21"/>
      <c r="CKU74" s="21"/>
      <c r="CKV74" s="21"/>
      <c r="CKW74" s="21"/>
      <c r="CKX74" s="21"/>
      <c r="CKY74" s="21"/>
      <c r="CKZ74" s="21"/>
      <c r="CLA74" s="21"/>
      <c r="CLB74" s="21"/>
      <c r="CLC74" s="21"/>
      <c r="CLD74" s="21"/>
      <c r="CLE74" s="21"/>
      <c r="CLF74" s="21"/>
      <c r="CLG74" s="21"/>
      <c r="CLH74" s="21"/>
      <c r="CLI74" s="21"/>
      <c r="CLJ74" s="21"/>
      <c r="CLK74" s="21"/>
      <c r="CLL74" s="21"/>
      <c r="CLM74" s="21"/>
      <c r="CLN74" s="21"/>
      <c r="CLO74" s="21"/>
      <c r="CLP74" s="21"/>
      <c r="CLQ74" s="21"/>
      <c r="CLR74" s="21"/>
      <c r="CLS74" s="21"/>
      <c r="CLT74" s="21"/>
      <c r="CLU74" s="21"/>
      <c r="CLV74" s="21"/>
      <c r="CLW74" s="21"/>
      <c r="CLX74" s="21"/>
      <c r="CLY74" s="21"/>
      <c r="CLZ74" s="21"/>
      <c r="CMA74" s="21"/>
      <c r="CMB74" s="21"/>
      <c r="CMC74" s="21"/>
      <c r="CMD74" s="21"/>
      <c r="CME74" s="21"/>
      <c r="CMF74" s="21"/>
      <c r="CMG74" s="21"/>
      <c r="CMH74" s="21"/>
      <c r="CMI74" s="21"/>
      <c r="CMJ74" s="21"/>
      <c r="CMK74" s="21"/>
      <c r="CML74" s="21"/>
      <c r="CMM74" s="21"/>
      <c r="CMN74" s="21"/>
      <c r="CMO74" s="21"/>
      <c r="CMP74" s="21"/>
      <c r="CMQ74" s="21"/>
      <c r="CMR74" s="21"/>
      <c r="CMS74" s="21"/>
      <c r="CMT74" s="21"/>
      <c r="CMU74" s="21"/>
      <c r="CMV74" s="21"/>
      <c r="CMW74" s="21"/>
      <c r="CMX74" s="21"/>
      <c r="CMY74" s="21"/>
      <c r="CMZ74" s="21"/>
      <c r="CNA74" s="21"/>
      <c r="CNB74" s="21"/>
      <c r="CNC74" s="21"/>
      <c r="CND74" s="21"/>
      <c r="CNE74" s="21"/>
      <c r="CNF74" s="21"/>
      <c r="CNG74" s="21"/>
      <c r="CNH74" s="21"/>
      <c r="CNI74" s="21"/>
      <c r="CNJ74" s="21"/>
      <c r="CNK74" s="21"/>
      <c r="CNL74" s="21"/>
      <c r="CNM74" s="21"/>
      <c r="CNN74" s="21"/>
      <c r="CNO74" s="21"/>
      <c r="CNP74" s="21"/>
      <c r="CNQ74" s="21"/>
      <c r="CNR74" s="21"/>
      <c r="CNS74" s="21"/>
      <c r="CNT74" s="21"/>
      <c r="CNU74" s="21"/>
      <c r="CNV74" s="21"/>
      <c r="CNW74" s="21"/>
      <c r="CNX74" s="21"/>
      <c r="CNY74" s="21"/>
      <c r="CNZ74" s="21"/>
      <c r="COA74" s="21"/>
      <c r="COB74" s="21"/>
      <c r="COC74" s="21"/>
      <c r="COD74" s="21"/>
      <c r="COE74" s="21"/>
      <c r="COF74" s="21"/>
      <c r="COG74" s="21"/>
      <c r="COH74" s="21"/>
      <c r="COI74" s="21"/>
      <c r="COJ74" s="21"/>
      <c r="COK74" s="21"/>
      <c r="COL74" s="21"/>
      <c r="COM74" s="21"/>
      <c r="CON74" s="21"/>
      <c r="COO74" s="21"/>
      <c r="COP74" s="21"/>
      <c r="COQ74" s="21"/>
      <c r="COR74" s="21"/>
      <c r="COS74" s="21"/>
      <c r="COT74" s="21"/>
      <c r="COU74" s="21"/>
      <c r="COV74" s="21"/>
      <c r="COW74" s="21"/>
      <c r="COX74" s="21"/>
      <c r="COY74" s="21"/>
      <c r="COZ74" s="21"/>
      <c r="CPA74" s="21"/>
      <c r="CPB74" s="21"/>
      <c r="CPC74" s="21"/>
      <c r="CPD74" s="21"/>
      <c r="CPE74" s="21"/>
      <c r="CPF74" s="21"/>
      <c r="CPG74" s="21"/>
      <c r="CPH74" s="21"/>
      <c r="CPI74" s="21"/>
      <c r="CPJ74" s="21"/>
      <c r="CPK74" s="21"/>
      <c r="CPL74" s="21"/>
      <c r="CPM74" s="21"/>
      <c r="CPN74" s="21"/>
      <c r="CPO74" s="21"/>
      <c r="CPP74" s="21"/>
      <c r="CPQ74" s="21"/>
      <c r="CPR74" s="21"/>
      <c r="CPS74" s="21"/>
      <c r="CPT74" s="21"/>
      <c r="CPU74" s="21"/>
      <c r="CPV74" s="21"/>
      <c r="CPW74" s="21"/>
      <c r="CPX74" s="21"/>
      <c r="CPY74" s="21"/>
      <c r="CPZ74" s="21"/>
      <c r="CQA74" s="21"/>
      <c r="CQB74" s="21"/>
      <c r="CQC74" s="21"/>
      <c r="CQD74" s="21"/>
      <c r="CQE74" s="21"/>
      <c r="CQF74" s="21"/>
      <c r="CQG74" s="21"/>
      <c r="CQH74" s="21"/>
      <c r="CQI74" s="21"/>
      <c r="CQJ74" s="21"/>
      <c r="CQK74" s="21"/>
      <c r="CQL74" s="21"/>
      <c r="CQM74" s="21"/>
      <c r="CQN74" s="21"/>
      <c r="CQO74" s="21"/>
      <c r="CQP74" s="21"/>
      <c r="CQQ74" s="21"/>
      <c r="CQR74" s="21"/>
      <c r="CQS74" s="21"/>
      <c r="CQT74" s="21"/>
      <c r="CQU74" s="21"/>
      <c r="CQV74" s="21"/>
      <c r="CQW74" s="21"/>
      <c r="CQX74" s="21"/>
      <c r="CQY74" s="21"/>
      <c r="CQZ74" s="21"/>
      <c r="CRA74" s="21"/>
      <c r="CRB74" s="21"/>
      <c r="CRC74" s="21"/>
      <c r="CRD74" s="21"/>
      <c r="CRE74" s="21"/>
      <c r="CRF74" s="21"/>
      <c r="CRG74" s="21"/>
      <c r="CRH74" s="21"/>
      <c r="CRI74" s="21"/>
      <c r="CRJ74" s="21"/>
      <c r="CRK74" s="21"/>
      <c r="CRL74" s="21"/>
      <c r="CRM74" s="21"/>
      <c r="CRN74" s="21"/>
      <c r="CRO74" s="21"/>
      <c r="CRP74" s="21"/>
      <c r="CRQ74" s="21"/>
      <c r="CRR74" s="21"/>
      <c r="CRS74" s="21"/>
      <c r="CRT74" s="21"/>
      <c r="CRU74" s="21"/>
      <c r="CRV74" s="21"/>
      <c r="CRW74" s="21"/>
      <c r="CRX74" s="21"/>
      <c r="CRY74" s="21"/>
      <c r="CRZ74" s="21"/>
      <c r="CSA74" s="21"/>
      <c r="CSB74" s="21"/>
      <c r="CSC74" s="21"/>
      <c r="CSD74" s="21"/>
      <c r="CSE74" s="21"/>
      <c r="CSF74" s="21"/>
      <c r="CSG74" s="21"/>
      <c r="CSH74" s="21"/>
      <c r="CSI74" s="21"/>
      <c r="CSJ74" s="21"/>
      <c r="CSK74" s="21"/>
      <c r="CSL74" s="21"/>
      <c r="CSM74" s="21"/>
      <c r="CSN74" s="21"/>
      <c r="CSO74" s="21"/>
      <c r="CSP74" s="21"/>
      <c r="CSQ74" s="21"/>
      <c r="CSR74" s="21"/>
      <c r="CSS74" s="21"/>
      <c r="CST74" s="21"/>
      <c r="CSU74" s="21"/>
      <c r="CSV74" s="21"/>
      <c r="CSW74" s="21"/>
      <c r="CSX74" s="21"/>
      <c r="CSY74" s="21"/>
      <c r="CSZ74" s="21"/>
      <c r="CTA74" s="21"/>
      <c r="CTB74" s="21"/>
      <c r="CTC74" s="21"/>
      <c r="CTD74" s="21"/>
      <c r="CTE74" s="21"/>
      <c r="CTF74" s="21"/>
      <c r="CTG74" s="21"/>
      <c r="CTH74" s="21"/>
      <c r="CTI74" s="21"/>
      <c r="CTJ74" s="21"/>
      <c r="CTK74" s="21"/>
      <c r="CTL74" s="21"/>
      <c r="CTM74" s="21"/>
      <c r="CTN74" s="21"/>
      <c r="CTO74" s="21"/>
      <c r="CTP74" s="21"/>
      <c r="CTQ74" s="21"/>
      <c r="CTR74" s="21"/>
      <c r="CTS74" s="21"/>
      <c r="CTT74" s="21"/>
      <c r="CTU74" s="21"/>
      <c r="CTV74" s="21"/>
      <c r="CTW74" s="21"/>
      <c r="CTX74" s="21"/>
      <c r="CTY74" s="21"/>
      <c r="CTZ74" s="21"/>
      <c r="CUA74" s="21"/>
      <c r="CUB74" s="21"/>
      <c r="CUC74" s="21"/>
      <c r="CUD74" s="21"/>
      <c r="CUE74" s="21"/>
      <c r="CUF74" s="21"/>
      <c r="CUG74" s="21"/>
      <c r="CUH74" s="21"/>
      <c r="CUI74" s="21"/>
      <c r="CUJ74" s="21"/>
      <c r="CUK74" s="21"/>
      <c r="CUL74" s="21"/>
      <c r="CUM74" s="21"/>
      <c r="CUN74" s="21"/>
      <c r="CUO74" s="21"/>
      <c r="CUP74" s="21"/>
      <c r="CUQ74" s="21"/>
      <c r="CUR74" s="21"/>
      <c r="CUS74" s="21"/>
      <c r="CUT74" s="21"/>
      <c r="CUU74" s="21"/>
      <c r="CUV74" s="21"/>
      <c r="CUW74" s="21"/>
      <c r="CUX74" s="21"/>
      <c r="CUY74" s="21"/>
      <c r="CUZ74" s="21"/>
      <c r="CVA74" s="21"/>
      <c r="CVB74" s="21"/>
      <c r="CVC74" s="21"/>
      <c r="CVD74" s="21"/>
      <c r="CVE74" s="21"/>
      <c r="CVF74" s="21"/>
      <c r="CVG74" s="21"/>
      <c r="CVH74" s="21"/>
      <c r="CVI74" s="21"/>
      <c r="CVJ74" s="21"/>
      <c r="CVK74" s="21"/>
      <c r="CVL74" s="21"/>
      <c r="CVM74" s="21"/>
      <c r="CVN74" s="21"/>
      <c r="CVO74" s="21"/>
      <c r="CVP74" s="21"/>
      <c r="CVQ74" s="21"/>
      <c r="CVR74" s="21"/>
      <c r="CVS74" s="21"/>
      <c r="CVT74" s="21"/>
      <c r="CVU74" s="21"/>
      <c r="CVV74" s="21"/>
      <c r="CVW74" s="21"/>
      <c r="CVX74" s="21"/>
      <c r="CVY74" s="21"/>
      <c r="CVZ74" s="21"/>
      <c r="CWA74" s="21"/>
      <c r="CWB74" s="21"/>
      <c r="CWC74" s="21"/>
      <c r="CWD74" s="21"/>
      <c r="CWE74" s="21"/>
      <c r="CWF74" s="21"/>
      <c r="CWG74" s="21"/>
      <c r="CWH74" s="21"/>
      <c r="CWI74" s="21"/>
      <c r="CWJ74" s="21"/>
      <c r="CWK74" s="21"/>
      <c r="CWL74" s="21"/>
      <c r="CWM74" s="21"/>
      <c r="CWN74" s="21"/>
      <c r="CWO74" s="21"/>
      <c r="CWP74" s="21"/>
      <c r="CWQ74" s="21"/>
      <c r="CWR74" s="21"/>
      <c r="CWS74" s="21"/>
      <c r="CWT74" s="21"/>
      <c r="CWU74" s="21"/>
      <c r="CWV74" s="21"/>
      <c r="CWW74" s="21"/>
      <c r="CWX74" s="21"/>
      <c r="CWY74" s="21"/>
      <c r="CWZ74" s="21"/>
      <c r="CXA74" s="21"/>
      <c r="CXB74" s="21"/>
      <c r="CXC74" s="21"/>
      <c r="CXD74" s="21"/>
      <c r="CXE74" s="21"/>
      <c r="CXF74" s="21"/>
      <c r="CXG74" s="21"/>
      <c r="CXH74" s="21"/>
      <c r="CXI74" s="21"/>
      <c r="CXJ74" s="21"/>
      <c r="CXK74" s="21"/>
      <c r="CXL74" s="21"/>
      <c r="CXM74" s="21"/>
      <c r="CXN74" s="21"/>
      <c r="CXO74" s="21"/>
      <c r="CXP74" s="21"/>
      <c r="CXQ74" s="21"/>
      <c r="CXR74" s="21"/>
      <c r="CXS74" s="21"/>
      <c r="CXT74" s="21"/>
      <c r="CXU74" s="21"/>
      <c r="CXV74" s="21"/>
      <c r="CXW74" s="21"/>
      <c r="CXX74" s="21"/>
      <c r="CXY74" s="21"/>
      <c r="CXZ74" s="21"/>
      <c r="CYA74" s="21"/>
      <c r="CYB74" s="21"/>
      <c r="CYC74" s="21"/>
      <c r="CYD74" s="21"/>
      <c r="CYE74" s="21"/>
      <c r="CYF74" s="21"/>
      <c r="CYG74" s="21"/>
      <c r="CYH74" s="21"/>
      <c r="CYI74" s="21"/>
      <c r="CYJ74" s="21"/>
      <c r="CYK74" s="21"/>
      <c r="CYL74" s="21"/>
      <c r="CYM74" s="21"/>
      <c r="CYN74" s="21"/>
      <c r="CYO74" s="21"/>
      <c r="CYP74" s="21"/>
      <c r="CYQ74" s="21"/>
      <c r="CYR74" s="21"/>
      <c r="CYS74" s="21"/>
      <c r="CYT74" s="21"/>
      <c r="CYU74" s="21"/>
      <c r="CYV74" s="21"/>
      <c r="CYW74" s="21"/>
      <c r="CYX74" s="21"/>
      <c r="CYY74" s="21"/>
      <c r="CYZ74" s="21"/>
      <c r="CZA74" s="21"/>
      <c r="CZB74" s="21"/>
      <c r="CZC74" s="21"/>
      <c r="CZD74" s="21"/>
      <c r="CZE74" s="21"/>
      <c r="CZF74" s="21"/>
      <c r="CZG74" s="21"/>
      <c r="CZH74" s="21"/>
      <c r="CZI74" s="21"/>
      <c r="CZJ74" s="21"/>
      <c r="CZK74" s="21"/>
      <c r="CZL74" s="21"/>
      <c r="CZM74" s="21"/>
      <c r="CZN74" s="21"/>
      <c r="CZO74" s="21"/>
      <c r="CZP74" s="21"/>
      <c r="CZQ74" s="21"/>
      <c r="CZR74" s="21"/>
      <c r="CZS74" s="21"/>
      <c r="CZT74" s="21"/>
      <c r="CZU74" s="21"/>
      <c r="CZV74" s="21"/>
      <c r="CZW74" s="21"/>
      <c r="CZX74" s="21"/>
      <c r="CZY74" s="21"/>
      <c r="CZZ74" s="21"/>
      <c r="DAA74" s="21"/>
      <c r="DAB74" s="21"/>
      <c r="DAC74" s="21"/>
      <c r="DAD74" s="21"/>
      <c r="DAE74" s="21"/>
      <c r="DAF74" s="21"/>
      <c r="DAG74" s="21"/>
      <c r="DAH74" s="21"/>
      <c r="DAI74" s="21"/>
      <c r="DAJ74" s="21"/>
      <c r="DAK74" s="21"/>
      <c r="DAL74" s="21"/>
      <c r="DAM74" s="21"/>
      <c r="DAN74" s="21"/>
      <c r="DAO74" s="21"/>
      <c r="DAP74" s="21"/>
      <c r="DAQ74" s="21"/>
      <c r="DAR74" s="21"/>
      <c r="DAS74" s="21"/>
      <c r="DAT74" s="21"/>
      <c r="DAU74" s="21"/>
      <c r="DAV74" s="21"/>
      <c r="DAW74" s="21"/>
      <c r="DAX74" s="21"/>
      <c r="DAY74" s="21"/>
      <c r="DAZ74" s="21"/>
      <c r="DBA74" s="21"/>
      <c r="DBB74" s="21"/>
      <c r="DBC74" s="21"/>
      <c r="DBD74" s="21"/>
      <c r="DBE74" s="21"/>
      <c r="DBF74" s="21"/>
      <c r="DBG74" s="21"/>
      <c r="DBH74" s="21"/>
      <c r="DBI74" s="21"/>
      <c r="DBJ74" s="21"/>
      <c r="DBK74" s="21"/>
      <c r="DBL74" s="21"/>
      <c r="DBM74" s="21"/>
      <c r="DBN74" s="21"/>
      <c r="DBO74" s="21"/>
      <c r="DBP74" s="21"/>
      <c r="DBQ74" s="21"/>
      <c r="DBR74" s="21"/>
      <c r="DBS74" s="21"/>
      <c r="DBT74" s="21"/>
      <c r="DBU74" s="21"/>
      <c r="DBV74" s="21"/>
      <c r="DBW74" s="21"/>
      <c r="DBX74" s="21"/>
      <c r="DBY74" s="21"/>
      <c r="DBZ74" s="21"/>
      <c r="DCA74" s="21"/>
      <c r="DCB74" s="21"/>
      <c r="DCC74" s="21"/>
      <c r="DCD74" s="21"/>
      <c r="DCE74" s="21"/>
      <c r="DCF74" s="21"/>
      <c r="DCG74" s="21"/>
      <c r="DCH74" s="21"/>
      <c r="DCI74" s="21"/>
      <c r="DCJ74" s="21"/>
      <c r="DCK74" s="21"/>
      <c r="DCL74" s="21"/>
      <c r="DCM74" s="21"/>
      <c r="DCN74" s="21"/>
      <c r="DCO74" s="21"/>
      <c r="DCP74" s="21"/>
      <c r="DCQ74" s="21"/>
      <c r="DCR74" s="21"/>
      <c r="DCS74" s="21"/>
      <c r="DCT74" s="21"/>
      <c r="DCU74" s="21"/>
      <c r="DCV74" s="21"/>
      <c r="DCW74" s="21"/>
      <c r="DCX74" s="21"/>
      <c r="DCY74" s="21"/>
      <c r="DCZ74" s="21"/>
      <c r="DDA74" s="21"/>
      <c r="DDB74" s="21"/>
      <c r="DDC74" s="21"/>
      <c r="DDD74" s="21"/>
      <c r="DDE74" s="21"/>
      <c r="DDF74" s="21"/>
      <c r="DDG74" s="21"/>
      <c r="DDH74" s="21"/>
      <c r="DDI74" s="21"/>
      <c r="DDJ74" s="21"/>
      <c r="DDK74" s="21"/>
      <c r="DDL74" s="21"/>
      <c r="DDM74" s="21"/>
      <c r="DDN74" s="21"/>
      <c r="DDO74" s="21"/>
      <c r="DDP74" s="21"/>
      <c r="DDQ74" s="21"/>
      <c r="DDR74" s="21"/>
      <c r="DDS74" s="21"/>
      <c r="DDT74" s="21"/>
      <c r="DDU74" s="21"/>
      <c r="DDV74" s="21"/>
      <c r="DDW74" s="21"/>
      <c r="DDX74" s="21"/>
      <c r="DDY74" s="21"/>
      <c r="DDZ74" s="21"/>
      <c r="DEA74" s="21"/>
      <c r="DEB74" s="21"/>
      <c r="DEC74" s="21"/>
      <c r="DED74" s="21"/>
      <c r="DEE74" s="21"/>
      <c r="DEF74" s="21"/>
      <c r="DEG74" s="21"/>
      <c r="DEH74" s="21"/>
      <c r="DEI74" s="21"/>
      <c r="DEJ74" s="21"/>
      <c r="DEK74" s="21"/>
      <c r="DEL74" s="21"/>
      <c r="DEM74" s="21"/>
      <c r="DEN74" s="21"/>
      <c r="DEO74" s="21"/>
      <c r="DEP74" s="21"/>
      <c r="DEQ74" s="21"/>
      <c r="DER74" s="21"/>
      <c r="DES74" s="21"/>
      <c r="DET74" s="21"/>
      <c r="DEU74" s="21"/>
      <c r="DEV74" s="21"/>
      <c r="DEW74" s="21"/>
      <c r="DEX74" s="21"/>
      <c r="DEY74" s="21"/>
      <c r="DEZ74" s="21"/>
      <c r="DFA74" s="21"/>
      <c r="DFB74" s="21"/>
      <c r="DFC74" s="21"/>
      <c r="DFD74" s="21"/>
      <c r="DFE74" s="21"/>
      <c r="DFF74" s="21"/>
      <c r="DFG74" s="21"/>
      <c r="DFH74" s="21"/>
      <c r="DFI74" s="21"/>
      <c r="DFJ74" s="21"/>
      <c r="DFK74" s="21"/>
      <c r="DFL74" s="21"/>
      <c r="DFM74" s="21"/>
      <c r="DFN74" s="21"/>
      <c r="DFO74" s="21"/>
      <c r="DFP74" s="21"/>
      <c r="DFQ74" s="21"/>
      <c r="DFR74" s="21"/>
      <c r="DFS74" s="21"/>
      <c r="DFT74" s="21"/>
      <c r="DFU74" s="21"/>
      <c r="DFV74" s="21"/>
      <c r="DFW74" s="21"/>
      <c r="DFX74" s="21"/>
      <c r="DFY74" s="21"/>
      <c r="DFZ74" s="21"/>
      <c r="DGA74" s="21"/>
      <c r="DGB74" s="21"/>
      <c r="DGC74" s="21"/>
      <c r="DGD74" s="21"/>
      <c r="DGE74" s="21"/>
      <c r="DGF74" s="21"/>
      <c r="DGG74" s="21"/>
      <c r="DGH74" s="21"/>
      <c r="DGI74" s="21"/>
      <c r="DGJ74" s="21"/>
      <c r="DGK74" s="21"/>
      <c r="DGL74" s="21"/>
      <c r="DGM74" s="21"/>
      <c r="DGN74" s="21"/>
      <c r="DGO74" s="21"/>
      <c r="DGP74" s="21"/>
      <c r="DGQ74" s="21"/>
      <c r="DGR74" s="21"/>
      <c r="DGS74" s="21"/>
      <c r="DGT74" s="21"/>
      <c r="DGU74" s="21"/>
      <c r="DGV74" s="21"/>
      <c r="DGW74" s="21"/>
      <c r="DGX74" s="21"/>
      <c r="DGY74" s="21"/>
      <c r="DGZ74" s="21"/>
      <c r="DHA74" s="21"/>
      <c r="DHB74" s="21"/>
      <c r="DHC74" s="21"/>
      <c r="DHD74" s="21"/>
      <c r="DHE74" s="21"/>
      <c r="DHF74" s="21"/>
      <c r="DHG74" s="21"/>
      <c r="DHH74" s="21"/>
      <c r="DHI74" s="21"/>
      <c r="DHJ74" s="21"/>
      <c r="DHK74" s="21"/>
      <c r="DHL74" s="21"/>
      <c r="DHM74" s="21"/>
      <c r="DHN74" s="21"/>
      <c r="DHO74" s="21"/>
      <c r="DHP74" s="21"/>
      <c r="DHQ74" s="21"/>
      <c r="DHR74" s="21"/>
      <c r="DHS74" s="21"/>
      <c r="DHT74" s="21"/>
      <c r="DHU74" s="21"/>
      <c r="DHV74" s="21"/>
      <c r="DHW74" s="21"/>
      <c r="DHX74" s="21"/>
      <c r="DHY74" s="21"/>
      <c r="DHZ74" s="21"/>
      <c r="DIA74" s="21"/>
      <c r="DIB74" s="21"/>
      <c r="DIC74" s="21"/>
      <c r="DID74" s="21"/>
      <c r="DIE74" s="21"/>
      <c r="DIF74" s="21"/>
      <c r="DIG74" s="21"/>
      <c r="DIH74" s="21"/>
      <c r="DII74" s="21"/>
      <c r="DIJ74" s="21"/>
      <c r="DIK74" s="21"/>
      <c r="DIL74" s="21"/>
      <c r="DIM74" s="21"/>
      <c r="DIN74" s="21"/>
      <c r="DIO74" s="21"/>
      <c r="DIP74" s="21"/>
      <c r="DIQ74" s="21"/>
      <c r="DIR74" s="21"/>
      <c r="DIS74" s="21"/>
      <c r="DIT74" s="21"/>
      <c r="DIU74" s="21"/>
      <c r="DIV74" s="21"/>
      <c r="DIW74" s="21"/>
      <c r="DIX74" s="21"/>
      <c r="DIY74" s="21"/>
      <c r="DIZ74" s="21"/>
      <c r="DJA74" s="21"/>
      <c r="DJB74" s="21"/>
      <c r="DJC74" s="21"/>
      <c r="DJD74" s="21"/>
      <c r="DJE74" s="21"/>
      <c r="DJF74" s="21"/>
      <c r="DJG74" s="21"/>
      <c r="DJH74" s="21"/>
      <c r="DJI74" s="21"/>
      <c r="DJJ74" s="21"/>
      <c r="DJK74" s="21"/>
      <c r="DJL74" s="21"/>
      <c r="DJM74" s="21"/>
      <c r="DJN74" s="21"/>
      <c r="DJO74" s="21"/>
      <c r="DJP74" s="21"/>
      <c r="DJQ74" s="21"/>
      <c r="DJR74" s="21"/>
      <c r="DJS74" s="21"/>
      <c r="DJT74" s="21"/>
      <c r="DJU74" s="21"/>
      <c r="DJV74" s="21"/>
      <c r="DJW74" s="21"/>
      <c r="DJX74" s="21"/>
      <c r="DJY74" s="21"/>
      <c r="DJZ74" s="21"/>
      <c r="DKA74" s="21"/>
      <c r="DKB74" s="21"/>
      <c r="DKC74" s="21"/>
      <c r="DKD74" s="21"/>
      <c r="DKE74" s="21"/>
      <c r="DKF74" s="21"/>
      <c r="DKG74" s="21"/>
      <c r="DKH74" s="21"/>
      <c r="DKI74" s="21"/>
      <c r="DKJ74" s="21"/>
      <c r="DKK74" s="21"/>
      <c r="DKL74" s="21"/>
      <c r="DKM74" s="21"/>
      <c r="DKN74" s="21"/>
      <c r="DKO74" s="21"/>
      <c r="DKP74" s="21"/>
      <c r="DKQ74" s="21"/>
      <c r="DKR74" s="21"/>
      <c r="DKS74" s="21"/>
      <c r="DKT74" s="21"/>
      <c r="DKU74" s="21"/>
      <c r="DKV74" s="21"/>
      <c r="DKW74" s="21"/>
      <c r="DKX74" s="21"/>
      <c r="DKY74" s="21"/>
      <c r="DKZ74" s="21"/>
      <c r="DLA74" s="21"/>
      <c r="DLB74" s="21"/>
      <c r="DLC74" s="21"/>
      <c r="DLD74" s="21"/>
      <c r="DLE74" s="21"/>
      <c r="DLF74" s="21"/>
      <c r="DLG74" s="21"/>
      <c r="DLH74" s="21"/>
      <c r="DLI74" s="21"/>
      <c r="DLJ74" s="21"/>
      <c r="DLK74" s="21"/>
      <c r="DLL74" s="21"/>
      <c r="DLM74" s="21"/>
      <c r="DLN74" s="21"/>
      <c r="DLO74" s="21"/>
      <c r="DLP74" s="21"/>
      <c r="DLQ74" s="21"/>
      <c r="DLR74" s="21"/>
      <c r="DLS74" s="21"/>
      <c r="DLT74" s="21"/>
      <c r="DLU74" s="21"/>
      <c r="DLV74" s="21"/>
      <c r="DLW74" s="21"/>
      <c r="DLX74" s="21"/>
      <c r="DLY74" s="21"/>
      <c r="DLZ74" s="21"/>
      <c r="DMA74" s="21"/>
      <c r="DMB74" s="21"/>
      <c r="DMC74" s="21"/>
      <c r="DMD74" s="21"/>
      <c r="DME74" s="21"/>
      <c r="DMF74" s="21"/>
      <c r="DMG74" s="21"/>
      <c r="DMH74" s="21"/>
      <c r="DMI74" s="21"/>
      <c r="DMJ74" s="21"/>
      <c r="DMK74" s="21"/>
      <c r="DML74" s="21"/>
      <c r="DMM74" s="21"/>
      <c r="DMN74" s="21"/>
      <c r="DMO74" s="21"/>
      <c r="DMP74" s="21"/>
      <c r="DMQ74" s="21"/>
      <c r="DMR74" s="21"/>
      <c r="DMS74" s="21"/>
      <c r="DMT74" s="21"/>
      <c r="DMU74" s="21"/>
      <c r="DMV74" s="21"/>
      <c r="DMW74" s="21"/>
      <c r="DMX74" s="21"/>
      <c r="DMY74" s="21"/>
      <c r="DMZ74" s="21"/>
      <c r="DNA74" s="21"/>
      <c r="DNB74" s="21"/>
      <c r="DNC74" s="21"/>
      <c r="DND74" s="21"/>
      <c r="DNE74" s="21"/>
      <c r="DNF74" s="21"/>
      <c r="DNG74" s="21"/>
      <c r="DNH74" s="21"/>
      <c r="DNI74" s="21"/>
      <c r="DNJ74" s="21"/>
      <c r="DNK74" s="21"/>
      <c r="DNL74" s="21"/>
      <c r="DNM74" s="21"/>
      <c r="DNN74" s="21"/>
      <c r="DNO74" s="21"/>
      <c r="DNP74" s="21"/>
      <c r="DNQ74" s="21"/>
      <c r="DNR74" s="21"/>
      <c r="DNS74" s="21"/>
      <c r="DNT74" s="21"/>
      <c r="DNU74" s="21"/>
      <c r="DNV74" s="21"/>
      <c r="DNW74" s="21"/>
      <c r="DNX74" s="21"/>
      <c r="DNY74" s="21"/>
      <c r="DNZ74" s="21"/>
      <c r="DOA74" s="21"/>
      <c r="DOB74" s="21"/>
      <c r="DOC74" s="21"/>
      <c r="DOD74" s="21"/>
      <c r="DOE74" s="21"/>
      <c r="DOF74" s="21"/>
      <c r="DOG74" s="21"/>
      <c r="DOH74" s="21"/>
      <c r="DOI74" s="21"/>
      <c r="DOJ74" s="21"/>
      <c r="DOK74" s="21"/>
      <c r="DOL74" s="21"/>
      <c r="DOM74" s="21"/>
      <c r="DON74" s="21"/>
      <c r="DOO74" s="21"/>
      <c r="DOP74" s="21"/>
      <c r="DOQ74" s="21"/>
      <c r="DOR74" s="21"/>
      <c r="DOS74" s="21"/>
      <c r="DOT74" s="21"/>
      <c r="DOU74" s="21"/>
      <c r="DOV74" s="21"/>
      <c r="DOW74" s="21"/>
      <c r="DOX74" s="21"/>
      <c r="DOY74" s="21"/>
      <c r="DOZ74" s="21"/>
      <c r="DPA74" s="21"/>
      <c r="DPB74" s="21"/>
      <c r="DPC74" s="21"/>
      <c r="DPD74" s="21"/>
      <c r="DPE74" s="21"/>
      <c r="DPF74" s="21"/>
      <c r="DPG74" s="21"/>
      <c r="DPH74" s="21"/>
      <c r="DPI74" s="21"/>
      <c r="DPJ74" s="21"/>
      <c r="DPK74" s="21"/>
      <c r="DPL74" s="21"/>
      <c r="DPM74" s="21"/>
      <c r="DPN74" s="21"/>
      <c r="DPO74" s="21"/>
      <c r="DPP74" s="21"/>
      <c r="DPQ74" s="21"/>
      <c r="DPR74" s="21"/>
      <c r="DPS74" s="21"/>
      <c r="DPT74" s="21"/>
      <c r="DPU74" s="21"/>
      <c r="DPV74" s="21"/>
      <c r="DPW74" s="21"/>
      <c r="DPX74" s="21"/>
      <c r="DPY74" s="21"/>
      <c r="DPZ74" s="21"/>
      <c r="DQA74" s="21"/>
      <c r="DQB74" s="21"/>
      <c r="DQC74" s="21"/>
      <c r="DQD74" s="21"/>
      <c r="DQE74" s="21"/>
      <c r="DQF74" s="21"/>
      <c r="DQG74" s="21"/>
      <c r="DQH74" s="21"/>
      <c r="DQI74" s="21"/>
      <c r="DQJ74" s="21"/>
      <c r="DQK74" s="21"/>
      <c r="DQL74" s="21"/>
      <c r="DQM74" s="21"/>
      <c r="DQN74" s="21"/>
      <c r="DQO74" s="21"/>
      <c r="DQP74" s="21"/>
      <c r="DQQ74" s="21"/>
      <c r="DQR74" s="21"/>
      <c r="DQS74" s="21"/>
      <c r="DQT74" s="21"/>
      <c r="DQU74" s="21"/>
      <c r="DQV74" s="21"/>
      <c r="DQW74" s="21"/>
      <c r="DQX74" s="21"/>
      <c r="DQY74" s="21"/>
      <c r="DQZ74" s="21"/>
      <c r="DRA74" s="21"/>
      <c r="DRB74" s="21"/>
      <c r="DRC74" s="21"/>
      <c r="DRD74" s="21"/>
      <c r="DRE74" s="21"/>
      <c r="DRF74" s="21"/>
      <c r="DRG74" s="21"/>
      <c r="DRH74" s="21"/>
      <c r="DRI74" s="21"/>
      <c r="DRJ74" s="21"/>
      <c r="DRK74" s="21"/>
      <c r="DRL74" s="21"/>
      <c r="DRM74" s="21"/>
      <c r="DRN74" s="21"/>
      <c r="DRO74" s="21"/>
      <c r="DRP74" s="21"/>
      <c r="DRQ74" s="21"/>
      <c r="DRR74" s="21"/>
      <c r="DRS74" s="21"/>
      <c r="DRT74" s="21"/>
      <c r="DRU74" s="21"/>
      <c r="DRV74" s="21"/>
      <c r="DRW74" s="21"/>
      <c r="DRX74" s="21"/>
      <c r="DRY74" s="21"/>
      <c r="DRZ74" s="21"/>
      <c r="DSA74" s="21"/>
      <c r="DSB74" s="21"/>
      <c r="DSC74" s="21"/>
      <c r="DSD74" s="21"/>
      <c r="DSE74" s="21"/>
      <c r="DSF74" s="21"/>
      <c r="DSG74" s="21"/>
      <c r="DSH74" s="21"/>
      <c r="DSI74" s="21"/>
      <c r="DSJ74" s="21"/>
      <c r="DSK74" s="21"/>
      <c r="DSL74" s="21"/>
      <c r="DSM74" s="21"/>
      <c r="DSN74" s="21"/>
      <c r="DSO74" s="21"/>
      <c r="DSP74" s="21"/>
      <c r="DSQ74" s="21"/>
      <c r="DSR74" s="21"/>
      <c r="DSS74" s="21"/>
      <c r="DST74" s="21"/>
      <c r="DSU74" s="21"/>
      <c r="DSV74" s="21"/>
      <c r="DSW74" s="21"/>
      <c r="DSX74" s="21"/>
      <c r="DSY74" s="21"/>
      <c r="DSZ74" s="21"/>
      <c r="DTA74" s="21"/>
      <c r="DTB74" s="21"/>
      <c r="DTC74" s="21"/>
      <c r="DTD74" s="21"/>
      <c r="DTE74" s="21"/>
      <c r="DTF74" s="21"/>
      <c r="DTG74" s="21"/>
      <c r="DTH74" s="21"/>
      <c r="DTI74" s="21"/>
      <c r="DTJ74" s="21"/>
      <c r="DTK74" s="21"/>
      <c r="DTL74" s="21"/>
      <c r="DTM74" s="21"/>
      <c r="DTN74" s="21"/>
      <c r="DTO74" s="21"/>
      <c r="DTP74" s="21"/>
      <c r="DTQ74" s="21"/>
      <c r="DTR74" s="21"/>
      <c r="DTS74" s="21"/>
      <c r="DTT74" s="21"/>
      <c r="DTU74" s="21"/>
      <c r="DTV74" s="21"/>
      <c r="DTW74" s="21"/>
      <c r="DTX74" s="21"/>
      <c r="DTY74" s="21"/>
      <c r="DTZ74" s="21"/>
      <c r="DUA74" s="21"/>
      <c r="DUB74" s="21"/>
      <c r="DUC74" s="21"/>
      <c r="DUD74" s="21"/>
      <c r="DUE74" s="21"/>
      <c r="DUF74" s="21"/>
      <c r="DUG74" s="21"/>
      <c r="DUH74" s="21"/>
      <c r="DUI74" s="21"/>
      <c r="DUJ74" s="21"/>
      <c r="DUK74" s="21"/>
      <c r="DUL74" s="21"/>
      <c r="DUM74" s="21"/>
      <c r="DUN74" s="21"/>
      <c r="DUO74" s="21"/>
      <c r="DUP74" s="21"/>
      <c r="DUQ74" s="21"/>
      <c r="DUR74" s="21"/>
      <c r="DUS74" s="21"/>
      <c r="DUT74" s="21"/>
      <c r="DUU74" s="21"/>
      <c r="DUV74" s="21"/>
      <c r="DUW74" s="21"/>
      <c r="DUX74" s="21"/>
      <c r="DUY74" s="21"/>
      <c r="DUZ74" s="21"/>
      <c r="DVA74" s="21"/>
      <c r="DVB74" s="21"/>
      <c r="DVC74" s="21"/>
      <c r="DVD74" s="21"/>
      <c r="DVE74" s="21"/>
      <c r="DVF74" s="21"/>
      <c r="DVG74" s="21"/>
      <c r="DVH74" s="21"/>
      <c r="DVI74" s="21"/>
      <c r="DVJ74" s="21"/>
      <c r="DVK74" s="21"/>
      <c r="DVL74" s="21"/>
      <c r="DVM74" s="21"/>
      <c r="DVN74" s="21"/>
      <c r="DVO74" s="21"/>
      <c r="DVP74" s="21"/>
      <c r="DVQ74" s="21"/>
      <c r="DVR74" s="21"/>
      <c r="DVS74" s="21"/>
      <c r="DVT74" s="21"/>
      <c r="DVU74" s="21"/>
      <c r="DVV74" s="21"/>
      <c r="DVW74" s="21"/>
      <c r="DVX74" s="21"/>
      <c r="DVY74" s="21"/>
      <c r="DVZ74" s="21"/>
      <c r="DWA74" s="21"/>
      <c r="DWB74" s="21"/>
      <c r="DWC74" s="21"/>
      <c r="DWD74" s="21"/>
      <c r="DWE74" s="21"/>
      <c r="DWF74" s="21"/>
      <c r="DWG74" s="21"/>
      <c r="DWH74" s="21"/>
      <c r="DWI74" s="21"/>
      <c r="DWJ74" s="21"/>
      <c r="DWK74" s="21"/>
      <c r="DWL74" s="21"/>
      <c r="DWM74" s="21"/>
      <c r="DWN74" s="21"/>
      <c r="DWO74" s="21"/>
      <c r="DWP74" s="21"/>
      <c r="DWQ74" s="21"/>
      <c r="DWR74" s="21"/>
      <c r="DWS74" s="21"/>
      <c r="DWT74" s="21"/>
      <c r="DWU74" s="21"/>
      <c r="DWV74" s="21"/>
      <c r="DWW74" s="21"/>
      <c r="DWX74" s="21"/>
      <c r="DWY74" s="21"/>
      <c r="DWZ74" s="21"/>
      <c r="DXA74" s="21"/>
      <c r="DXB74" s="21"/>
      <c r="DXC74" s="21"/>
      <c r="DXD74" s="21"/>
      <c r="DXE74" s="21"/>
      <c r="DXF74" s="21"/>
      <c r="DXG74" s="21"/>
      <c r="DXH74" s="21"/>
      <c r="DXI74" s="21"/>
      <c r="DXJ74" s="21"/>
      <c r="DXK74" s="21"/>
      <c r="DXL74" s="21"/>
      <c r="DXM74" s="21"/>
      <c r="DXN74" s="21"/>
      <c r="DXO74" s="21"/>
      <c r="DXP74" s="21"/>
      <c r="DXQ74" s="21"/>
      <c r="DXR74" s="21"/>
      <c r="DXS74" s="21"/>
      <c r="DXT74" s="21"/>
      <c r="DXU74" s="21"/>
      <c r="DXV74" s="21"/>
      <c r="DXW74" s="21"/>
      <c r="DXX74" s="21"/>
      <c r="DXY74" s="21"/>
      <c r="DXZ74" s="21"/>
      <c r="DYA74" s="21"/>
      <c r="DYB74" s="21"/>
      <c r="DYC74" s="21"/>
      <c r="DYD74" s="21"/>
      <c r="DYE74" s="21"/>
      <c r="DYF74" s="21"/>
      <c r="DYG74" s="21"/>
      <c r="DYH74" s="21"/>
      <c r="DYI74" s="21"/>
      <c r="DYJ74" s="21"/>
      <c r="DYK74" s="21"/>
      <c r="DYL74" s="21"/>
      <c r="DYM74" s="21"/>
      <c r="DYN74" s="21"/>
      <c r="DYO74" s="21"/>
      <c r="DYP74" s="21"/>
      <c r="DYQ74" s="21"/>
      <c r="DYR74" s="21"/>
      <c r="DYS74" s="21"/>
      <c r="DYT74" s="21"/>
      <c r="DYU74" s="21"/>
      <c r="DYV74" s="21"/>
      <c r="DYW74" s="21"/>
      <c r="DYX74" s="21"/>
      <c r="DYY74" s="21"/>
      <c r="DYZ74" s="21"/>
      <c r="DZA74" s="21"/>
      <c r="DZB74" s="21"/>
      <c r="DZC74" s="21"/>
      <c r="DZD74" s="21"/>
      <c r="DZE74" s="21"/>
      <c r="DZF74" s="21"/>
      <c r="DZG74" s="21"/>
      <c r="DZH74" s="21"/>
      <c r="DZI74" s="21"/>
      <c r="DZJ74" s="21"/>
      <c r="DZK74" s="21"/>
      <c r="DZL74" s="21"/>
      <c r="DZM74" s="21"/>
      <c r="DZN74" s="21"/>
      <c r="DZO74" s="21"/>
      <c r="DZP74" s="21"/>
      <c r="DZQ74" s="21"/>
      <c r="DZR74" s="21"/>
      <c r="DZS74" s="21"/>
      <c r="DZT74" s="21"/>
      <c r="DZU74" s="21"/>
      <c r="DZV74" s="21"/>
      <c r="DZW74" s="21"/>
      <c r="DZX74" s="21"/>
      <c r="DZY74" s="21"/>
      <c r="DZZ74" s="21"/>
      <c r="EAA74" s="21"/>
      <c r="EAB74" s="21"/>
      <c r="EAC74" s="21"/>
      <c r="EAD74" s="21"/>
      <c r="EAE74" s="21"/>
      <c r="EAF74" s="21"/>
      <c r="EAG74" s="21"/>
      <c r="EAH74" s="21"/>
      <c r="EAI74" s="21"/>
      <c r="EAJ74" s="21"/>
      <c r="EAK74" s="21"/>
      <c r="EAL74" s="21"/>
      <c r="EAM74" s="21"/>
      <c r="EAN74" s="21"/>
      <c r="EAO74" s="21"/>
      <c r="EAP74" s="21"/>
      <c r="EAQ74" s="21"/>
      <c r="EAR74" s="21"/>
      <c r="EAS74" s="21"/>
      <c r="EAT74" s="21"/>
      <c r="EAU74" s="21"/>
      <c r="EAV74" s="21"/>
      <c r="EAW74" s="21"/>
      <c r="EAX74" s="21"/>
      <c r="EAY74" s="21"/>
      <c r="EAZ74" s="21"/>
      <c r="EBA74" s="21"/>
      <c r="EBB74" s="21"/>
      <c r="EBC74" s="21"/>
      <c r="EBD74" s="21"/>
      <c r="EBE74" s="21"/>
      <c r="EBF74" s="21"/>
      <c r="EBG74" s="21"/>
      <c r="EBH74" s="21"/>
      <c r="EBI74" s="21"/>
      <c r="EBJ74" s="21"/>
      <c r="EBK74" s="21"/>
      <c r="EBL74" s="21"/>
      <c r="EBM74" s="21"/>
      <c r="EBN74" s="21"/>
      <c r="EBO74" s="21"/>
      <c r="EBP74" s="21"/>
      <c r="EBQ74" s="21"/>
      <c r="EBR74" s="21"/>
      <c r="EBS74" s="21"/>
      <c r="EBT74" s="21"/>
      <c r="EBU74" s="21"/>
      <c r="EBV74" s="21"/>
      <c r="EBW74" s="21"/>
      <c r="EBX74" s="21"/>
      <c r="EBY74" s="21"/>
      <c r="EBZ74" s="21"/>
      <c r="ECA74" s="21"/>
      <c r="ECB74" s="21"/>
      <c r="ECC74" s="21"/>
      <c r="ECD74" s="21"/>
      <c r="ECE74" s="21"/>
      <c r="ECF74" s="21"/>
      <c r="ECG74" s="21"/>
      <c r="ECH74" s="21"/>
      <c r="ECI74" s="21"/>
      <c r="ECJ74" s="21"/>
      <c r="ECK74" s="21"/>
      <c r="ECL74" s="21"/>
      <c r="ECM74" s="21"/>
      <c r="ECN74" s="21"/>
      <c r="ECO74" s="21"/>
      <c r="ECP74" s="21"/>
      <c r="ECQ74" s="21"/>
      <c r="ECR74" s="21"/>
      <c r="ECS74" s="21"/>
      <c r="ECT74" s="21"/>
      <c r="ECU74" s="21"/>
      <c r="ECV74" s="21"/>
      <c r="ECW74" s="21"/>
      <c r="ECX74" s="21"/>
      <c r="ECY74" s="21"/>
      <c r="ECZ74" s="21"/>
      <c r="EDA74" s="21"/>
      <c r="EDB74" s="21"/>
      <c r="EDC74" s="21"/>
      <c r="EDD74" s="21"/>
      <c r="EDE74" s="21"/>
      <c r="EDF74" s="21"/>
      <c r="EDG74" s="21"/>
      <c r="EDH74" s="21"/>
      <c r="EDI74" s="21"/>
      <c r="EDJ74" s="21"/>
      <c r="EDK74" s="21"/>
      <c r="EDL74" s="21"/>
      <c r="EDM74" s="21"/>
      <c r="EDN74" s="21"/>
      <c r="EDO74" s="21"/>
      <c r="EDP74" s="21"/>
      <c r="EDQ74" s="21"/>
      <c r="EDR74" s="21"/>
      <c r="EDS74" s="21"/>
      <c r="EDT74" s="21"/>
      <c r="EDU74" s="21"/>
      <c r="EDV74" s="21"/>
      <c r="EDW74" s="21"/>
      <c r="EDX74" s="21"/>
      <c r="EDY74" s="21"/>
      <c r="EDZ74" s="21"/>
      <c r="EEA74" s="21"/>
      <c r="EEB74" s="21"/>
      <c r="EEC74" s="21"/>
      <c r="EED74" s="21"/>
      <c r="EEE74" s="21"/>
      <c r="EEF74" s="21"/>
      <c r="EEG74" s="21"/>
      <c r="EEH74" s="21"/>
      <c r="EEI74" s="21"/>
      <c r="EEJ74" s="21"/>
      <c r="EEK74" s="21"/>
      <c r="EEL74" s="21"/>
      <c r="EEM74" s="21"/>
      <c r="EEN74" s="21"/>
      <c r="EEO74" s="21"/>
      <c r="EEP74" s="21"/>
      <c r="EEQ74" s="21"/>
      <c r="EER74" s="21"/>
      <c r="EES74" s="21"/>
      <c r="EET74" s="21"/>
      <c r="EEU74" s="21"/>
      <c r="EEV74" s="21"/>
      <c r="EEW74" s="21"/>
      <c r="EEX74" s="21"/>
      <c r="EEY74" s="21"/>
      <c r="EEZ74" s="21"/>
      <c r="EFA74" s="21"/>
      <c r="EFB74" s="21"/>
      <c r="EFC74" s="21"/>
      <c r="EFD74" s="21"/>
      <c r="EFE74" s="21"/>
      <c r="EFF74" s="21"/>
      <c r="EFG74" s="21"/>
      <c r="EFH74" s="21"/>
      <c r="EFI74" s="21"/>
      <c r="EFJ74" s="21"/>
      <c r="EFK74" s="21"/>
      <c r="EFL74" s="21"/>
      <c r="EFM74" s="21"/>
      <c r="EFN74" s="21"/>
      <c r="EFO74" s="21"/>
      <c r="EFP74" s="21"/>
      <c r="EFQ74" s="21"/>
      <c r="EFR74" s="21"/>
      <c r="EFS74" s="21"/>
      <c r="EFT74" s="21"/>
      <c r="EFU74" s="21"/>
      <c r="EFV74" s="21"/>
      <c r="EFW74" s="21"/>
      <c r="EFX74" s="21"/>
      <c r="EFY74" s="21"/>
      <c r="EFZ74" s="21"/>
      <c r="EGA74" s="21"/>
      <c r="EGB74" s="21"/>
      <c r="EGC74" s="21"/>
      <c r="EGD74" s="21"/>
      <c r="EGE74" s="21"/>
      <c r="EGF74" s="21"/>
      <c r="EGG74" s="21"/>
      <c r="EGH74" s="21"/>
      <c r="EGI74" s="21"/>
      <c r="EGJ74" s="21"/>
      <c r="EGK74" s="21"/>
      <c r="EGL74" s="21"/>
      <c r="EGM74" s="21"/>
      <c r="EGN74" s="21"/>
      <c r="EGO74" s="21"/>
      <c r="EGP74" s="21"/>
      <c r="EGQ74" s="21"/>
      <c r="EGR74" s="21"/>
      <c r="EGS74" s="21"/>
      <c r="EGT74" s="21"/>
      <c r="EGU74" s="21"/>
      <c r="EGV74" s="21"/>
      <c r="EGW74" s="21"/>
      <c r="EGX74" s="21"/>
      <c r="EGY74" s="21"/>
      <c r="EGZ74" s="21"/>
      <c r="EHA74" s="21"/>
      <c r="EHB74" s="21"/>
      <c r="EHC74" s="21"/>
      <c r="EHD74" s="21"/>
      <c r="EHE74" s="21"/>
      <c r="EHF74" s="21"/>
      <c r="EHG74" s="21"/>
      <c r="EHH74" s="21"/>
      <c r="EHI74" s="21"/>
      <c r="EHJ74" s="21"/>
      <c r="EHK74" s="21"/>
      <c r="EHL74" s="21"/>
      <c r="EHM74" s="21"/>
      <c r="EHN74" s="21"/>
      <c r="EHO74" s="21"/>
      <c r="EHP74" s="21"/>
      <c r="EHQ74" s="21"/>
      <c r="EHR74" s="21"/>
      <c r="EHS74" s="21"/>
      <c r="EHT74" s="21"/>
      <c r="EHU74" s="21"/>
      <c r="EHV74" s="21"/>
      <c r="EHW74" s="21"/>
      <c r="EHX74" s="21"/>
      <c r="EHY74" s="21"/>
      <c r="EHZ74" s="21"/>
      <c r="EIA74" s="21"/>
      <c r="EIB74" s="21"/>
      <c r="EIC74" s="21"/>
      <c r="EID74" s="21"/>
      <c r="EIE74" s="21"/>
      <c r="EIF74" s="21"/>
      <c r="EIG74" s="21"/>
      <c r="EIH74" s="21"/>
      <c r="EII74" s="21"/>
      <c r="EIJ74" s="21"/>
      <c r="EIK74" s="21"/>
      <c r="EIL74" s="21"/>
      <c r="EIM74" s="21"/>
      <c r="EIN74" s="21"/>
      <c r="EIO74" s="21"/>
      <c r="EIP74" s="21"/>
      <c r="EIQ74" s="21"/>
      <c r="EIR74" s="21"/>
      <c r="EIS74" s="21"/>
      <c r="EIT74" s="21"/>
      <c r="EIU74" s="21"/>
      <c r="EIV74" s="21"/>
      <c r="EIW74" s="21"/>
      <c r="EIX74" s="21"/>
      <c r="EIY74" s="21"/>
      <c r="EIZ74" s="21"/>
      <c r="EJA74" s="21"/>
      <c r="EJB74" s="21"/>
      <c r="EJC74" s="21"/>
      <c r="EJD74" s="21"/>
      <c r="EJE74" s="21"/>
      <c r="EJF74" s="21"/>
      <c r="EJG74" s="21"/>
      <c r="EJH74" s="21"/>
      <c r="EJI74" s="21"/>
      <c r="EJJ74" s="21"/>
      <c r="EJK74" s="21"/>
      <c r="EJL74" s="21"/>
      <c r="EJM74" s="21"/>
      <c r="EJN74" s="21"/>
      <c r="EJO74" s="21"/>
      <c r="EJP74" s="21"/>
      <c r="EJQ74" s="21"/>
      <c r="EJR74" s="21"/>
      <c r="EJS74" s="21"/>
      <c r="EJT74" s="21"/>
      <c r="EJU74" s="21"/>
      <c r="EJV74" s="21"/>
      <c r="EJW74" s="21"/>
      <c r="EJX74" s="21"/>
      <c r="EJY74" s="21"/>
      <c r="EJZ74" s="21"/>
      <c r="EKA74" s="21"/>
      <c r="EKB74" s="21"/>
      <c r="EKC74" s="21"/>
      <c r="EKD74" s="21"/>
      <c r="EKE74" s="21"/>
      <c r="EKF74" s="21"/>
      <c r="EKG74" s="21"/>
      <c r="EKH74" s="21"/>
      <c r="EKI74" s="21"/>
      <c r="EKJ74" s="21"/>
      <c r="EKK74" s="21"/>
      <c r="EKL74" s="21"/>
      <c r="EKM74" s="21"/>
      <c r="EKN74" s="21"/>
      <c r="EKO74" s="21"/>
      <c r="EKP74" s="21"/>
      <c r="EKQ74" s="21"/>
      <c r="EKR74" s="21"/>
      <c r="EKS74" s="21"/>
      <c r="EKT74" s="21"/>
      <c r="EKU74" s="21"/>
      <c r="EKV74" s="21"/>
      <c r="EKW74" s="21"/>
      <c r="EKX74" s="21"/>
      <c r="EKY74" s="21"/>
      <c r="EKZ74" s="21"/>
      <c r="ELA74" s="21"/>
      <c r="ELB74" s="21"/>
      <c r="ELC74" s="21"/>
      <c r="ELD74" s="21"/>
      <c r="ELE74" s="21"/>
      <c r="ELF74" s="21"/>
      <c r="ELG74" s="21"/>
      <c r="ELH74" s="21"/>
      <c r="ELI74" s="21"/>
      <c r="ELJ74" s="21"/>
      <c r="ELK74" s="21"/>
      <c r="ELL74" s="21"/>
      <c r="ELM74" s="21"/>
      <c r="ELN74" s="21"/>
      <c r="ELO74" s="21"/>
      <c r="ELP74" s="21"/>
      <c r="ELQ74" s="21"/>
      <c r="ELR74" s="21"/>
      <c r="ELS74" s="21"/>
      <c r="ELT74" s="21"/>
      <c r="ELU74" s="21"/>
      <c r="ELV74" s="21"/>
      <c r="ELW74" s="21"/>
      <c r="ELX74" s="21"/>
      <c r="ELY74" s="21"/>
      <c r="ELZ74" s="21"/>
      <c r="EMA74" s="21"/>
      <c r="EMB74" s="21"/>
      <c r="EMC74" s="21"/>
      <c r="EMD74" s="21"/>
      <c r="EME74" s="21"/>
      <c r="EMF74" s="21"/>
      <c r="EMG74" s="21"/>
      <c r="EMH74" s="21"/>
      <c r="EMI74" s="21"/>
      <c r="EMJ74" s="21"/>
      <c r="EMK74" s="21"/>
      <c r="EML74" s="21"/>
      <c r="EMM74" s="21"/>
      <c r="EMN74" s="21"/>
      <c r="EMO74" s="21"/>
      <c r="EMP74" s="21"/>
      <c r="EMQ74" s="21"/>
      <c r="EMR74" s="21"/>
      <c r="EMS74" s="21"/>
      <c r="EMT74" s="21"/>
      <c r="EMU74" s="21"/>
      <c r="EMV74" s="21"/>
      <c r="EMW74" s="21"/>
      <c r="EMX74" s="21"/>
      <c r="EMY74" s="21"/>
      <c r="EMZ74" s="21"/>
      <c r="ENA74" s="21"/>
      <c r="ENB74" s="21"/>
      <c r="ENC74" s="21"/>
      <c r="END74" s="21"/>
      <c r="ENE74" s="21"/>
      <c r="ENF74" s="21"/>
      <c r="ENG74" s="21"/>
      <c r="ENH74" s="21"/>
      <c r="ENI74" s="21"/>
      <c r="ENJ74" s="21"/>
      <c r="ENK74" s="21"/>
      <c r="ENL74" s="21"/>
      <c r="ENM74" s="21"/>
      <c r="ENN74" s="21"/>
      <c r="ENO74" s="21"/>
      <c r="ENP74" s="21"/>
      <c r="ENQ74" s="21"/>
      <c r="ENR74" s="21"/>
      <c r="ENS74" s="21"/>
      <c r="ENT74" s="21"/>
      <c r="ENU74" s="21"/>
      <c r="ENV74" s="21"/>
      <c r="ENW74" s="21"/>
      <c r="ENX74" s="21"/>
      <c r="ENY74" s="21"/>
      <c r="ENZ74" s="21"/>
      <c r="EOA74" s="21"/>
      <c r="EOB74" s="21"/>
      <c r="EOC74" s="21"/>
      <c r="EOD74" s="21"/>
      <c r="EOE74" s="21"/>
      <c r="EOF74" s="21"/>
      <c r="EOG74" s="21"/>
      <c r="EOH74" s="21"/>
      <c r="EOI74" s="21"/>
      <c r="EOJ74" s="21"/>
      <c r="EOK74" s="21"/>
      <c r="EOL74" s="21"/>
      <c r="EOM74" s="21"/>
      <c r="EON74" s="21"/>
      <c r="EOO74" s="21"/>
      <c r="EOP74" s="21"/>
      <c r="EOQ74" s="21"/>
      <c r="EOR74" s="21"/>
      <c r="EOS74" s="21"/>
      <c r="EOT74" s="21"/>
      <c r="EOU74" s="21"/>
      <c r="EOV74" s="21"/>
      <c r="EOW74" s="21"/>
      <c r="EOX74" s="21"/>
      <c r="EOY74" s="21"/>
      <c r="EOZ74" s="21"/>
      <c r="EPA74" s="21"/>
      <c r="EPB74" s="21"/>
      <c r="EPC74" s="21"/>
      <c r="EPD74" s="21"/>
      <c r="EPE74" s="21"/>
      <c r="EPF74" s="21"/>
      <c r="EPG74" s="21"/>
      <c r="EPH74" s="21"/>
      <c r="EPI74" s="21"/>
      <c r="EPJ74" s="21"/>
      <c r="EPK74" s="21"/>
      <c r="EPL74" s="21"/>
      <c r="EPM74" s="21"/>
      <c r="EPN74" s="21"/>
      <c r="EPO74" s="21"/>
      <c r="EPP74" s="21"/>
      <c r="EPQ74" s="21"/>
      <c r="EPR74" s="21"/>
      <c r="EPS74" s="21"/>
      <c r="EPT74" s="21"/>
      <c r="EPU74" s="21"/>
      <c r="EPV74" s="21"/>
      <c r="EPW74" s="21"/>
      <c r="EPX74" s="21"/>
      <c r="EPY74" s="21"/>
      <c r="EPZ74" s="21"/>
      <c r="EQA74" s="21"/>
      <c r="EQB74" s="21"/>
      <c r="EQC74" s="21"/>
      <c r="EQD74" s="21"/>
      <c r="EQE74" s="21"/>
      <c r="EQF74" s="21"/>
      <c r="EQG74" s="21"/>
      <c r="EQH74" s="21"/>
      <c r="EQI74" s="21"/>
      <c r="EQJ74" s="21"/>
      <c r="EQK74" s="21"/>
      <c r="EQL74" s="21"/>
      <c r="EQM74" s="21"/>
      <c r="EQN74" s="21"/>
      <c r="EQO74" s="21"/>
      <c r="EQP74" s="21"/>
      <c r="EQQ74" s="21"/>
      <c r="EQR74" s="21"/>
      <c r="EQS74" s="21"/>
      <c r="EQT74" s="21"/>
      <c r="EQU74" s="21"/>
      <c r="EQV74" s="21"/>
      <c r="EQW74" s="21"/>
      <c r="EQX74" s="21"/>
      <c r="EQY74" s="21"/>
      <c r="EQZ74" s="21"/>
      <c r="ERA74" s="21"/>
      <c r="ERB74" s="21"/>
      <c r="ERC74" s="21"/>
      <c r="ERD74" s="21"/>
      <c r="ERE74" s="21"/>
      <c r="ERF74" s="21"/>
      <c r="ERG74" s="21"/>
      <c r="ERH74" s="21"/>
      <c r="ERI74" s="21"/>
      <c r="ERJ74" s="21"/>
      <c r="ERK74" s="21"/>
      <c r="ERL74" s="21"/>
      <c r="ERM74" s="21"/>
      <c r="ERN74" s="21"/>
      <c r="ERO74" s="21"/>
      <c r="ERP74" s="21"/>
      <c r="ERQ74" s="21"/>
      <c r="ERR74" s="21"/>
      <c r="ERS74" s="21"/>
      <c r="ERT74" s="21"/>
      <c r="ERU74" s="21"/>
      <c r="ERV74" s="21"/>
      <c r="ERW74" s="21"/>
      <c r="ERX74" s="21"/>
      <c r="ERY74" s="21"/>
      <c r="ERZ74" s="21"/>
      <c r="ESA74" s="21"/>
      <c r="ESB74" s="21"/>
      <c r="ESC74" s="21"/>
      <c r="ESD74" s="21"/>
      <c r="ESE74" s="21"/>
      <c r="ESF74" s="21"/>
      <c r="ESG74" s="21"/>
      <c r="ESH74" s="21"/>
      <c r="ESI74" s="21"/>
      <c r="ESJ74" s="21"/>
      <c r="ESK74" s="21"/>
      <c r="ESL74" s="21"/>
      <c r="ESM74" s="21"/>
      <c r="ESN74" s="21"/>
      <c r="ESO74" s="21"/>
      <c r="ESP74" s="21"/>
      <c r="ESQ74" s="21"/>
      <c r="ESR74" s="21"/>
      <c r="ESS74" s="21"/>
      <c r="EST74" s="21"/>
      <c r="ESU74" s="21"/>
      <c r="ESV74" s="21"/>
      <c r="ESW74" s="21"/>
      <c r="ESX74" s="21"/>
      <c r="ESY74" s="21"/>
      <c r="ESZ74" s="21"/>
      <c r="ETA74" s="21"/>
      <c r="ETB74" s="21"/>
      <c r="ETC74" s="21"/>
      <c r="ETD74" s="21"/>
      <c r="ETE74" s="21"/>
      <c r="ETF74" s="21"/>
      <c r="ETG74" s="21"/>
      <c r="ETH74" s="21"/>
      <c r="ETI74" s="21"/>
      <c r="ETJ74" s="21"/>
      <c r="ETK74" s="21"/>
      <c r="ETL74" s="21"/>
      <c r="ETM74" s="21"/>
      <c r="ETN74" s="21"/>
      <c r="ETO74" s="21"/>
      <c r="ETP74" s="21"/>
      <c r="ETQ74" s="21"/>
      <c r="ETR74" s="21"/>
      <c r="ETS74" s="21"/>
      <c r="ETT74" s="21"/>
      <c r="ETU74" s="21"/>
      <c r="ETV74" s="21"/>
      <c r="ETW74" s="21"/>
      <c r="ETX74" s="21"/>
      <c r="ETY74" s="21"/>
      <c r="ETZ74" s="21"/>
      <c r="EUA74" s="21"/>
      <c r="EUB74" s="21"/>
      <c r="EUC74" s="21"/>
      <c r="EUD74" s="21"/>
      <c r="EUE74" s="21"/>
      <c r="EUF74" s="21"/>
      <c r="EUG74" s="21"/>
      <c r="EUH74" s="21"/>
      <c r="EUI74" s="21"/>
      <c r="EUJ74" s="21"/>
      <c r="EUK74" s="21"/>
      <c r="EUL74" s="21"/>
      <c r="EUM74" s="21"/>
      <c r="EUN74" s="21"/>
      <c r="EUO74" s="21"/>
      <c r="EUP74" s="21"/>
      <c r="EUQ74" s="21"/>
      <c r="EUR74" s="21"/>
      <c r="EUS74" s="21"/>
      <c r="EUT74" s="21"/>
      <c r="EUU74" s="21"/>
      <c r="EUV74" s="21"/>
      <c r="EUW74" s="21"/>
      <c r="EUX74" s="21"/>
      <c r="EUY74" s="21"/>
      <c r="EUZ74" s="21"/>
      <c r="EVA74" s="21"/>
      <c r="EVB74" s="21"/>
      <c r="EVC74" s="21"/>
      <c r="EVD74" s="21"/>
      <c r="EVE74" s="21"/>
      <c r="EVF74" s="21"/>
      <c r="EVG74" s="21"/>
      <c r="EVH74" s="21"/>
      <c r="EVI74" s="21"/>
      <c r="EVJ74" s="21"/>
      <c r="EVK74" s="21"/>
      <c r="EVL74" s="21"/>
      <c r="EVM74" s="21"/>
      <c r="EVN74" s="21"/>
      <c r="EVO74" s="21"/>
      <c r="EVP74" s="21"/>
      <c r="EVQ74" s="21"/>
      <c r="EVR74" s="21"/>
      <c r="EVS74" s="21"/>
      <c r="EVT74" s="21"/>
      <c r="EVU74" s="21"/>
      <c r="EVV74" s="21"/>
      <c r="EVW74" s="21"/>
      <c r="EVX74" s="21"/>
      <c r="EVY74" s="21"/>
      <c r="EVZ74" s="21"/>
      <c r="EWA74" s="21"/>
      <c r="EWB74" s="21"/>
      <c r="EWC74" s="21"/>
      <c r="EWD74" s="21"/>
      <c r="EWE74" s="21"/>
      <c r="EWF74" s="21"/>
      <c r="EWG74" s="21"/>
      <c r="EWH74" s="21"/>
      <c r="EWI74" s="21"/>
      <c r="EWJ74" s="21"/>
      <c r="EWK74" s="21"/>
      <c r="EWL74" s="21"/>
      <c r="EWM74" s="21"/>
      <c r="EWN74" s="21"/>
      <c r="EWO74" s="21"/>
      <c r="EWP74" s="21"/>
      <c r="EWQ74" s="21"/>
      <c r="EWR74" s="21"/>
      <c r="EWS74" s="21"/>
      <c r="EWT74" s="21"/>
      <c r="EWU74" s="21"/>
      <c r="EWV74" s="21"/>
      <c r="EWW74" s="21"/>
      <c r="EWX74" s="21"/>
      <c r="EWY74" s="21"/>
      <c r="EWZ74" s="21"/>
      <c r="EXA74" s="21"/>
      <c r="EXB74" s="21"/>
      <c r="EXC74" s="21"/>
      <c r="EXD74" s="21"/>
      <c r="EXE74" s="21"/>
      <c r="EXF74" s="21"/>
      <c r="EXG74" s="21"/>
      <c r="EXH74" s="21"/>
      <c r="EXI74" s="21"/>
      <c r="EXJ74" s="21"/>
      <c r="EXK74" s="21"/>
      <c r="EXL74" s="21"/>
      <c r="EXM74" s="21"/>
      <c r="EXN74" s="21"/>
      <c r="EXO74" s="21"/>
      <c r="EXP74" s="21"/>
      <c r="EXQ74" s="21"/>
      <c r="EXR74" s="21"/>
      <c r="EXS74" s="21"/>
      <c r="EXT74" s="21"/>
      <c r="EXU74" s="21"/>
      <c r="EXV74" s="21"/>
      <c r="EXW74" s="21"/>
      <c r="EXX74" s="21"/>
      <c r="EXY74" s="21"/>
      <c r="EXZ74" s="21"/>
      <c r="EYA74" s="21"/>
      <c r="EYB74" s="21"/>
      <c r="EYC74" s="21"/>
      <c r="EYD74" s="21"/>
      <c r="EYE74" s="21"/>
      <c r="EYF74" s="21"/>
      <c r="EYG74" s="21"/>
      <c r="EYH74" s="21"/>
      <c r="EYI74" s="21"/>
      <c r="EYJ74" s="21"/>
      <c r="EYK74" s="21"/>
      <c r="EYL74" s="21"/>
      <c r="EYM74" s="21"/>
      <c r="EYN74" s="21"/>
      <c r="EYO74" s="21"/>
      <c r="EYP74" s="21"/>
      <c r="EYQ74" s="21"/>
      <c r="EYR74" s="21"/>
      <c r="EYS74" s="21"/>
      <c r="EYT74" s="21"/>
      <c r="EYU74" s="21"/>
      <c r="EYV74" s="21"/>
      <c r="EYW74" s="21"/>
      <c r="EYX74" s="21"/>
      <c r="EYY74" s="21"/>
      <c r="EYZ74" s="21"/>
      <c r="EZA74" s="21"/>
      <c r="EZB74" s="21"/>
      <c r="EZC74" s="21"/>
      <c r="EZD74" s="21"/>
      <c r="EZE74" s="21"/>
      <c r="EZF74" s="21"/>
      <c r="EZG74" s="21"/>
      <c r="EZH74" s="21"/>
      <c r="EZI74" s="21"/>
      <c r="EZJ74" s="21"/>
      <c r="EZK74" s="21"/>
      <c r="EZL74" s="21"/>
      <c r="EZM74" s="21"/>
      <c r="EZN74" s="21"/>
      <c r="EZO74" s="21"/>
      <c r="EZP74" s="21"/>
      <c r="EZQ74" s="21"/>
      <c r="EZR74" s="21"/>
      <c r="EZS74" s="21"/>
      <c r="EZT74" s="21"/>
      <c r="EZU74" s="21"/>
      <c r="EZV74" s="21"/>
      <c r="EZW74" s="21"/>
      <c r="EZX74" s="21"/>
      <c r="EZY74" s="21"/>
      <c r="EZZ74" s="21"/>
      <c r="FAA74" s="21"/>
      <c r="FAB74" s="21"/>
      <c r="FAC74" s="21"/>
      <c r="FAD74" s="21"/>
      <c r="FAE74" s="21"/>
      <c r="FAF74" s="21"/>
      <c r="FAG74" s="21"/>
      <c r="FAH74" s="21"/>
      <c r="FAI74" s="21"/>
      <c r="FAJ74" s="21"/>
      <c r="FAK74" s="21"/>
      <c r="FAL74" s="21"/>
      <c r="FAM74" s="21"/>
      <c r="FAN74" s="21"/>
      <c r="FAO74" s="21"/>
      <c r="FAP74" s="21"/>
      <c r="FAQ74" s="21"/>
      <c r="FAR74" s="21"/>
      <c r="FAS74" s="21"/>
      <c r="FAT74" s="21"/>
      <c r="FAU74" s="21"/>
      <c r="FAV74" s="21"/>
      <c r="FAW74" s="21"/>
      <c r="FAX74" s="21"/>
      <c r="FAY74" s="21"/>
      <c r="FAZ74" s="21"/>
      <c r="FBA74" s="21"/>
      <c r="FBB74" s="21"/>
      <c r="FBC74" s="21"/>
      <c r="FBD74" s="21"/>
      <c r="FBE74" s="21"/>
      <c r="FBF74" s="21"/>
      <c r="FBG74" s="21"/>
      <c r="FBH74" s="21"/>
      <c r="FBI74" s="21"/>
      <c r="FBJ74" s="21"/>
      <c r="FBK74" s="21"/>
      <c r="FBL74" s="21"/>
      <c r="FBM74" s="21"/>
      <c r="FBN74" s="21"/>
      <c r="FBO74" s="21"/>
      <c r="FBP74" s="21"/>
      <c r="FBQ74" s="21"/>
      <c r="FBR74" s="21"/>
      <c r="FBS74" s="21"/>
      <c r="FBT74" s="21"/>
      <c r="FBU74" s="21"/>
      <c r="FBV74" s="21"/>
      <c r="FBW74" s="21"/>
      <c r="FBX74" s="21"/>
      <c r="FBY74" s="21"/>
      <c r="FBZ74" s="21"/>
      <c r="FCA74" s="21"/>
      <c r="FCB74" s="21"/>
      <c r="FCC74" s="21"/>
      <c r="FCD74" s="21"/>
      <c r="FCE74" s="21"/>
      <c r="FCF74" s="21"/>
      <c r="FCG74" s="21"/>
      <c r="FCH74" s="21"/>
      <c r="FCI74" s="21"/>
      <c r="FCJ74" s="21"/>
      <c r="FCK74" s="21"/>
      <c r="FCL74" s="21"/>
      <c r="FCM74" s="21"/>
      <c r="FCN74" s="21"/>
      <c r="FCO74" s="21"/>
      <c r="FCP74" s="21"/>
      <c r="FCQ74" s="21"/>
      <c r="FCR74" s="21"/>
      <c r="FCS74" s="21"/>
      <c r="FCT74" s="21"/>
      <c r="FCU74" s="21"/>
      <c r="FCV74" s="21"/>
      <c r="FCW74" s="21"/>
      <c r="FCX74" s="21"/>
      <c r="FCY74" s="21"/>
      <c r="FCZ74" s="21"/>
      <c r="FDA74" s="21"/>
      <c r="FDB74" s="21"/>
      <c r="FDC74" s="21"/>
      <c r="FDD74" s="21"/>
      <c r="FDE74" s="21"/>
      <c r="FDF74" s="21"/>
      <c r="FDG74" s="21"/>
      <c r="FDH74" s="21"/>
      <c r="FDI74" s="21"/>
      <c r="FDJ74" s="21"/>
      <c r="FDK74" s="21"/>
      <c r="FDL74" s="21"/>
      <c r="FDM74" s="21"/>
      <c r="FDN74" s="21"/>
      <c r="FDO74" s="21"/>
      <c r="FDP74" s="21"/>
      <c r="FDQ74" s="21"/>
      <c r="FDR74" s="21"/>
      <c r="FDS74" s="21"/>
      <c r="FDT74" s="21"/>
      <c r="FDU74" s="21"/>
      <c r="FDV74" s="21"/>
      <c r="FDW74" s="21"/>
      <c r="FDX74" s="21"/>
      <c r="FDY74" s="21"/>
      <c r="FDZ74" s="21"/>
      <c r="FEA74" s="21"/>
      <c r="FEB74" s="21"/>
      <c r="FEC74" s="21"/>
      <c r="FED74" s="21"/>
      <c r="FEE74" s="21"/>
      <c r="FEF74" s="21"/>
      <c r="FEG74" s="21"/>
      <c r="FEH74" s="21"/>
      <c r="FEI74" s="21"/>
      <c r="FEJ74" s="21"/>
      <c r="FEK74" s="21"/>
      <c r="FEL74" s="21"/>
      <c r="FEM74" s="21"/>
      <c r="FEN74" s="21"/>
      <c r="FEO74" s="21"/>
      <c r="FEP74" s="21"/>
      <c r="FEQ74" s="21"/>
      <c r="FER74" s="21"/>
      <c r="FES74" s="21"/>
      <c r="FET74" s="21"/>
      <c r="FEU74" s="21"/>
      <c r="FEV74" s="21"/>
      <c r="FEW74" s="21"/>
      <c r="FEX74" s="21"/>
      <c r="FEY74" s="21"/>
      <c r="FEZ74" s="21"/>
      <c r="FFA74" s="21"/>
      <c r="FFB74" s="21"/>
      <c r="FFC74" s="21"/>
      <c r="FFD74" s="21"/>
      <c r="FFE74" s="21"/>
      <c r="FFF74" s="21"/>
      <c r="FFG74" s="21"/>
      <c r="FFH74" s="21"/>
      <c r="FFI74" s="21"/>
      <c r="FFJ74" s="21"/>
      <c r="FFK74" s="21"/>
      <c r="FFL74" s="21"/>
      <c r="FFM74" s="21"/>
      <c r="FFN74" s="21"/>
      <c r="FFO74" s="21"/>
      <c r="FFP74" s="21"/>
      <c r="FFQ74" s="21"/>
      <c r="FFR74" s="21"/>
      <c r="FFS74" s="21"/>
      <c r="FFT74" s="21"/>
      <c r="FFU74" s="21"/>
      <c r="FFV74" s="21"/>
      <c r="FFW74" s="21"/>
      <c r="FFX74" s="21"/>
      <c r="FFY74" s="21"/>
      <c r="FFZ74" s="21"/>
      <c r="FGA74" s="21"/>
      <c r="FGB74" s="21"/>
      <c r="FGC74" s="21"/>
      <c r="FGD74" s="21"/>
      <c r="FGE74" s="21"/>
      <c r="FGF74" s="21"/>
      <c r="FGG74" s="21"/>
      <c r="FGH74" s="21"/>
      <c r="FGI74" s="21"/>
      <c r="FGJ74" s="21"/>
      <c r="FGK74" s="21"/>
      <c r="FGL74" s="21"/>
      <c r="FGM74" s="21"/>
      <c r="FGN74" s="21"/>
      <c r="FGO74" s="21"/>
      <c r="FGP74" s="21"/>
      <c r="FGQ74" s="21"/>
      <c r="FGR74" s="21"/>
      <c r="FGS74" s="21"/>
      <c r="FGT74" s="21"/>
      <c r="FGU74" s="21"/>
      <c r="FGV74" s="21"/>
      <c r="FGW74" s="21"/>
      <c r="FGX74" s="21"/>
      <c r="FGY74" s="21"/>
      <c r="FGZ74" s="21"/>
      <c r="FHA74" s="21"/>
      <c r="FHB74" s="21"/>
      <c r="FHC74" s="21"/>
      <c r="FHD74" s="21"/>
      <c r="FHE74" s="21"/>
      <c r="FHF74" s="21"/>
      <c r="FHG74" s="21"/>
      <c r="FHH74" s="21"/>
      <c r="FHI74" s="21"/>
      <c r="FHJ74" s="21"/>
      <c r="FHK74" s="21"/>
      <c r="FHL74" s="21"/>
      <c r="FHM74" s="21"/>
      <c r="FHN74" s="21"/>
      <c r="FHO74" s="21"/>
      <c r="FHP74" s="21"/>
      <c r="FHQ74" s="21"/>
      <c r="FHR74" s="21"/>
      <c r="FHS74" s="21"/>
      <c r="FHT74" s="21"/>
      <c r="FHU74" s="21"/>
      <c r="FHV74" s="21"/>
      <c r="FHW74" s="21"/>
      <c r="FHX74" s="21"/>
      <c r="FHY74" s="21"/>
      <c r="FHZ74" s="21"/>
      <c r="FIA74" s="21"/>
      <c r="FIB74" s="21"/>
      <c r="FIC74" s="21"/>
      <c r="FID74" s="21"/>
      <c r="FIE74" s="21"/>
      <c r="FIF74" s="21"/>
      <c r="FIG74" s="21"/>
      <c r="FIH74" s="21"/>
      <c r="FII74" s="21"/>
      <c r="FIJ74" s="21"/>
      <c r="FIK74" s="21"/>
      <c r="FIL74" s="21"/>
      <c r="FIM74" s="21"/>
      <c r="FIN74" s="21"/>
      <c r="FIO74" s="21"/>
      <c r="FIP74" s="21"/>
      <c r="FIQ74" s="21"/>
      <c r="FIR74" s="21"/>
      <c r="FIS74" s="21"/>
      <c r="FIT74" s="21"/>
      <c r="FIU74" s="21"/>
      <c r="FIV74" s="21"/>
      <c r="FIW74" s="21"/>
      <c r="FIX74" s="21"/>
      <c r="FIY74" s="21"/>
      <c r="FIZ74" s="21"/>
      <c r="FJA74" s="21"/>
      <c r="FJB74" s="21"/>
      <c r="FJC74" s="21"/>
      <c r="FJD74" s="21"/>
      <c r="FJE74" s="21"/>
      <c r="FJF74" s="21"/>
      <c r="FJG74" s="21"/>
      <c r="FJH74" s="21"/>
      <c r="FJI74" s="21"/>
      <c r="FJJ74" s="21"/>
      <c r="FJK74" s="21"/>
      <c r="FJL74" s="21"/>
      <c r="FJM74" s="21"/>
      <c r="FJN74" s="21"/>
      <c r="FJO74" s="21"/>
      <c r="FJP74" s="21"/>
      <c r="FJQ74" s="21"/>
      <c r="FJR74" s="21"/>
      <c r="FJS74" s="21"/>
      <c r="FJT74" s="21"/>
      <c r="FJU74" s="21"/>
      <c r="FJV74" s="21"/>
      <c r="FJW74" s="21"/>
      <c r="FJX74" s="21"/>
      <c r="FJY74" s="21"/>
      <c r="FJZ74" s="21"/>
      <c r="FKA74" s="21"/>
      <c r="FKB74" s="21"/>
      <c r="FKC74" s="21"/>
      <c r="FKD74" s="21"/>
      <c r="FKE74" s="21"/>
      <c r="FKF74" s="21"/>
      <c r="FKG74" s="21"/>
      <c r="FKH74" s="21"/>
      <c r="FKI74" s="21"/>
      <c r="FKJ74" s="21"/>
      <c r="FKK74" s="21"/>
      <c r="FKL74" s="21"/>
      <c r="FKM74" s="21"/>
      <c r="FKN74" s="21"/>
      <c r="FKO74" s="21"/>
      <c r="FKP74" s="21"/>
      <c r="FKQ74" s="21"/>
      <c r="FKR74" s="21"/>
      <c r="FKS74" s="21"/>
      <c r="FKT74" s="21"/>
      <c r="FKU74" s="21"/>
      <c r="FKV74" s="21"/>
      <c r="FKW74" s="21"/>
      <c r="FKX74" s="21"/>
      <c r="FKY74" s="21"/>
      <c r="FKZ74" s="21"/>
      <c r="FLA74" s="21"/>
      <c r="FLB74" s="21"/>
      <c r="FLC74" s="21"/>
      <c r="FLD74" s="21"/>
      <c r="FLE74" s="21"/>
      <c r="FLF74" s="21"/>
      <c r="FLG74" s="21"/>
      <c r="FLH74" s="21"/>
      <c r="FLI74" s="21"/>
      <c r="FLJ74" s="21"/>
      <c r="FLK74" s="21"/>
      <c r="FLL74" s="21"/>
      <c r="FLM74" s="21"/>
      <c r="FLN74" s="21"/>
      <c r="FLO74" s="21"/>
      <c r="FLP74" s="21"/>
      <c r="FLQ74" s="21"/>
      <c r="FLR74" s="21"/>
      <c r="FLS74" s="21"/>
      <c r="FLT74" s="21"/>
      <c r="FLU74" s="21"/>
      <c r="FLV74" s="21"/>
      <c r="FLW74" s="21"/>
      <c r="FLX74" s="21"/>
      <c r="FLY74" s="21"/>
      <c r="FLZ74" s="21"/>
      <c r="FMA74" s="21"/>
      <c r="FMB74" s="21"/>
      <c r="FMC74" s="21"/>
      <c r="FMD74" s="21"/>
      <c r="FME74" s="21"/>
      <c r="FMF74" s="21"/>
      <c r="FMG74" s="21"/>
      <c r="FMH74" s="21"/>
      <c r="FMI74" s="21"/>
      <c r="FMJ74" s="21"/>
      <c r="FMK74" s="21"/>
      <c r="FML74" s="21"/>
      <c r="FMM74" s="21"/>
      <c r="FMN74" s="21"/>
      <c r="FMO74" s="21"/>
      <c r="FMP74" s="21"/>
      <c r="FMQ74" s="21"/>
      <c r="FMR74" s="21"/>
      <c r="FMS74" s="21"/>
      <c r="FMT74" s="21"/>
      <c r="FMU74" s="21"/>
      <c r="FMV74" s="21"/>
      <c r="FMW74" s="21"/>
      <c r="FMX74" s="21"/>
      <c r="FMY74" s="21"/>
      <c r="FMZ74" s="21"/>
      <c r="FNA74" s="21"/>
      <c r="FNB74" s="21"/>
      <c r="FNC74" s="21"/>
      <c r="FND74" s="21"/>
      <c r="FNE74" s="21"/>
      <c r="FNF74" s="21"/>
      <c r="FNG74" s="21"/>
      <c r="FNH74" s="21"/>
      <c r="FNI74" s="21"/>
      <c r="FNJ74" s="21"/>
      <c r="FNK74" s="21"/>
      <c r="FNL74" s="21"/>
      <c r="FNM74" s="21"/>
      <c r="FNN74" s="21"/>
      <c r="FNO74" s="21"/>
      <c r="FNP74" s="21"/>
      <c r="FNQ74" s="21"/>
      <c r="FNR74" s="21"/>
      <c r="FNS74" s="21"/>
      <c r="FNT74" s="21"/>
      <c r="FNU74" s="21"/>
      <c r="FNV74" s="21"/>
      <c r="FNW74" s="21"/>
      <c r="FNX74" s="21"/>
      <c r="FNY74" s="21"/>
      <c r="FNZ74" s="21"/>
      <c r="FOA74" s="21"/>
      <c r="FOB74" s="21"/>
      <c r="FOC74" s="21"/>
      <c r="FOD74" s="21"/>
      <c r="FOE74" s="21"/>
      <c r="FOF74" s="21"/>
      <c r="FOG74" s="21"/>
      <c r="FOH74" s="21"/>
      <c r="FOI74" s="21"/>
      <c r="FOJ74" s="21"/>
      <c r="FOK74" s="21"/>
      <c r="FOL74" s="21"/>
      <c r="FOM74" s="21"/>
      <c r="FON74" s="21"/>
      <c r="FOO74" s="21"/>
      <c r="FOP74" s="21"/>
      <c r="FOQ74" s="21"/>
      <c r="FOR74" s="21"/>
      <c r="FOS74" s="21"/>
      <c r="FOT74" s="21"/>
      <c r="FOU74" s="21"/>
      <c r="FOV74" s="21"/>
      <c r="FOW74" s="21"/>
      <c r="FOX74" s="21"/>
      <c r="FOY74" s="21"/>
      <c r="FOZ74" s="21"/>
      <c r="FPA74" s="21"/>
      <c r="FPB74" s="21"/>
      <c r="FPC74" s="21"/>
      <c r="FPD74" s="21"/>
      <c r="FPE74" s="21"/>
      <c r="FPF74" s="21"/>
      <c r="FPG74" s="21"/>
      <c r="FPH74" s="21"/>
      <c r="FPI74" s="21"/>
      <c r="FPJ74" s="21"/>
      <c r="FPK74" s="21"/>
      <c r="FPL74" s="21"/>
      <c r="FPM74" s="21"/>
      <c r="FPN74" s="21"/>
      <c r="FPO74" s="21"/>
      <c r="FPP74" s="21"/>
      <c r="FPQ74" s="21"/>
      <c r="FPR74" s="21"/>
      <c r="FPS74" s="21"/>
      <c r="FPT74" s="21"/>
      <c r="FPU74" s="21"/>
      <c r="FPV74" s="21"/>
      <c r="FPW74" s="21"/>
      <c r="FPX74" s="21"/>
      <c r="FPY74" s="21"/>
      <c r="FPZ74" s="21"/>
      <c r="FQA74" s="21"/>
      <c r="FQB74" s="21"/>
      <c r="FQC74" s="21"/>
      <c r="FQD74" s="21"/>
      <c r="FQE74" s="21"/>
      <c r="FQF74" s="21"/>
      <c r="FQG74" s="21"/>
      <c r="FQH74" s="21"/>
      <c r="FQI74" s="21"/>
      <c r="FQJ74" s="21"/>
      <c r="FQK74" s="21"/>
      <c r="FQL74" s="21"/>
      <c r="FQM74" s="21"/>
      <c r="FQN74" s="21"/>
      <c r="FQO74" s="21"/>
      <c r="FQP74" s="21"/>
      <c r="FQQ74" s="21"/>
      <c r="FQR74" s="21"/>
      <c r="FQS74" s="21"/>
      <c r="FQT74" s="21"/>
      <c r="FQU74" s="21"/>
      <c r="FQV74" s="21"/>
      <c r="FQW74" s="21"/>
      <c r="FQX74" s="21"/>
      <c r="FQY74" s="21"/>
      <c r="FQZ74" s="21"/>
      <c r="FRA74" s="21"/>
      <c r="FRB74" s="21"/>
      <c r="FRC74" s="21"/>
      <c r="FRD74" s="21"/>
      <c r="FRE74" s="21"/>
      <c r="FRF74" s="21"/>
      <c r="FRG74" s="21"/>
      <c r="FRH74" s="21"/>
      <c r="FRI74" s="21"/>
      <c r="FRJ74" s="21"/>
      <c r="FRK74" s="21"/>
      <c r="FRL74" s="21"/>
      <c r="FRM74" s="21"/>
      <c r="FRN74" s="21"/>
      <c r="FRO74" s="21"/>
      <c r="FRP74" s="21"/>
      <c r="FRQ74" s="21"/>
      <c r="FRR74" s="21"/>
      <c r="FRS74" s="21"/>
      <c r="FRT74" s="21"/>
      <c r="FRU74" s="21"/>
      <c r="FRV74" s="21"/>
      <c r="FRW74" s="21"/>
      <c r="FRX74" s="21"/>
      <c r="FRY74" s="21"/>
      <c r="FRZ74" s="21"/>
      <c r="FSA74" s="21"/>
      <c r="FSB74" s="21"/>
      <c r="FSC74" s="21"/>
      <c r="FSD74" s="21"/>
      <c r="FSE74" s="21"/>
      <c r="FSF74" s="21"/>
      <c r="FSG74" s="21"/>
      <c r="FSH74" s="21"/>
      <c r="FSI74" s="21"/>
      <c r="FSJ74" s="21"/>
      <c r="FSK74" s="21"/>
      <c r="FSL74" s="21"/>
      <c r="FSM74" s="21"/>
      <c r="FSN74" s="21"/>
      <c r="FSO74" s="21"/>
      <c r="FSP74" s="21"/>
      <c r="FSQ74" s="21"/>
      <c r="FSR74" s="21"/>
      <c r="FSS74" s="21"/>
      <c r="FST74" s="21"/>
      <c r="FSU74" s="21"/>
      <c r="FSV74" s="21"/>
      <c r="FSW74" s="21"/>
      <c r="FSX74" s="21"/>
      <c r="FSY74" s="21"/>
      <c r="FSZ74" s="21"/>
      <c r="FTA74" s="21"/>
      <c r="FTB74" s="21"/>
      <c r="FTC74" s="21"/>
      <c r="FTD74" s="21"/>
      <c r="FTE74" s="21"/>
      <c r="FTF74" s="21"/>
      <c r="FTG74" s="21"/>
      <c r="FTH74" s="21"/>
      <c r="FTI74" s="21"/>
      <c r="FTJ74" s="21"/>
      <c r="FTK74" s="21"/>
      <c r="FTL74" s="21"/>
      <c r="FTM74" s="21"/>
      <c r="FTN74" s="21"/>
      <c r="FTO74" s="21"/>
      <c r="FTP74" s="21"/>
      <c r="FTQ74" s="21"/>
      <c r="FTR74" s="21"/>
      <c r="FTS74" s="21"/>
      <c r="FTT74" s="21"/>
      <c r="FTU74" s="21"/>
      <c r="FTV74" s="21"/>
      <c r="FTW74" s="21"/>
      <c r="FTX74" s="21"/>
      <c r="FTY74" s="21"/>
      <c r="FTZ74" s="21"/>
      <c r="FUA74" s="21"/>
      <c r="FUB74" s="21"/>
      <c r="FUC74" s="21"/>
      <c r="FUD74" s="21"/>
      <c r="FUE74" s="21"/>
      <c r="FUF74" s="21"/>
      <c r="FUG74" s="21"/>
      <c r="FUH74" s="21"/>
      <c r="FUI74" s="21"/>
      <c r="FUJ74" s="21"/>
      <c r="FUK74" s="21"/>
      <c r="FUL74" s="21"/>
      <c r="FUM74" s="21"/>
      <c r="FUN74" s="21"/>
      <c r="FUO74" s="21"/>
      <c r="FUP74" s="21"/>
      <c r="FUQ74" s="21"/>
      <c r="FUR74" s="21"/>
      <c r="FUS74" s="21"/>
      <c r="FUT74" s="21"/>
      <c r="FUU74" s="21"/>
      <c r="FUV74" s="21"/>
      <c r="FUW74" s="21"/>
      <c r="FUX74" s="21"/>
      <c r="FUY74" s="21"/>
      <c r="FUZ74" s="21"/>
      <c r="FVA74" s="21"/>
      <c r="FVB74" s="21"/>
      <c r="FVC74" s="21"/>
      <c r="FVD74" s="21"/>
      <c r="FVE74" s="21"/>
      <c r="FVF74" s="21"/>
      <c r="FVG74" s="21"/>
      <c r="FVH74" s="21"/>
      <c r="FVI74" s="21"/>
      <c r="FVJ74" s="21"/>
      <c r="FVK74" s="21"/>
      <c r="FVL74" s="21"/>
      <c r="FVM74" s="21"/>
      <c r="FVN74" s="21"/>
      <c r="FVO74" s="21"/>
      <c r="FVP74" s="21"/>
      <c r="FVQ74" s="21"/>
      <c r="FVR74" s="21"/>
      <c r="FVS74" s="21"/>
      <c r="FVT74" s="21"/>
      <c r="FVU74" s="21"/>
      <c r="FVV74" s="21"/>
      <c r="FVW74" s="21"/>
      <c r="FVX74" s="21"/>
      <c r="FVY74" s="21"/>
      <c r="FVZ74" s="21"/>
      <c r="FWA74" s="21"/>
      <c r="FWB74" s="21"/>
      <c r="FWC74" s="21"/>
      <c r="FWD74" s="21"/>
      <c r="FWE74" s="21"/>
      <c r="FWF74" s="21"/>
      <c r="FWG74" s="21"/>
      <c r="FWH74" s="21"/>
      <c r="FWI74" s="21"/>
      <c r="FWJ74" s="21"/>
      <c r="FWK74" s="21"/>
      <c r="FWL74" s="21"/>
      <c r="FWM74" s="21"/>
      <c r="FWN74" s="21"/>
      <c r="FWO74" s="21"/>
      <c r="FWP74" s="21"/>
      <c r="FWQ74" s="21"/>
      <c r="FWR74" s="21"/>
      <c r="FWS74" s="21"/>
      <c r="FWT74" s="21"/>
      <c r="FWU74" s="21"/>
      <c r="FWV74" s="21"/>
      <c r="FWW74" s="21"/>
      <c r="FWX74" s="21"/>
      <c r="FWY74" s="21"/>
      <c r="FWZ74" s="21"/>
      <c r="FXA74" s="21"/>
      <c r="FXB74" s="21"/>
      <c r="FXC74" s="21"/>
      <c r="FXD74" s="21"/>
      <c r="FXE74" s="21"/>
      <c r="FXF74" s="21"/>
      <c r="FXG74" s="21"/>
      <c r="FXH74" s="21"/>
      <c r="FXI74" s="21"/>
      <c r="FXJ74" s="21"/>
      <c r="FXK74" s="21"/>
      <c r="FXL74" s="21"/>
      <c r="FXM74" s="21"/>
      <c r="FXN74" s="21"/>
      <c r="FXO74" s="21"/>
      <c r="FXP74" s="21"/>
      <c r="FXQ74" s="21"/>
      <c r="FXR74" s="21"/>
      <c r="FXS74" s="21"/>
      <c r="FXT74" s="21"/>
      <c r="FXU74" s="21"/>
      <c r="FXV74" s="21"/>
      <c r="FXW74" s="21"/>
      <c r="FXX74" s="21"/>
      <c r="FXY74" s="21"/>
      <c r="FXZ74" s="21"/>
      <c r="FYA74" s="21"/>
      <c r="FYB74" s="21"/>
      <c r="FYC74" s="21"/>
      <c r="FYD74" s="21"/>
      <c r="FYE74" s="21"/>
      <c r="FYF74" s="21"/>
      <c r="FYG74" s="21"/>
      <c r="FYH74" s="21"/>
      <c r="FYI74" s="21"/>
      <c r="FYJ74" s="21"/>
      <c r="FYK74" s="21"/>
      <c r="FYL74" s="21"/>
      <c r="FYM74" s="21"/>
      <c r="FYN74" s="21"/>
      <c r="FYO74" s="21"/>
      <c r="FYP74" s="21"/>
      <c r="FYQ74" s="21"/>
      <c r="FYR74" s="21"/>
      <c r="FYS74" s="21"/>
      <c r="FYT74" s="21"/>
      <c r="FYU74" s="21"/>
      <c r="FYV74" s="21"/>
      <c r="FYW74" s="21"/>
      <c r="FYX74" s="21"/>
      <c r="FYY74" s="21"/>
      <c r="FYZ74" s="21"/>
      <c r="FZA74" s="21"/>
      <c r="FZB74" s="21"/>
      <c r="FZC74" s="21"/>
      <c r="FZD74" s="21"/>
      <c r="FZE74" s="21"/>
      <c r="FZF74" s="21"/>
      <c r="FZG74" s="21"/>
      <c r="FZH74" s="21"/>
      <c r="FZI74" s="21"/>
      <c r="FZJ74" s="21"/>
      <c r="FZK74" s="21"/>
      <c r="FZL74" s="21"/>
      <c r="FZM74" s="21"/>
      <c r="FZN74" s="21"/>
      <c r="FZO74" s="21"/>
      <c r="FZP74" s="21"/>
      <c r="FZQ74" s="21"/>
      <c r="FZR74" s="21"/>
      <c r="FZS74" s="21"/>
      <c r="FZT74" s="21"/>
      <c r="FZU74" s="21"/>
      <c r="FZV74" s="21"/>
      <c r="FZW74" s="21"/>
      <c r="FZX74" s="21"/>
      <c r="FZY74" s="21"/>
      <c r="FZZ74" s="21"/>
      <c r="GAA74" s="21"/>
      <c r="GAB74" s="21"/>
      <c r="GAC74" s="21"/>
      <c r="GAD74" s="21"/>
      <c r="GAE74" s="21"/>
      <c r="GAF74" s="21"/>
      <c r="GAG74" s="21"/>
      <c r="GAH74" s="21"/>
      <c r="GAI74" s="21"/>
      <c r="GAJ74" s="21"/>
      <c r="GAK74" s="21"/>
      <c r="GAL74" s="21"/>
      <c r="GAM74" s="21"/>
      <c r="GAN74" s="21"/>
      <c r="GAO74" s="21"/>
      <c r="GAP74" s="21"/>
      <c r="GAQ74" s="21"/>
      <c r="GAR74" s="21"/>
      <c r="GAS74" s="21"/>
      <c r="GAT74" s="21"/>
      <c r="GAU74" s="21"/>
      <c r="GAV74" s="21"/>
      <c r="GAW74" s="21"/>
      <c r="GAX74" s="21"/>
      <c r="GAY74" s="21"/>
      <c r="GAZ74" s="21"/>
      <c r="GBA74" s="21"/>
      <c r="GBB74" s="21"/>
      <c r="GBC74" s="21"/>
      <c r="GBD74" s="21"/>
      <c r="GBE74" s="21"/>
      <c r="GBF74" s="21"/>
      <c r="GBG74" s="21"/>
      <c r="GBH74" s="21"/>
      <c r="GBI74" s="21"/>
      <c r="GBJ74" s="21"/>
      <c r="GBK74" s="21"/>
      <c r="GBL74" s="21"/>
      <c r="GBM74" s="21"/>
      <c r="GBN74" s="21"/>
      <c r="GBO74" s="21"/>
      <c r="GBP74" s="21"/>
      <c r="GBQ74" s="21"/>
      <c r="GBR74" s="21"/>
      <c r="GBS74" s="21"/>
      <c r="GBT74" s="21"/>
      <c r="GBU74" s="21"/>
      <c r="GBV74" s="21"/>
      <c r="GBW74" s="21"/>
      <c r="GBX74" s="21"/>
      <c r="GBY74" s="21"/>
      <c r="GBZ74" s="21"/>
      <c r="GCA74" s="21"/>
      <c r="GCB74" s="21"/>
      <c r="GCC74" s="21"/>
      <c r="GCD74" s="21"/>
      <c r="GCE74" s="21"/>
      <c r="GCF74" s="21"/>
      <c r="GCG74" s="21"/>
      <c r="GCH74" s="21"/>
      <c r="GCI74" s="21"/>
      <c r="GCJ74" s="21"/>
      <c r="GCK74" s="21"/>
      <c r="GCL74" s="21"/>
      <c r="GCM74" s="21"/>
      <c r="GCN74" s="21"/>
      <c r="GCO74" s="21"/>
      <c r="GCP74" s="21"/>
      <c r="GCQ74" s="21"/>
      <c r="GCR74" s="21"/>
      <c r="GCS74" s="21"/>
      <c r="GCT74" s="21"/>
      <c r="GCU74" s="21"/>
      <c r="GCV74" s="21"/>
      <c r="GCW74" s="21"/>
      <c r="GCX74" s="21"/>
      <c r="GCY74" s="21"/>
      <c r="GCZ74" s="21"/>
      <c r="GDA74" s="21"/>
      <c r="GDB74" s="21"/>
      <c r="GDC74" s="21"/>
      <c r="GDD74" s="21"/>
      <c r="GDE74" s="21"/>
      <c r="GDF74" s="21"/>
      <c r="GDG74" s="21"/>
      <c r="GDH74" s="21"/>
      <c r="GDI74" s="21"/>
      <c r="GDJ74" s="21"/>
      <c r="GDK74" s="21"/>
      <c r="GDL74" s="21"/>
      <c r="GDM74" s="21"/>
      <c r="GDN74" s="21"/>
      <c r="GDO74" s="21"/>
      <c r="GDP74" s="21"/>
      <c r="GDQ74" s="21"/>
      <c r="GDR74" s="21"/>
      <c r="GDS74" s="21"/>
      <c r="GDT74" s="21"/>
      <c r="GDU74" s="21"/>
      <c r="GDV74" s="21"/>
      <c r="GDW74" s="21"/>
      <c r="GDX74" s="21"/>
      <c r="GDY74" s="21"/>
      <c r="GDZ74" s="21"/>
      <c r="GEA74" s="21"/>
      <c r="GEB74" s="21"/>
      <c r="GEC74" s="21"/>
      <c r="GED74" s="21"/>
      <c r="GEE74" s="21"/>
      <c r="GEF74" s="21"/>
      <c r="GEG74" s="21"/>
      <c r="GEH74" s="21"/>
      <c r="GEI74" s="21"/>
      <c r="GEJ74" s="21"/>
      <c r="GEK74" s="21"/>
      <c r="GEL74" s="21"/>
      <c r="GEM74" s="21"/>
      <c r="GEN74" s="21"/>
      <c r="GEO74" s="21"/>
      <c r="GEP74" s="21"/>
      <c r="GEQ74" s="21"/>
      <c r="GER74" s="21"/>
      <c r="GES74" s="21"/>
      <c r="GET74" s="21"/>
      <c r="GEU74" s="21"/>
      <c r="GEV74" s="21"/>
      <c r="GEW74" s="21"/>
      <c r="GEX74" s="21"/>
      <c r="GEY74" s="21"/>
      <c r="GEZ74" s="21"/>
      <c r="GFA74" s="21"/>
      <c r="GFB74" s="21"/>
      <c r="GFC74" s="21"/>
      <c r="GFD74" s="21"/>
      <c r="GFE74" s="21"/>
      <c r="GFF74" s="21"/>
      <c r="GFG74" s="21"/>
      <c r="GFH74" s="21"/>
      <c r="GFI74" s="21"/>
      <c r="GFJ74" s="21"/>
      <c r="GFK74" s="21"/>
      <c r="GFL74" s="21"/>
      <c r="GFM74" s="21"/>
      <c r="GFN74" s="21"/>
      <c r="GFO74" s="21"/>
      <c r="GFP74" s="21"/>
      <c r="GFQ74" s="21"/>
      <c r="GFR74" s="21"/>
      <c r="GFS74" s="21"/>
      <c r="GFT74" s="21"/>
      <c r="GFU74" s="21"/>
      <c r="GFV74" s="21"/>
      <c r="GFW74" s="21"/>
      <c r="GFX74" s="21"/>
      <c r="GFY74" s="21"/>
      <c r="GFZ74" s="21"/>
      <c r="GGA74" s="21"/>
      <c r="GGB74" s="21"/>
      <c r="GGC74" s="21"/>
      <c r="GGD74" s="21"/>
      <c r="GGE74" s="21"/>
      <c r="GGF74" s="21"/>
      <c r="GGG74" s="21"/>
      <c r="GGH74" s="21"/>
      <c r="GGI74" s="21"/>
      <c r="GGJ74" s="21"/>
      <c r="GGK74" s="21"/>
      <c r="GGL74" s="21"/>
      <c r="GGM74" s="21"/>
      <c r="GGN74" s="21"/>
      <c r="GGO74" s="21"/>
      <c r="GGP74" s="21"/>
      <c r="GGQ74" s="21"/>
      <c r="GGR74" s="21"/>
      <c r="GGS74" s="21"/>
      <c r="GGT74" s="21"/>
      <c r="GGU74" s="21"/>
      <c r="GGV74" s="21"/>
      <c r="GGW74" s="21"/>
      <c r="GGX74" s="21"/>
      <c r="GGY74" s="21"/>
      <c r="GGZ74" s="21"/>
      <c r="GHA74" s="21"/>
      <c r="GHB74" s="21"/>
      <c r="GHC74" s="21"/>
      <c r="GHD74" s="21"/>
      <c r="GHE74" s="21"/>
      <c r="GHF74" s="21"/>
      <c r="GHG74" s="21"/>
      <c r="GHH74" s="21"/>
      <c r="GHI74" s="21"/>
      <c r="GHJ74" s="21"/>
      <c r="GHK74" s="21"/>
      <c r="GHL74" s="21"/>
      <c r="GHM74" s="21"/>
      <c r="GHN74" s="21"/>
      <c r="GHO74" s="21"/>
      <c r="GHP74" s="21"/>
      <c r="GHQ74" s="21"/>
      <c r="GHR74" s="21"/>
      <c r="GHS74" s="21"/>
      <c r="GHT74" s="21"/>
      <c r="GHU74" s="21"/>
      <c r="GHV74" s="21"/>
      <c r="GHW74" s="21"/>
      <c r="GHX74" s="21"/>
      <c r="GHY74" s="21"/>
      <c r="GHZ74" s="21"/>
      <c r="GIA74" s="21"/>
      <c r="GIB74" s="21"/>
      <c r="GIC74" s="21"/>
      <c r="GID74" s="21"/>
      <c r="GIE74" s="21"/>
      <c r="GIF74" s="21"/>
      <c r="GIG74" s="21"/>
      <c r="GIH74" s="21"/>
      <c r="GII74" s="21"/>
      <c r="GIJ74" s="21"/>
      <c r="GIK74" s="21"/>
      <c r="GIL74" s="21"/>
      <c r="GIM74" s="21"/>
      <c r="GIN74" s="21"/>
      <c r="GIO74" s="21"/>
      <c r="GIP74" s="21"/>
      <c r="GIQ74" s="21"/>
      <c r="GIR74" s="21"/>
      <c r="GIS74" s="21"/>
      <c r="GIT74" s="21"/>
      <c r="GIU74" s="21"/>
      <c r="GIV74" s="21"/>
      <c r="GIW74" s="21"/>
      <c r="GIX74" s="21"/>
      <c r="GIY74" s="21"/>
      <c r="GIZ74" s="21"/>
      <c r="GJA74" s="21"/>
      <c r="GJB74" s="21"/>
      <c r="GJC74" s="21"/>
      <c r="GJD74" s="21"/>
      <c r="GJE74" s="21"/>
      <c r="GJF74" s="21"/>
      <c r="GJG74" s="21"/>
      <c r="GJH74" s="21"/>
      <c r="GJI74" s="21"/>
      <c r="GJJ74" s="21"/>
      <c r="GJK74" s="21"/>
      <c r="GJL74" s="21"/>
      <c r="GJM74" s="21"/>
      <c r="GJN74" s="21"/>
      <c r="GJO74" s="21"/>
      <c r="GJP74" s="21"/>
      <c r="GJQ74" s="21"/>
      <c r="GJR74" s="21"/>
      <c r="GJS74" s="21"/>
      <c r="GJT74" s="21"/>
      <c r="GJU74" s="21"/>
      <c r="GJV74" s="21"/>
      <c r="GJW74" s="21"/>
      <c r="GJX74" s="21"/>
      <c r="GJY74" s="21"/>
      <c r="GJZ74" s="21"/>
      <c r="GKA74" s="21"/>
      <c r="GKB74" s="21"/>
      <c r="GKC74" s="21"/>
      <c r="GKD74" s="21"/>
      <c r="GKE74" s="21"/>
      <c r="GKF74" s="21"/>
      <c r="GKG74" s="21"/>
      <c r="GKH74" s="21"/>
      <c r="GKI74" s="21"/>
      <c r="GKJ74" s="21"/>
      <c r="GKK74" s="21"/>
      <c r="GKL74" s="21"/>
      <c r="GKM74" s="21"/>
      <c r="GKN74" s="21"/>
      <c r="GKO74" s="21"/>
      <c r="GKP74" s="21"/>
      <c r="GKQ74" s="21"/>
      <c r="GKR74" s="21"/>
      <c r="GKS74" s="21"/>
      <c r="GKT74" s="21"/>
      <c r="GKU74" s="21"/>
      <c r="GKV74" s="21"/>
      <c r="GKW74" s="21"/>
      <c r="GKX74" s="21"/>
      <c r="GKY74" s="21"/>
      <c r="GKZ74" s="21"/>
      <c r="GLA74" s="21"/>
      <c r="GLB74" s="21"/>
      <c r="GLC74" s="21"/>
      <c r="GLD74" s="21"/>
      <c r="GLE74" s="21"/>
      <c r="GLF74" s="21"/>
      <c r="GLG74" s="21"/>
      <c r="GLH74" s="21"/>
      <c r="GLI74" s="21"/>
      <c r="GLJ74" s="21"/>
      <c r="GLK74" s="21"/>
      <c r="GLL74" s="21"/>
      <c r="GLM74" s="21"/>
      <c r="GLN74" s="21"/>
      <c r="GLO74" s="21"/>
      <c r="GLP74" s="21"/>
      <c r="GLQ74" s="21"/>
      <c r="GLR74" s="21"/>
      <c r="GLS74" s="21"/>
      <c r="GLT74" s="21"/>
      <c r="GLU74" s="21"/>
      <c r="GLV74" s="21"/>
      <c r="GLW74" s="21"/>
      <c r="GLX74" s="21"/>
      <c r="GLY74" s="21"/>
      <c r="GLZ74" s="21"/>
      <c r="GMA74" s="21"/>
      <c r="GMB74" s="21"/>
      <c r="GMC74" s="21"/>
      <c r="GMD74" s="21"/>
      <c r="GME74" s="21"/>
      <c r="GMF74" s="21"/>
      <c r="GMG74" s="21"/>
      <c r="GMH74" s="21"/>
      <c r="GMI74" s="21"/>
      <c r="GMJ74" s="21"/>
      <c r="GMK74" s="21"/>
      <c r="GML74" s="21"/>
      <c r="GMM74" s="21"/>
      <c r="GMN74" s="21"/>
      <c r="GMO74" s="21"/>
      <c r="GMP74" s="21"/>
      <c r="GMQ74" s="21"/>
      <c r="GMR74" s="21"/>
      <c r="GMS74" s="21"/>
      <c r="GMT74" s="21"/>
      <c r="GMU74" s="21"/>
      <c r="GMV74" s="21"/>
      <c r="GMW74" s="21"/>
      <c r="GMX74" s="21"/>
      <c r="GMY74" s="21"/>
      <c r="GMZ74" s="21"/>
      <c r="GNA74" s="21"/>
      <c r="GNB74" s="21"/>
      <c r="GNC74" s="21"/>
      <c r="GND74" s="21"/>
      <c r="GNE74" s="21"/>
      <c r="GNF74" s="21"/>
      <c r="GNG74" s="21"/>
      <c r="GNH74" s="21"/>
      <c r="GNI74" s="21"/>
      <c r="GNJ74" s="21"/>
      <c r="GNK74" s="21"/>
      <c r="GNL74" s="21"/>
      <c r="GNM74" s="21"/>
      <c r="GNN74" s="21"/>
      <c r="GNO74" s="21"/>
      <c r="GNP74" s="21"/>
      <c r="GNQ74" s="21"/>
      <c r="GNR74" s="21"/>
      <c r="GNS74" s="21"/>
      <c r="GNT74" s="21"/>
      <c r="GNU74" s="21"/>
      <c r="GNV74" s="21"/>
      <c r="GNW74" s="21"/>
      <c r="GNX74" s="21"/>
      <c r="GNY74" s="21"/>
      <c r="GNZ74" s="21"/>
      <c r="GOA74" s="21"/>
      <c r="GOB74" s="21"/>
      <c r="GOC74" s="21"/>
      <c r="GOD74" s="21"/>
      <c r="GOE74" s="21"/>
      <c r="GOF74" s="21"/>
      <c r="GOG74" s="21"/>
      <c r="GOH74" s="21"/>
      <c r="GOI74" s="21"/>
      <c r="GOJ74" s="21"/>
      <c r="GOK74" s="21"/>
      <c r="GOL74" s="21"/>
      <c r="GOM74" s="21"/>
      <c r="GON74" s="21"/>
      <c r="GOO74" s="21"/>
      <c r="GOP74" s="21"/>
      <c r="GOQ74" s="21"/>
      <c r="GOR74" s="21"/>
      <c r="GOS74" s="21"/>
      <c r="GOT74" s="21"/>
      <c r="GOU74" s="21"/>
      <c r="GOV74" s="21"/>
      <c r="GOW74" s="21"/>
      <c r="GOX74" s="21"/>
      <c r="GOY74" s="21"/>
      <c r="GOZ74" s="21"/>
      <c r="GPA74" s="21"/>
      <c r="GPB74" s="21"/>
      <c r="GPC74" s="21"/>
      <c r="GPD74" s="21"/>
      <c r="GPE74" s="21"/>
      <c r="GPF74" s="21"/>
      <c r="GPG74" s="21"/>
      <c r="GPH74" s="21"/>
      <c r="GPI74" s="21"/>
      <c r="GPJ74" s="21"/>
      <c r="GPK74" s="21"/>
      <c r="GPL74" s="21"/>
      <c r="GPM74" s="21"/>
      <c r="GPN74" s="21"/>
      <c r="GPO74" s="21"/>
      <c r="GPP74" s="21"/>
      <c r="GPQ74" s="21"/>
      <c r="GPR74" s="21"/>
      <c r="GPS74" s="21"/>
      <c r="GPT74" s="21"/>
      <c r="GPU74" s="21"/>
      <c r="GPV74" s="21"/>
      <c r="GPW74" s="21"/>
      <c r="GPX74" s="21"/>
      <c r="GPY74" s="21"/>
      <c r="GPZ74" s="21"/>
      <c r="GQA74" s="21"/>
      <c r="GQB74" s="21"/>
      <c r="GQC74" s="21"/>
      <c r="GQD74" s="21"/>
      <c r="GQE74" s="21"/>
      <c r="GQF74" s="21"/>
      <c r="GQG74" s="21"/>
      <c r="GQH74" s="21"/>
      <c r="GQI74" s="21"/>
      <c r="GQJ74" s="21"/>
      <c r="GQK74" s="21"/>
      <c r="GQL74" s="21"/>
      <c r="GQM74" s="21"/>
      <c r="GQN74" s="21"/>
      <c r="GQO74" s="21"/>
      <c r="GQP74" s="21"/>
      <c r="GQQ74" s="21"/>
      <c r="GQR74" s="21"/>
      <c r="GQS74" s="21"/>
      <c r="GQT74" s="21"/>
      <c r="GQU74" s="21"/>
      <c r="GQV74" s="21"/>
      <c r="GQW74" s="21"/>
      <c r="GQX74" s="21"/>
      <c r="GQY74" s="21"/>
      <c r="GQZ74" s="21"/>
      <c r="GRA74" s="21"/>
      <c r="GRB74" s="21"/>
      <c r="GRC74" s="21"/>
      <c r="GRD74" s="21"/>
      <c r="GRE74" s="21"/>
      <c r="GRF74" s="21"/>
      <c r="GRG74" s="21"/>
      <c r="GRH74" s="21"/>
      <c r="GRI74" s="21"/>
      <c r="GRJ74" s="21"/>
      <c r="GRK74" s="21"/>
      <c r="GRL74" s="21"/>
      <c r="GRM74" s="21"/>
      <c r="GRN74" s="21"/>
      <c r="GRO74" s="21"/>
      <c r="GRP74" s="21"/>
      <c r="GRQ74" s="21"/>
      <c r="GRR74" s="21"/>
      <c r="GRS74" s="21"/>
      <c r="GRT74" s="21"/>
      <c r="GRU74" s="21"/>
      <c r="GRV74" s="21"/>
      <c r="GRW74" s="21"/>
      <c r="GRX74" s="21"/>
      <c r="GRY74" s="21"/>
      <c r="GRZ74" s="21"/>
      <c r="GSA74" s="21"/>
      <c r="GSB74" s="21"/>
      <c r="GSC74" s="21"/>
      <c r="GSD74" s="21"/>
      <c r="GSE74" s="21"/>
      <c r="GSF74" s="21"/>
      <c r="GSG74" s="21"/>
      <c r="GSH74" s="21"/>
      <c r="GSI74" s="21"/>
      <c r="GSJ74" s="21"/>
      <c r="GSK74" s="21"/>
      <c r="GSL74" s="21"/>
      <c r="GSM74" s="21"/>
      <c r="GSN74" s="21"/>
      <c r="GSO74" s="21"/>
      <c r="GSP74" s="21"/>
      <c r="GSQ74" s="21"/>
      <c r="GSR74" s="21"/>
      <c r="GSS74" s="21"/>
      <c r="GST74" s="21"/>
      <c r="GSU74" s="21"/>
      <c r="GSV74" s="21"/>
      <c r="GSW74" s="21"/>
      <c r="GSX74" s="21"/>
      <c r="GSY74" s="21"/>
      <c r="GSZ74" s="21"/>
      <c r="GTA74" s="21"/>
      <c r="GTB74" s="21"/>
      <c r="GTC74" s="21"/>
      <c r="GTD74" s="21"/>
      <c r="GTE74" s="21"/>
      <c r="GTF74" s="21"/>
      <c r="GTG74" s="21"/>
      <c r="GTH74" s="21"/>
      <c r="GTI74" s="21"/>
      <c r="GTJ74" s="21"/>
      <c r="GTK74" s="21"/>
      <c r="GTL74" s="21"/>
      <c r="GTM74" s="21"/>
      <c r="GTN74" s="21"/>
      <c r="GTO74" s="21"/>
      <c r="GTP74" s="21"/>
      <c r="GTQ74" s="21"/>
      <c r="GTR74" s="21"/>
      <c r="GTS74" s="21"/>
      <c r="GTT74" s="21"/>
      <c r="GTU74" s="21"/>
      <c r="GTV74" s="21"/>
      <c r="GTW74" s="21"/>
      <c r="GTX74" s="21"/>
      <c r="GTY74" s="21"/>
      <c r="GTZ74" s="21"/>
      <c r="GUA74" s="21"/>
      <c r="GUB74" s="21"/>
      <c r="GUC74" s="21"/>
      <c r="GUD74" s="21"/>
      <c r="GUE74" s="21"/>
      <c r="GUF74" s="21"/>
      <c r="GUG74" s="21"/>
      <c r="GUH74" s="21"/>
      <c r="GUI74" s="21"/>
      <c r="GUJ74" s="21"/>
      <c r="GUK74" s="21"/>
      <c r="GUL74" s="21"/>
      <c r="GUM74" s="21"/>
      <c r="GUN74" s="21"/>
      <c r="GUO74" s="21"/>
      <c r="GUP74" s="21"/>
      <c r="GUQ74" s="21"/>
      <c r="GUR74" s="21"/>
      <c r="GUS74" s="21"/>
      <c r="GUT74" s="21"/>
      <c r="GUU74" s="21"/>
      <c r="GUV74" s="21"/>
      <c r="GUW74" s="21"/>
      <c r="GUX74" s="21"/>
      <c r="GUY74" s="21"/>
      <c r="GUZ74" s="21"/>
      <c r="GVA74" s="21"/>
      <c r="GVB74" s="21"/>
      <c r="GVC74" s="21"/>
      <c r="GVD74" s="21"/>
      <c r="GVE74" s="21"/>
      <c r="GVF74" s="21"/>
      <c r="GVG74" s="21"/>
      <c r="GVH74" s="21"/>
      <c r="GVI74" s="21"/>
      <c r="GVJ74" s="21"/>
      <c r="GVK74" s="21"/>
      <c r="GVL74" s="21"/>
      <c r="GVM74" s="21"/>
      <c r="GVN74" s="21"/>
      <c r="GVO74" s="21"/>
      <c r="GVP74" s="21"/>
      <c r="GVQ74" s="21"/>
      <c r="GVR74" s="21"/>
      <c r="GVS74" s="21"/>
      <c r="GVT74" s="21"/>
      <c r="GVU74" s="21"/>
      <c r="GVV74" s="21"/>
      <c r="GVW74" s="21"/>
      <c r="GVX74" s="21"/>
      <c r="GVY74" s="21"/>
      <c r="GVZ74" s="21"/>
      <c r="GWA74" s="21"/>
      <c r="GWB74" s="21"/>
      <c r="GWC74" s="21"/>
      <c r="GWD74" s="21"/>
      <c r="GWE74" s="21"/>
      <c r="GWF74" s="21"/>
      <c r="GWG74" s="21"/>
      <c r="GWH74" s="21"/>
      <c r="GWI74" s="21"/>
      <c r="GWJ74" s="21"/>
      <c r="GWK74" s="21"/>
      <c r="GWL74" s="21"/>
      <c r="GWM74" s="21"/>
      <c r="GWN74" s="21"/>
      <c r="GWO74" s="21"/>
      <c r="GWP74" s="21"/>
      <c r="GWQ74" s="21"/>
      <c r="GWR74" s="21"/>
      <c r="GWS74" s="21"/>
      <c r="GWT74" s="21"/>
      <c r="GWU74" s="21"/>
      <c r="GWV74" s="21"/>
      <c r="GWW74" s="21"/>
      <c r="GWX74" s="21"/>
      <c r="GWY74" s="21"/>
      <c r="GWZ74" s="21"/>
      <c r="GXA74" s="21"/>
      <c r="GXB74" s="21"/>
      <c r="GXC74" s="21"/>
      <c r="GXD74" s="21"/>
      <c r="GXE74" s="21"/>
      <c r="GXF74" s="21"/>
      <c r="GXG74" s="21"/>
      <c r="GXH74" s="21"/>
      <c r="GXI74" s="21"/>
      <c r="GXJ74" s="21"/>
      <c r="GXK74" s="21"/>
      <c r="GXL74" s="21"/>
      <c r="GXM74" s="21"/>
      <c r="GXN74" s="21"/>
      <c r="GXO74" s="21"/>
      <c r="GXP74" s="21"/>
      <c r="GXQ74" s="21"/>
      <c r="GXR74" s="21"/>
      <c r="GXS74" s="21"/>
      <c r="GXT74" s="21"/>
      <c r="GXU74" s="21"/>
      <c r="GXV74" s="21"/>
      <c r="GXW74" s="21"/>
      <c r="GXX74" s="21"/>
      <c r="GXY74" s="21"/>
      <c r="GXZ74" s="21"/>
      <c r="GYA74" s="21"/>
      <c r="GYB74" s="21"/>
      <c r="GYC74" s="21"/>
      <c r="GYD74" s="21"/>
      <c r="GYE74" s="21"/>
      <c r="GYF74" s="21"/>
      <c r="GYG74" s="21"/>
      <c r="GYH74" s="21"/>
      <c r="GYI74" s="21"/>
      <c r="GYJ74" s="21"/>
      <c r="GYK74" s="21"/>
      <c r="GYL74" s="21"/>
      <c r="GYM74" s="21"/>
      <c r="GYN74" s="21"/>
      <c r="GYO74" s="21"/>
      <c r="GYP74" s="21"/>
      <c r="GYQ74" s="21"/>
      <c r="GYR74" s="21"/>
      <c r="GYS74" s="21"/>
      <c r="GYT74" s="21"/>
      <c r="GYU74" s="21"/>
      <c r="GYV74" s="21"/>
      <c r="GYW74" s="21"/>
      <c r="GYX74" s="21"/>
      <c r="GYY74" s="21"/>
      <c r="GYZ74" s="21"/>
      <c r="GZA74" s="21"/>
      <c r="GZB74" s="21"/>
      <c r="GZC74" s="21"/>
      <c r="GZD74" s="21"/>
      <c r="GZE74" s="21"/>
      <c r="GZF74" s="21"/>
      <c r="GZG74" s="21"/>
      <c r="GZH74" s="21"/>
      <c r="GZI74" s="21"/>
      <c r="GZJ74" s="21"/>
      <c r="GZK74" s="21"/>
      <c r="GZL74" s="21"/>
      <c r="GZM74" s="21"/>
      <c r="GZN74" s="21"/>
      <c r="GZO74" s="21"/>
      <c r="GZP74" s="21"/>
      <c r="GZQ74" s="21"/>
      <c r="GZR74" s="21"/>
      <c r="GZS74" s="21"/>
      <c r="GZT74" s="21"/>
      <c r="GZU74" s="21"/>
      <c r="GZV74" s="21"/>
      <c r="GZW74" s="21"/>
      <c r="GZX74" s="21"/>
      <c r="GZY74" s="21"/>
      <c r="GZZ74" s="21"/>
      <c r="HAA74" s="21"/>
      <c r="HAB74" s="21"/>
      <c r="HAC74" s="21"/>
      <c r="HAD74" s="21"/>
      <c r="HAE74" s="21"/>
      <c r="HAF74" s="21"/>
      <c r="HAG74" s="21"/>
      <c r="HAH74" s="21"/>
      <c r="HAI74" s="21"/>
      <c r="HAJ74" s="21"/>
      <c r="HAK74" s="21"/>
      <c r="HAL74" s="21"/>
      <c r="HAM74" s="21"/>
      <c r="HAN74" s="21"/>
      <c r="HAO74" s="21"/>
      <c r="HAP74" s="21"/>
      <c r="HAQ74" s="21"/>
      <c r="HAR74" s="21"/>
      <c r="HAS74" s="21"/>
      <c r="HAT74" s="21"/>
      <c r="HAU74" s="21"/>
      <c r="HAV74" s="21"/>
      <c r="HAW74" s="21"/>
      <c r="HAX74" s="21"/>
      <c r="HAY74" s="21"/>
      <c r="HAZ74" s="21"/>
      <c r="HBA74" s="21"/>
      <c r="HBB74" s="21"/>
      <c r="HBC74" s="21"/>
      <c r="HBD74" s="21"/>
      <c r="HBE74" s="21"/>
      <c r="HBF74" s="21"/>
      <c r="HBG74" s="21"/>
      <c r="HBH74" s="21"/>
      <c r="HBI74" s="21"/>
      <c r="HBJ74" s="21"/>
      <c r="HBK74" s="21"/>
      <c r="HBL74" s="21"/>
      <c r="HBM74" s="21"/>
      <c r="HBN74" s="21"/>
      <c r="HBO74" s="21"/>
      <c r="HBP74" s="21"/>
      <c r="HBQ74" s="21"/>
      <c r="HBR74" s="21"/>
      <c r="HBS74" s="21"/>
      <c r="HBT74" s="21"/>
      <c r="HBU74" s="21"/>
      <c r="HBV74" s="21"/>
      <c r="HBW74" s="21"/>
      <c r="HBX74" s="21"/>
      <c r="HBY74" s="21"/>
      <c r="HBZ74" s="21"/>
      <c r="HCA74" s="21"/>
      <c r="HCB74" s="21"/>
      <c r="HCC74" s="21"/>
      <c r="HCD74" s="21"/>
      <c r="HCE74" s="21"/>
      <c r="HCF74" s="21"/>
      <c r="HCG74" s="21"/>
      <c r="HCH74" s="21"/>
      <c r="HCI74" s="21"/>
      <c r="HCJ74" s="21"/>
      <c r="HCK74" s="21"/>
      <c r="HCL74" s="21"/>
      <c r="HCM74" s="21"/>
      <c r="HCN74" s="21"/>
      <c r="HCO74" s="21"/>
      <c r="HCP74" s="21"/>
      <c r="HCQ74" s="21"/>
      <c r="HCR74" s="21"/>
      <c r="HCS74" s="21"/>
      <c r="HCT74" s="21"/>
      <c r="HCU74" s="21"/>
      <c r="HCV74" s="21"/>
      <c r="HCW74" s="21"/>
      <c r="HCX74" s="21"/>
      <c r="HCY74" s="21"/>
      <c r="HCZ74" s="21"/>
      <c r="HDA74" s="21"/>
      <c r="HDB74" s="21"/>
      <c r="HDC74" s="21"/>
      <c r="HDD74" s="21"/>
      <c r="HDE74" s="21"/>
      <c r="HDF74" s="21"/>
      <c r="HDG74" s="21"/>
      <c r="HDH74" s="21"/>
      <c r="HDI74" s="21"/>
      <c r="HDJ74" s="21"/>
      <c r="HDK74" s="21"/>
      <c r="HDL74" s="21"/>
      <c r="HDM74" s="21"/>
      <c r="HDN74" s="21"/>
      <c r="HDO74" s="21"/>
      <c r="HDP74" s="21"/>
      <c r="HDQ74" s="21"/>
      <c r="HDR74" s="21"/>
      <c r="HDS74" s="21"/>
      <c r="HDT74" s="21"/>
      <c r="HDU74" s="21"/>
      <c r="HDV74" s="21"/>
      <c r="HDW74" s="21"/>
      <c r="HDX74" s="21"/>
      <c r="HDY74" s="21"/>
      <c r="HDZ74" s="21"/>
      <c r="HEA74" s="21"/>
      <c r="HEB74" s="21"/>
      <c r="HEC74" s="21"/>
      <c r="HED74" s="21"/>
      <c r="HEE74" s="21"/>
      <c r="HEF74" s="21"/>
      <c r="HEG74" s="21"/>
      <c r="HEH74" s="21"/>
      <c r="HEI74" s="21"/>
      <c r="HEJ74" s="21"/>
      <c r="HEK74" s="21"/>
      <c r="HEL74" s="21"/>
      <c r="HEM74" s="21"/>
      <c r="HEN74" s="21"/>
      <c r="HEO74" s="21"/>
      <c r="HEP74" s="21"/>
      <c r="HEQ74" s="21"/>
      <c r="HER74" s="21"/>
      <c r="HES74" s="21"/>
      <c r="HET74" s="21"/>
      <c r="HEU74" s="21"/>
      <c r="HEV74" s="21"/>
      <c r="HEW74" s="21"/>
      <c r="HEX74" s="21"/>
      <c r="HEY74" s="21"/>
      <c r="HEZ74" s="21"/>
      <c r="HFA74" s="21"/>
      <c r="HFB74" s="21"/>
      <c r="HFC74" s="21"/>
      <c r="HFD74" s="21"/>
      <c r="HFE74" s="21"/>
      <c r="HFF74" s="21"/>
      <c r="HFG74" s="21"/>
      <c r="HFH74" s="21"/>
      <c r="HFI74" s="21"/>
      <c r="HFJ74" s="21"/>
      <c r="HFK74" s="21"/>
      <c r="HFL74" s="21"/>
      <c r="HFM74" s="21"/>
      <c r="HFN74" s="21"/>
      <c r="HFO74" s="21"/>
      <c r="HFP74" s="21"/>
      <c r="HFQ74" s="21"/>
      <c r="HFR74" s="21"/>
      <c r="HFS74" s="21"/>
      <c r="HFT74" s="21"/>
      <c r="HFU74" s="21"/>
      <c r="HFV74" s="21"/>
      <c r="HFW74" s="21"/>
      <c r="HFX74" s="21"/>
      <c r="HFY74" s="21"/>
      <c r="HFZ74" s="21"/>
      <c r="HGA74" s="21"/>
      <c r="HGB74" s="21"/>
      <c r="HGC74" s="21"/>
      <c r="HGD74" s="21"/>
      <c r="HGE74" s="21"/>
      <c r="HGF74" s="21"/>
      <c r="HGG74" s="21"/>
      <c r="HGH74" s="21"/>
      <c r="HGI74" s="21"/>
      <c r="HGJ74" s="21"/>
      <c r="HGK74" s="21"/>
      <c r="HGL74" s="21"/>
      <c r="HGM74" s="21"/>
      <c r="HGN74" s="21"/>
      <c r="HGO74" s="21"/>
      <c r="HGP74" s="21"/>
      <c r="HGQ74" s="21"/>
      <c r="HGR74" s="21"/>
      <c r="HGS74" s="21"/>
      <c r="HGT74" s="21"/>
      <c r="HGU74" s="21"/>
      <c r="HGV74" s="21"/>
      <c r="HGW74" s="21"/>
      <c r="HGX74" s="21"/>
      <c r="HGY74" s="21"/>
      <c r="HGZ74" s="21"/>
      <c r="HHA74" s="21"/>
      <c r="HHB74" s="21"/>
      <c r="HHC74" s="21"/>
      <c r="HHD74" s="21"/>
      <c r="HHE74" s="21"/>
      <c r="HHF74" s="21"/>
      <c r="HHG74" s="21"/>
      <c r="HHH74" s="21"/>
      <c r="HHI74" s="21"/>
      <c r="HHJ74" s="21"/>
      <c r="HHK74" s="21"/>
      <c r="HHL74" s="21"/>
      <c r="HHM74" s="21"/>
      <c r="HHN74" s="21"/>
      <c r="HHO74" s="21"/>
      <c r="HHP74" s="21"/>
      <c r="HHQ74" s="21"/>
      <c r="HHR74" s="21"/>
      <c r="HHS74" s="21"/>
      <c r="HHT74" s="21"/>
      <c r="HHU74" s="21"/>
      <c r="HHV74" s="21"/>
      <c r="HHW74" s="21"/>
      <c r="HHX74" s="21"/>
      <c r="HHY74" s="21"/>
      <c r="HHZ74" s="21"/>
      <c r="HIA74" s="21"/>
      <c r="HIB74" s="21"/>
      <c r="HIC74" s="21"/>
      <c r="HID74" s="21"/>
      <c r="HIE74" s="21"/>
      <c r="HIF74" s="21"/>
      <c r="HIG74" s="21"/>
      <c r="HIH74" s="21"/>
      <c r="HII74" s="21"/>
      <c r="HIJ74" s="21"/>
      <c r="HIK74" s="21"/>
      <c r="HIL74" s="21"/>
      <c r="HIM74" s="21"/>
      <c r="HIN74" s="21"/>
      <c r="HIO74" s="21"/>
      <c r="HIP74" s="21"/>
      <c r="HIQ74" s="21"/>
      <c r="HIR74" s="21"/>
      <c r="HIS74" s="21"/>
      <c r="HIT74" s="21"/>
      <c r="HIU74" s="21"/>
      <c r="HIV74" s="21"/>
      <c r="HIW74" s="21"/>
      <c r="HIX74" s="21"/>
      <c r="HIY74" s="21"/>
      <c r="HIZ74" s="21"/>
      <c r="HJA74" s="21"/>
      <c r="HJB74" s="21"/>
      <c r="HJC74" s="21"/>
      <c r="HJD74" s="21"/>
      <c r="HJE74" s="21"/>
      <c r="HJF74" s="21"/>
      <c r="HJG74" s="21"/>
      <c r="HJH74" s="21"/>
      <c r="HJI74" s="21"/>
      <c r="HJJ74" s="21"/>
      <c r="HJK74" s="21"/>
      <c r="HJL74" s="21"/>
      <c r="HJM74" s="21"/>
      <c r="HJN74" s="21"/>
      <c r="HJO74" s="21"/>
      <c r="HJP74" s="21"/>
      <c r="HJQ74" s="21"/>
      <c r="HJR74" s="21"/>
      <c r="HJS74" s="21"/>
      <c r="HJT74" s="21"/>
      <c r="HJU74" s="21"/>
      <c r="HJV74" s="21"/>
      <c r="HJW74" s="21"/>
      <c r="HJX74" s="21"/>
      <c r="HJY74" s="21"/>
      <c r="HJZ74" s="21"/>
      <c r="HKA74" s="21"/>
      <c r="HKB74" s="21"/>
      <c r="HKC74" s="21"/>
      <c r="HKD74" s="21"/>
      <c r="HKE74" s="21"/>
      <c r="HKF74" s="21"/>
      <c r="HKG74" s="21"/>
      <c r="HKH74" s="21"/>
      <c r="HKI74" s="21"/>
      <c r="HKJ74" s="21"/>
      <c r="HKK74" s="21"/>
      <c r="HKL74" s="21"/>
      <c r="HKM74" s="21"/>
      <c r="HKN74" s="21"/>
      <c r="HKO74" s="21"/>
      <c r="HKP74" s="21"/>
      <c r="HKQ74" s="21"/>
      <c r="HKR74" s="21"/>
      <c r="HKS74" s="21"/>
      <c r="HKT74" s="21"/>
      <c r="HKU74" s="21"/>
      <c r="HKV74" s="21"/>
      <c r="HKW74" s="21"/>
      <c r="HKX74" s="21"/>
      <c r="HKY74" s="21"/>
      <c r="HKZ74" s="21"/>
      <c r="HLA74" s="21"/>
      <c r="HLB74" s="21"/>
      <c r="HLC74" s="21"/>
      <c r="HLD74" s="21"/>
      <c r="HLE74" s="21"/>
      <c r="HLF74" s="21"/>
      <c r="HLG74" s="21"/>
      <c r="HLH74" s="21"/>
      <c r="HLI74" s="21"/>
      <c r="HLJ74" s="21"/>
      <c r="HLK74" s="21"/>
      <c r="HLL74" s="21"/>
      <c r="HLM74" s="21"/>
      <c r="HLN74" s="21"/>
      <c r="HLO74" s="21"/>
      <c r="HLP74" s="21"/>
      <c r="HLQ74" s="21"/>
      <c r="HLR74" s="21"/>
      <c r="HLS74" s="21"/>
      <c r="HLT74" s="21"/>
      <c r="HLU74" s="21"/>
      <c r="HLV74" s="21"/>
      <c r="HLW74" s="21"/>
      <c r="HLX74" s="21"/>
      <c r="HLY74" s="21"/>
      <c r="HLZ74" s="21"/>
      <c r="HMA74" s="21"/>
      <c r="HMB74" s="21"/>
      <c r="HMC74" s="21"/>
      <c r="HMD74" s="21"/>
      <c r="HME74" s="21"/>
      <c r="HMF74" s="21"/>
      <c r="HMG74" s="21"/>
      <c r="HMH74" s="21"/>
      <c r="HMI74" s="21"/>
      <c r="HMJ74" s="21"/>
      <c r="HMK74" s="21"/>
      <c r="HML74" s="21"/>
      <c r="HMM74" s="21"/>
      <c r="HMN74" s="21"/>
      <c r="HMO74" s="21"/>
      <c r="HMP74" s="21"/>
      <c r="HMQ74" s="21"/>
      <c r="HMR74" s="21"/>
      <c r="HMS74" s="21"/>
      <c r="HMT74" s="21"/>
      <c r="HMU74" s="21"/>
      <c r="HMV74" s="21"/>
      <c r="HMW74" s="21"/>
      <c r="HMX74" s="21"/>
      <c r="HMY74" s="21"/>
      <c r="HMZ74" s="21"/>
      <c r="HNA74" s="21"/>
      <c r="HNB74" s="21"/>
      <c r="HNC74" s="21"/>
      <c r="HND74" s="21"/>
      <c r="HNE74" s="21"/>
      <c r="HNF74" s="21"/>
      <c r="HNG74" s="21"/>
      <c r="HNH74" s="21"/>
      <c r="HNI74" s="21"/>
      <c r="HNJ74" s="21"/>
      <c r="HNK74" s="21"/>
      <c r="HNL74" s="21"/>
      <c r="HNM74" s="21"/>
      <c r="HNN74" s="21"/>
      <c r="HNO74" s="21"/>
      <c r="HNP74" s="21"/>
      <c r="HNQ74" s="21"/>
      <c r="HNR74" s="21"/>
      <c r="HNS74" s="21"/>
      <c r="HNT74" s="21"/>
      <c r="HNU74" s="21"/>
      <c r="HNV74" s="21"/>
      <c r="HNW74" s="21"/>
      <c r="HNX74" s="21"/>
      <c r="HNY74" s="21"/>
      <c r="HNZ74" s="21"/>
      <c r="HOA74" s="21"/>
      <c r="HOB74" s="21"/>
      <c r="HOC74" s="21"/>
      <c r="HOD74" s="21"/>
      <c r="HOE74" s="21"/>
      <c r="HOF74" s="21"/>
      <c r="HOG74" s="21"/>
      <c r="HOH74" s="21"/>
      <c r="HOI74" s="21"/>
      <c r="HOJ74" s="21"/>
      <c r="HOK74" s="21"/>
      <c r="HOL74" s="21"/>
      <c r="HOM74" s="21"/>
      <c r="HON74" s="21"/>
      <c r="HOO74" s="21"/>
      <c r="HOP74" s="21"/>
      <c r="HOQ74" s="21"/>
      <c r="HOR74" s="21"/>
      <c r="HOS74" s="21"/>
      <c r="HOT74" s="21"/>
      <c r="HOU74" s="21"/>
      <c r="HOV74" s="21"/>
      <c r="HOW74" s="21"/>
      <c r="HOX74" s="21"/>
      <c r="HOY74" s="21"/>
      <c r="HOZ74" s="21"/>
      <c r="HPA74" s="21"/>
      <c r="HPB74" s="21"/>
      <c r="HPC74" s="21"/>
      <c r="HPD74" s="21"/>
      <c r="HPE74" s="21"/>
      <c r="HPF74" s="21"/>
      <c r="HPG74" s="21"/>
      <c r="HPH74" s="21"/>
      <c r="HPI74" s="21"/>
      <c r="HPJ74" s="21"/>
      <c r="HPK74" s="21"/>
      <c r="HPL74" s="21"/>
      <c r="HPM74" s="21"/>
      <c r="HPN74" s="21"/>
      <c r="HPO74" s="21"/>
      <c r="HPP74" s="21"/>
      <c r="HPQ74" s="21"/>
      <c r="HPR74" s="21"/>
      <c r="HPS74" s="21"/>
      <c r="HPT74" s="21"/>
      <c r="HPU74" s="21"/>
      <c r="HPV74" s="21"/>
      <c r="HPW74" s="21"/>
      <c r="HPX74" s="21"/>
      <c r="HPY74" s="21"/>
      <c r="HPZ74" s="21"/>
      <c r="HQA74" s="21"/>
      <c r="HQB74" s="21"/>
      <c r="HQC74" s="21"/>
      <c r="HQD74" s="21"/>
      <c r="HQE74" s="21"/>
      <c r="HQF74" s="21"/>
      <c r="HQG74" s="21"/>
      <c r="HQH74" s="21"/>
      <c r="HQI74" s="21"/>
      <c r="HQJ74" s="21"/>
      <c r="HQK74" s="21"/>
      <c r="HQL74" s="21"/>
      <c r="HQM74" s="21"/>
      <c r="HQN74" s="21"/>
      <c r="HQO74" s="21"/>
      <c r="HQP74" s="21"/>
      <c r="HQQ74" s="21"/>
      <c r="HQR74" s="21"/>
      <c r="HQS74" s="21"/>
      <c r="HQT74" s="21"/>
      <c r="HQU74" s="21"/>
      <c r="HQV74" s="21"/>
      <c r="HQW74" s="21"/>
      <c r="HQX74" s="21"/>
      <c r="HQY74" s="21"/>
      <c r="HQZ74" s="21"/>
      <c r="HRA74" s="21"/>
      <c r="HRB74" s="21"/>
      <c r="HRC74" s="21"/>
      <c r="HRD74" s="21"/>
      <c r="HRE74" s="21"/>
      <c r="HRF74" s="21"/>
      <c r="HRG74" s="21"/>
      <c r="HRH74" s="21"/>
      <c r="HRI74" s="21"/>
      <c r="HRJ74" s="21"/>
      <c r="HRK74" s="21"/>
      <c r="HRL74" s="21"/>
      <c r="HRM74" s="21"/>
      <c r="HRN74" s="21"/>
      <c r="HRO74" s="21"/>
      <c r="HRP74" s="21"/>
      <c r="HRQ74" s="21"/>
      <c r="HRR74" s="21"/>
      <c r="HRS74" s="21"/>
      <c r="HRT74" s="21"/>
      <c r="HRU74" s="21"/>
      <c r="HRV74" s="21"/>
      <c r="HRW74" s="21"/>
      <c r="HRX74" s="21"/>
      <c r="HRY74" s="21"/>
      <c r="HRZ74" s="21"/>
      <c r="HSA74" s="21"/>
      <c r="HSB74" s="21"/>
      <c r="HSC74" s="21"/>
      <c r="HSD74" s="21"/>
      <c r="HSE74" s="21"/>
      <c r="HSF74" s="21"/>
      <c r="HSG74" s="21"/>
      <c r="HSH74" s="21"/>
      <c r="HSI74" s="21"/>
      <c r="HSJ74" s="21"/>
      <c r="HSK74" s="21"/>
      <c r="HSL74" s="21"/>
      <c r="HSM74" s="21"/>
      <c r="HSN74" s="21"/>
      <c r="HSO74" s="21"/>
      <c r="HSP74" s="21"/>
      <c r="HSQ74" s="21"/>
      <c r="HSR74" s="21"/>
      <c r="HSS74" s="21"/>
      <c r="HST74" s="21"/>
      <c r="HSU74" s="21"/>
      <c r="HSV74" s="21"/>
      <c r="HSW74" s="21"/>
      <c r="HSX74" s="21"/>
      <c r="HSY74" s="21"/>
      <c r="HSZ74" s="21"/>
      <c r="HTA74" s="21"/>
      <c r="HTB74" s="21"/>
      <c r="HTC74" s="21"/>
      <c r="HTD74" s="21"/>
      <c r="HTE74" s="21"/>
      <c r="HTF74" s="21"/>
      <c r="HTG74" s="21"/>
      <c r="HTH74" s="21"/>
      <c r="HTI74" s="21"/>
      <c r="HTJ74" s="21"/>
      <c r="HTK74" s="21"/>
      <c r="HTL74" s="21"/>
      <c r="HTM74" s="21"/>
      <c r="HTN74" s="21"/>
      <c r="HTO74" s="21"/>
      <c r="HTP74" s="21"/>
      <c r="HTQ74" s="21"/>
      <c r="HTR74" s="21"/>
      <c r="HTS74" s="21"/>
      <c r="HTT74" s="21"/>
      <c r="HTU74" s="21"/>
      <c r="HTV74" s="21"/>
      <c r="HTW74" s="21"/>
      <c r="HTX74" s="21"/>
      <c r="HTY74" s="21"/>
      <c r="HTZ74" s="21"/>
      <c r="HUA74" s="21"/>
      <c r="HUB74" s="21"/>
      <c r="HUC74" s="21"/>
      <c r="HUD74" s="21"/>
      <c r="HUE74" s="21"/>
      <c r="HUF74" s="21"/>
      <c r="HUG74" s="21"/>
      <c r="HUH74" s="21"/>
      <c r="HUI74" s="21"/>
      <c r="HUJ74" s="21"/>
      <c r="HUK74" s="21"/>
      <c r="HUL74" s="21"/>
      <c r="HUM74" s="21"/>
      <c r="HUN74" s="21"/>
      <c r="HUO74" s="21"/>
      <c r="HUP74" s="21"/>
      <c r="HUQ74" s="21"/>
      <c r="HUR74" s="21"/>
      <c r="HUS74" s="21"/>
      <c r="HUT74" s="21"/>
      <c r="HUU74" s="21"/>
      <c r="HUV74" s="21"/>
      <c r="HUW74" s="21"/>
      <c r="HUX74" s="21"/>
      <c r="HUY74" s="21"/>
      <c r="HUZ74" s="21"/>
      <c r="HVA74" s="21"/>
      <c r="HVB74" s="21"/>
      <c r="HVC74" s="21"/>
      <c r="HVD74" s="21"/>
      <c r="HVE74" s="21"/>
      <c r="HVF74" s="21"/>
      <c r="HVG74" s="21"/>
      <c r="HVH74" s="21"/>
      <c r="HVI74" s="21"/>
      <c r="HVJ74" s="21"/>
      <c r="HVK74" s="21"/>
      <c r="HVL74" s="21"/>
      <c r="HVM74" s="21"/>
      <c r="HVN74" s="21"/>
      <c r="HVO74" s="21"/>
      <c r="HVP74" s="21"/>
      <c r="HVQ74" s="21"/>
      <c r="HVR74" s="21"/>
      <c r="HVS74" s="21"/>
      <c r="HVT74" s="21"/>
      <c r="HVU74" s="21"/>
      <c r="HVV74" s="21"/>
      <c r="HVW74" s="21"/>
      <c r="HVX74" s="21"/>
      <c r="HVY74" s="21"/>
      <c r="HVZ74" s="21"/>
      <c r="HWA74" s="21"/>
      <c r="HWB74" s="21"/>
      <c r="HWC74" s="21"/>
      <c r="HWD74" s="21"/>
      <c r="HWE74" s="21"/>
      <c r="HWF74" s="21"/>
      <c r="HWG74" s="21"/>
      <c r="HWH74" s="21"/>
      <c r="HWI74" s="21"/>
      <c r="HWJ74" s="21"/>
      <c r="HWK74" s="21"/>
      <c r="HWL74" s="21"/>
      <c r="HWM74" s="21"/>
      <c r="HWN74" s="21"/>
      <c r="HWO74" s="21"/>
      <c r="HWP74" s="21"/>
      <c r="HWQ74" s="21"/>
      <c r="HWR74" s="21"/>
      <c r="HWS74" s="21"/>
      <c r="HWT74" s="21"/>
      <c r="HWU74" s="21"/>
      <c r="HWV74" s="21"/>
      <c r="HWW74" s="21"/>
      <c r="HWX74" s="21"/>
      <c r="HWY74" s="21"/>
      <c r="HWZ74" s="21"/>
      <c r="HXA74" s="21"/>
      <c r="HXB74" s="21"/>
      <c r="HXC74" s="21"/>
      <c r="HXD74" s="21"/>
      <c r="HXE74" s="21"/>
      <c r="HXF74" s="21"/>
      <c r="HXG74" s="21"/>
      <c r="HXH74" s="21"/>
      <c r="HXI74" s="21"/>
      <c r="HXJ74" s="21"/>
      <c r="HXK74" s="21"/>
      <c r="HXL74" s="21"/>
      <c r="HXM74" s="21"/>
      <c r="HXN74" s="21"/>
      <c r="HXO74" s="21"/>
      <c r="HXP74" s="21"/>
      <c r="HXQ74" s="21"/>
      <c r="HXR74" s="21"/>
      <c r="HXS74" s="21"/>
      <c r="HXT74" s="21"/>
      <c r="HXU74" s="21"/>
      <c r="HXV74" s="21"/>
      <c r="HXW74" s="21"/>
      <c r="HXX74" s="21"/>
      <c r="HXY74" s="21"/>
      <c r="HXZ74" s="21"/>
      <c r="HYA74" s="21"/>
      <c r="HYB74" s="21"/>
      <c r="HYC74" s="21"/>
      <c r="HYD74" s="21"/>
      <c r="HYE74" s="21"/>
      <c r="HYF74" s="21"/>
      <c r="HYG74" s="21"/>
      <c r="HYH74" s="21"/>
      <c r="HYI74" s="21"/>
      <c r="HYJ74" s="21"/>
      <c r="HYK74" s="21"/>
      <c r="HYL74" s="21"/>
      <c r="HYM74" s="21"/>
      <c r="HYN74" s="21"/>
      <c r="HYO74" s="21"/>
      <c r="HYP74" s="21"/>
      <c r="HYQ74" s="21"/>
      <c r="HYR74" s="21"/>
      <c r="HYS74" s="21"/>
      <c r="HYT74" s="21"/>
      <c r="HYU74" s="21"/>
      <c r="HYV74" s="21"/>
      <c r="HYW74" s="21"/>
      <c r="HYX74" s="21"/>
      <c r="HYY74" s="21"/>
      <c r="HYZ74" s="21"/>
      <c r="HZA74" s="21"/>
      <c r="HZB74" s="21"/>
      <c r="HZC74" s="21"/>
      <c r="HZD74" s="21"/>
      <c r="HZE74" s="21"/>
      <c r="HZF74" s="21"/>
      <c r="HZG74" s="21"/>
      <c r="HZH74" s="21"/>
      <c r="HZI74" s="21"/>
      <c r="HZJ74" s="21"/>
      <c r="HZK74" s="21"/>
      <c r="HZL74" s="21"/>
      <c r="HZM74" s="21"/>
      <c r="HZN74" s="21"/>
      <c r="HZO74" s="21"/>
      <c r="HZP74" s="21"/>
      <c r="HZQ74" s="21"/>
      <c r="HZR74" s="21"/>
      <c r="HZS74" s="21"/>
      <c r="HZT74" s="21"/>
      <c r="HZU74" s="21"/>
      <c r="HZV74" s="21"/>
      <c r="HZW74" s="21"/>
      <c r="HZX74" s="21"/>
      <c r="HZY74" s="21"/>
      <c r="HZZ74" s="21"/>
      <c r="IAA74" s="21"/>
      <c r="IAB74" s="21"/>
      <c r="IAC74" s="21"/>
      <c r="IAD74" s="21"/>
      <c r="IAE74" s="21"/>
      <c r="IAF74" s="21"/>
      <c r="IAG74" s="21"/>
      <c r="IAH74" s="21"/>
      <c r="IAI74" s="21"/>
      <c r="IAJ74" s="21"/>
      <c r="IAK74" s="21"/>
      <c r="IAL74" s="21"/>
      <c r="IAM74" s="21"/>
      <c r="IAN74" s="21"/>
      <c r="IAO74" s="21"/>
      <c r="IAP74" s="21"/>
      <c r="IAQ74" s="21"/>
      <c r="IAR74" s="21"/>
      <c r="IAS74" s="21"/>
      <c r="IAT74" s="21"/>
      <c r="IAU74" s="21"/>
      <c r="IAV74" s="21"/>
      <c r="IAW74" s="21"/>
      <c r="IAX74" s="21"/>
      <c r="IAY74" s="21"/>
      <c r="IAZ74" s="21"/>
      <c r="IBA74" s="21"/>
      <c r="IBB74" s="21"/>
      <c r="IBC74" s="21"/>
      <c r="IBD74" s="21"/>
      <c r="IBE74" s="21"/>
      <c r="IBF74" s="21"/>
      <c r="IBG74" s="21"/>
      <c r="IBH74" s="21"/>
      <c r="IBI74" s="21"/>
      <c r="IBJ74" s="21"/>
      <c r="IBK74" s="21"/>
      <c r="IBL74" s="21"/>
      <c r="IBM74" s="21"/>
      <c r="IBN74" s="21"/>
      <c r="IBO74" s="21"/>
      <c r="IBP74" s="21"/>
      <c r="IBQ74" s="21"/>
      <c r="IBR74" s="21"/>
      <c r="IBS74" s="21"/>
      <c r="IBT74" s="21"/>
      <c r="IBU74" s="21"/>
      <c r="IBV74" s="21"/>
      <c r="IBW74" s="21"/>
      <c r="IBX74" s="21"/>
      <c r="IBY74" s="21"/>
      <c r="IBZ74" s="21"/>
      <c r="ICA74" s="21"/>
      <c r="ICB74" s="21"/>
      <c r="ICC74" s="21"/>
      <c r="ICD74" s="21"/>
      <c r="ICE74" s="21"/>
      <c r="ICF74" s="21"/>
      <c r="ICG74" s="21"/>
      <c r="ICH74" s="21"/>
      <c r="ICI74" s="21"/>
      <c r="ICJ74" s="21"/>
      <c r="ICK74" s="21"/>
      <c r="ICL74" s="21"/>
      <c r="ICM74" s="21"/>
      <c r="ICN74" s="21"/>
      <c r="ICO74" s="21"/>
      <c r="ICP74" s="21"/>
      <c r="ICQ74" s="21"/>
      <c r="ICR74" s="21"/>
      <c r="ICS74" s="21"/>
      <c r="ICT74" s="21"/>
      <c r="ICU74" s="21"/>
      <c r="ICV74" s="21"/>
      <c r="ICW74" s="21"/>
      <c r="ICX74" s="21"/>
      <c r="ICY74" s="21"/>
      <c r="ICZ74" s="21"/>
      <c r="IDA74" s="21"/>
      <c r="IDB74" s="21"/>
      <c r="IDC74" s="21"/>
      <c r="IDD74" s="21"/>
      <c r="IDE74" s="21"/>
      <c r="IDF74" s="21"/>
      <c r="IDG74" s="21"/>
      <c r="IDH74" s="21"/>
      <c r="IDI74" s="21"/>
      <c r="IDJ74" s="21"/>
      <c r="IDK74" s="21"/>
      <c r="IDL74" s="21"/>
      <c r="IDM74" s="21"/>
      <c r="IDN74" s="21"/>
      <c r="IDO74" s="21"/>
      <c r="IDP74" s="21"/>
      <c r="IDQ74" s="21"/>
      <c r="IDR74" s="21"/>
      <c r="IDS74" s="21"/>
      <c r="IDT74" s="21"/>
      <c r="IDU74" s="21"/>
      <c r="IDV74" s="21"/>
      <c r="IDW74" s="21"/>
      <c r="IDX74" s="21"/>
      <c r="IDY74" s="21"/>
      <c r="IDZ74" s="21"/>
      <c r="IEA74" s="21"/>
      <c r="IEB74" s="21"/>
      <c r="IEC74" s="21"/>
      <c r="IED74" s="21"/>
      <c r="IEE74" s="21"/>
      <c r="IEF74" s="21"/>
      <c r="IEG74" s="21"/>
      <c r="IEH74" s="21"/>
      <c r="IEI74" s="21"/>
      <c r="IEJ74" s="21"/>
      <c r="IEK74" s="21"/>
      <c r="IEL74" s="21"/>
      <c r="IEM74" s="21"/>
      <c r="IEN74" s="21"/>
      <c r="IEO74" s="21"/>
      <c r="IEP74" s="21"/>
      <c r="IEQ74" s="21"/>
      <c r="IER74" s="21"/>
      <c r="IES74" s="21"/>
      <c r="IET74" s="21"/>
      <c r="IEU74" s="21"/>
      <c r="IEV74" s="21"/>
      <c r="IEW74" s="21"/>
      <c r="IEX74" s="21"/>
      <c r="IEY74" s="21"/>
      <c r="IEZ74" s="21"/>
      <c r="IFA74" s="21"/>
      <c r="IFB74" s="21"/>
      <c r="IFC74" s="21"/>
      <c r="IFD74" s="21"/>
      <c r="IFE74" s="21"/>
      <c r="IFF74" s="21"/>
      <c r="IFG74" s="21"/>
      <c r="IFH74" s="21"/>
      <c r="IFI74" s="21"/>
      <c r="IFJ74" s="21"/>
      <c r="IFK74" s="21"/>
      <c r="IFL74" s="21"/>
      <c r="IFM74" s="21"/>
      <c r="IFN74" s="21"/>
      <c r="IFO74" s="21"/>
      <c r="IFP74" s="21"/>
      <c r="IFQ74" s="21"/>
      <c r="IFR74" s="21"/>
      <c r="IFS74" s="21"/>
      <c r="IFT74" s="21"/>
      <c r="IFU74" s="21"/>
      <c r="IFV74" s="21"/>
      <c r="IFW74" s="21"/>
      <c r="IFX74" s="21"/>
      <c r="IFY74" s="21"/>
      <c r="IFZ74" s="21"/>
      <c r="IGA74" s="21"/>
      <c r="IGB74" s="21"/>
      <c r="IGC74" s="21"/>
      <c r="IGD74" s="21"/>
      <c r="IGE74" s="21"/>
      <c r="IGF74" s="21"/>
      <c r="IGG74" s="21"/>
      <c r="IGH74" s="21"/>
      <c r="IGI74" s="21"/>
      <c r="IGJ74" s="21"/>
      <c r="IGK74" s="21"/>
      <c r="IGL74" s="21"/>
      <c r="IGM74" s="21"/>
      <c r="IGN74" s="21"/>
      <c r="IGO74" s="21"/>
      <c r="IGP74" s="21"/>
      <c r="IGQ74" s="21"/>
      <c r="IGR74" s="21"/>
      <c r="IGS74" s="21"/>
      <c r="IGT74" s="21"/>
      <c r="IGU74" s="21"/>
      <c r="IGV74" s="21"/>
      <c r="IGW74" s="21"/>
      <c r="IGX74" s="21"/>
      <c r="IGY74" s="21"/>
      <c r="IGZ74" s="21"/>
      <c r="IHA74" s="21"/>
      <c r="IHB74" s="21"/>
      <c r="IHC74" s="21"/>
      <c r="IHD74" s="21"/>
      <c r="IHE74" s="21"/>
      <c r="IHF74" s="21"/>
      <c r="IHG74" s="21"/>
      <c r="IHH74" s="21"/>
      <c r="IHI74" s="21"/>
      <c r="IHJ74" s="21"/>
      <c r="IHK74" s="21"/>
      <c r="IHL74" s="21"/>
      <c r="IHM74" s="21"/>
      <c r="IHN74" s="21"/>
      <c r="IHO74" s="21"/>
      <c r="IHP74" s="21"/>
      <c r="IHQ74" s="21"/>
      <c r="IHR74" s="21"/>
      <c r="IHS74" s="21"/>
      <c r="IHT74" s="21"/>
      <c r="IHU74" s="21"/>
      <c r="IHV74" s="21"/>
      <c r="IHW74" s="21"/>
      <c r="IHX74" s="21"/>
      <c r="IHY74" s="21"/>
      <c r="IHZ74" s="21"/>
      <c r="IIA74" s="21"/>
      <c r="IIB74" s="21"/>
      <c r="IIC74" s="21"/>
      <c r="IID74" s="21"/>
      <c r="IIE74" s="21"/>
      <c r="IIF74" s="21"/>
      <c r="IIG74" s="21"/>
      <c r="IIH74" s="21"/>
      <c r="III74" s="21"/>
      <c r="IIJ74" s="21"/>
      <c r="IIK74" s="21"/>
      <c r="IIL74" s="21"/>
      <c r="IIM74" s="21"/>
      <c r="IIN74" s="21"/>
      <c r="IIO74" s="21"/>
      <c r="IIP74" s="21"/>
      <c r="IIQ74" s="21"/>
      <c r="IIR74" s="21"/>
      <c r="IIS74" s="21"/>
      <c r="IIT74" s="21"/>
      <c r="IIU74" s="21"/>
      <c r="IIV74" s="21"/>
      <c r="IIW74" s="21"/>
      <c r="IIX74" s="21"/>
      <c r="IIY74" s="21"/>
      <c r="IIZ74" s="21"/>
      <c r="IJA74" s="21"/>
      <c r="IJB74" s="21"/>
      <c r="IJC74" s="21"/>
      <c r="IJD74" s="21"/>
      <c r="IJE74" s="21"/>
      <c r="IJF74" s="21"/>
      <c r="IJG74" s="21"/>
      <c r="IJH74" s="21"/>
      <c r="IJI74" s="21"/>
      <c r="IJJ74" s="21"/>
      <c r="IJK74" s="21"/>
      <c r="IJL74" s="21"/>
      <c r="IJM74" s="21"/>
      <c r="IJN74" s="21"/>
      <c r="IJO74" s="21"/>
      <c r="IJP74" s="21"/>
      <c r="IJQ74" s="21"/>
      <c r="IJR74" s="21"/>
      <c r="IJS74" s="21"/>
      <c r="IJT74" s="21"/>
      <c r="IJU74" s="21"/>
      <c r="IJV74" s="21"/>
      <c r="IJW74" s="21"/>
      <c r="IJX74" s="21"/>
      <c r="IJY74" s="21"/>
      <c r="IJZ74" s="21"/>
      <c r="IKA74" s="21"/>
      <c r="IKB74" s="21"/>
      <c r="IKC74" s="21"/>
      <c r="IKD74" s="21"/>
      <c r="IKE74" s="21"/>
      <c r="IKF74" s="21"/>
      <c r="IKG74" s="21"/>
      <c r="IKH74" s="21"/>
      <c r="IKI74" s="21"/>
      <c r="IKJ74" s="21"/>
      <c r="IKK74" s="21"/>
      <c r="IKL74" s="21"/>
      <c r="IKM74" s="21"/>
      <c r="IKN74" s="21"/>
      <c r="IKO74" s="21"/>
      <c r="IKP74" s="21"/>
      <c r="IKQ74" s="21"/>
      <c r="IKR74" s="21"/>
      <c r="IKS74" s="21"/>
      <c r="IKT74" s="21"/>
      <c r="IKU74" s="21"/>
      <c r="IKV74" s="21"/>
      <c r="IKW74" s="21"/>
      <c r="IKX74" s="21"/>
      <c r="IKY74" s="21"/>
      <c r="IKZ74" s="21"/>
      <c r="ILA74" s="21"/>
      <c r="ILB74" s="21"/>
      <c r="ILC74" s="21"/>
      <c r="ILD74" s="21"/>
      <c r="ILE74" s="21"/>
      <c r="ILF74" s="21"/>
      <c r="ILG74" s="21"/>
      <c r="ILH74" s="21"/>
      <c r="ILI74" s="21"/>
      <c r="ILJ74" s="21"/>
      <c r="ILK74" s="21"/>
      <c r="ILL74" s="21"/>
      <c r="ILM74" s="21"/>
      <c r="ILN74" s="21"/>
      <c r="ILO74" s="21"/>
      <c r="ILP74" s="21"/>
      <c r="ILQ74" s="21"/>
      <c r="ILR74" s="21"/>
      <c r="ILS74" s="21"/>
      <c r="ILT74" s="21"/>
      <c r="ILU74" s="21"/>
      <c r="ILV74" s="21"/>
      <c r="ILW74" s="21"/>
      <c r="ILX74" s="21"/>
      <c r="ILY74" s="21"/>
      <c r="ILZ74" s="21"/>
      <c r="IMA74" s="21"/>
      <c r="IMB74" s="21"/>
      <c r="IMC74" s="21"/>
      <c r="IMD74" s="21"/>
      <c r="IME74" s="21"/>
      <c r="IMF74" s="21"/>
      <c r="IMG74" s="21"/>
      <c r="IMH74" s="21"/>
      <c r="IMI74" s="21"/>
      <c r="IMJ74" s="21"/>
      <c r="IMK74" s="21"/>
      <c r="IML74" s="21"/>
      <c r="IMM74" s="21"/>
      <c r="IMN74" s="21"/>
      <c r="IMO74" s="21"/>
      <c r="IMP74" s="21"/>
      <c r="IMQ74" s="21"/>
      <c r="IMR74" s="21"/>
      <c r="IMS74" s="21"/>
      <c r="IMT74" s="21"/>
      <c r="IMU74" s="21"/>
      <c r="IMV74" s="21"/>
      <c r="IMW74" s="21"/>
      <c r="IMX74" s="21"/>
      <c r="IMY74" s="21"/>
      <c r="IMZ74" s="21"/>
      <c r="INA74" s="21"/>
      <c r="INB74" s="21"/>
      <c r="INC74" s="21"/>
      <c r="IND74" s="21"/>
      <c r="INE74" s="21"/>
      <c r="INF74" s="21"/>
      <c r="ING74" s="21"/>
      <c r="INH74" s="21"/>
      <c r="INI74" s="21"/>
      <c r="INJ74" s="21"/>
      <c r="INK74" s="21"/>
      <c r="INL74" s="21"/>
      <c r="INM74" s="21"/>
      <c r="INN74" s="21"/>
      <c r="INO74" s="21"/>
      <c r="INP74" s="21"/>
      <c r="INQ74" s="21"/>
      <c r="INR74" s="21"/>
      <c r="INS74" s="21"/>
      <c r="INT74" s="21"/>
      <c r="INU74" s="21"/>
      <c r="INV74" s="21"/>
      <c r="INW74" s="21"/>
      <c r="INX74" s="21"/>
      <c r="INY74" s="21"/>
      <c r="INZ74" s="21"/>
      <c r="IOA74" s="21"/>
      <c r="IOB74" s="21"/>
      <c r="IOC74" s="21"/>
      <c r="IOD74" s="21"/>
      <c r="IOE74" s="21"/>
      <c r="IOF74" s="21"/>
      <c r="IOG74" s="21"/>
      <c r="IOH74" s="21"/>
      <c r="IOI74" s="21"/>
      <c r="IOJ74" s="21"/>
      <c r="IOK74" s="21"/>
      <c r="IOL74" s="21"/>
      <c r="IOM74" s="21"/>
      <c r="ION74" s="21"/>
      <c r="IOO74" s="21"/>
      <c r="IOP74" s="21"/>
      <c r="IOQ74" s="21"/>
      <c r="IOR74" s="21"/>
      <c r="IOS74" s="21"/>
      <c r="IOT74" s="21"/>
      <c r="IOU74" s="21"/>
      <c r="IOV74" s="21"/>
      <c r="IOW74" s="21"/>
      <c r="IOX74" s="21"/>
      <c r="IOY74" s="21"/>
      <c r="IOZ74" s="21"/>
      <c r="IPA74" s="21"/>
      <c r="IPB74" s="21"/>
      <c r="IPC74" s="21"/>
      <c r="IPD74" s="21"/>
      <c r="IPE74" s="21"/>
      <c r="IPF74" s="21"/>
      <c r="IPG74" s="21"/>
      <c r="IPH74" s="21"/>
      <c r="IPI74" s="21"/>
      <c r="IPJ74" s="21"/>
      <c r="IPK74" s="21"/>
      <c r="IPL74" s="21"/>
      <c r="IPM74" s="21"/>
      <c r="IPN74" s="21"/>
      <c r="IPO74" s="21"/>
      <c r="IPP74" s="21"/>
      <c r="IPQ74" s="21"/>
      <c r="IPR74" s="21"/>
      <c r="IPS74" s="21"/>
      <c r="IPT74" s="21"/>
      <c r="IPU74" s="21"/>
      <c r="IPV74" s="21"/>
      <c r="IPW74" s="21"/>
      <c r="IPX74" s="21"/>
      <c r="IPY74" s="21"/>
      <c r="IPZ74" s="21"/>
      <c r="IQA74" s="21"/>
      <c r="IQB74" s="21"/>
      <c r="IQC74" s="21"/>
      <c r="IQD74" s="21"/>
      <c r="IQE74" s="21"/>
      <c r="IQF74" s="21"/>
      <c r="IQG74" s="21"/>
      <c r="IQH74" s="21"/>
      <c r="IQI74" s="21"/>
      <c r="IQJ74" s="21"/>
      <c r="IQK74" s="21"/>
      <c r="IQL74" s="21"/>
      <c r="IQM74" s="21"/>
      <c r="IQN74" s="21"/>
      <c r="IQO74" s="21"/>
      <c r="IQP74" s="21"/>
      <c r="IQQ74" s="21"/>
      <c r="IQR74" s="21"/>
      <c r="IQS74" s="21"/>
      <c r="IQT74" s="21"/>
      <c r="IQU74" s="21"/>
      <c r="IQV74" s="21"/>
      <c r="IQW74" s="21"/>
      <c r="IQX74" s="21"/>
      <c r="IQY74" s="21"/>
      <c r="IQZ74" s="21"/>
      <c r="IRA74" s="21"/>
      <c r="IRB74" s="21"/>
      <c r="IRC74" s="21"/>
      <c r="IRD74" s="21"/>
      <c r="IRE74" s="21"/>
      <c r="IRF74" s="21"/>
      <c r="IRG74" s="21"/>
      <c r="IRH74" s="21"/>
      <c r="IRI74" s="21"/>
      <c r="IRJ74" s="21"/>
      <c r="IRK74" s="21"/>
      <c r="IRL74" s="21"/>
      <c r="IRM74" s="21"/>
      <c r="IRN74" s="21"/>
      <c r="IRO74" s="21"/>
      <c r="IRP74" s="21"/>
      <c r="IRQ74" s="21"/>
      <c r="IRR74" s="21"/>
      <c r="IRS74" s="21"/>
      <c r="IRT74" s="21"/>
      <c r="IRU74" s="21"/>
      <c r="IRV74" s="21"/>
      <c r="IRW74" s="21"/>
      <c r="IRX74" s="21"/>
      <c r="IRY74" s="21"/>
      <c r="IRZ74" s="21"/>
      <c r="ISA74" s="21"/>
      <c r="ISB74" s="21"/>
      <c r="ISC74" s="21"/>
      <c r="ISD74" s="21"/>
      <c r="ISE74" s="21"/>
      <c r="ISF74" s="21"/>
      <c r="ISG74" s="21"/>
      <c r="ISH74" s="21"/>
      <c r="ISI74" s="21"/>
      <c r="ISJ74" s="21"/>
      <c r="ISK74" s="21"/>
      <c r="ISL74" s="21"/>
      <c r="ISM74" s="21"/>
      <c r="ISN74" s="21"/>
      <c r="ISO74" s="21"/>
      <c r="ISP74" s="21"/>
      <c r="ISQ74" s="21"/>
      <c r="ISR74" s="21"/>
      <c r="ISS74" s="21"/>
      <c r="IST74" s="21"/>
      <c r="ISU74" s="21"/>
      <c r="ISV74" s="21"/>
      <c r="ISW74" s="21"/>
      <c r="ISX74" s="21"/>
      <c r="ISY74" s="21"/>
      <c r="ISZ74" s="21"/>
      <c r="ITA74" s="21"/>
      <c r="ITB74" s="21"/>
      <c r="ITC74" s="21"/>
      <c r="ITD74" s="21"/>
      <c r="ITE74" s="21"/>
      <c r="ITF74" s="21"/>
      <c r="ITG74" s="21"/>
      <c r="ITH74" s="21"/>
      <c r="ITI74" s="21"/>
      <c r="ITJ74" s="21"/>
      <c r="ITK74" s="21"/>
      <c r="ITL74" s="21"/>
      <c r="ITM74" s="21"/>
      <c r="ITN74" s="21"/>
      <c r="ITO74" s="21"/>
      <c r="ITP74" s="21"/>
      <c r="ITQ74" s="21"/>
      <c r="ITR74" s="21"/>
      <c r="ITS74" s="21"/>
      <c r="ITT74" s="21"/>
      <c r="ITU74" s="21"/>
      <c r="ITV74" s="21"/>
      <c r="ITW74" s="21"/>
      <c r="ITX74" s="21"/>
      <c r="ITY74" s="21"/>
      <c r="ITZ74" s="21"/>
      <c r="IUA74" s="21"/>
      <c r="IUB74" s="21"/>
      <c r="IUC74" s="21"/>
      <c r="IUD74" s="21"/>
      <c r="IUE74" s="21"/>
      <c r="IUF74" s="21"/>
      <c r="IUG74" s="21"/>
      <c r="IUH74" s="21"/>
      <c r="IUI74" s="21"/>
      <c r="IUJ74" s="21"/>
      <c r="IUK74" s="21"/>
      <c r="IUL74" s="21"/>
      <c r="IUM74" s="21"/>
      <c r="IUN74" s="21"/>
      <c r="IUO74" s="21"/>
      <c r="IUP74" s="21"/>
      <c r="IUQ74" s="21"/>
      <c r="IUR74" s="21"/>
      <c r="IUS74" s="21"/>
      <c r="IUT74" s="21"/>
      <c r="IUU74" s="21"/>
      <c r="IUV74" s="21"/>
      <c r="IUW74" s="21"/>
      <c r="IUX74" s="21"/>
      <c r="IUY74" s="21"/>
      <c r="IUZ74" s="21"/>
      <c r="IVA74" s="21"/>
      <c r="IVB74" s="21"/>
      <c r="IVC74" s="21"/>
      <c r="IVD74" s="21"/>
      <c r="IVE74" s="21"/>
      <c r="IVF74" s="21"/>
      <c r="IVG74" s="21"/>
      <c r="IVH74" s="21"/>
      <c r="IVI74" s="21"/>
      <c r="IVJ74" s="21"/>
      <c r="IVK74" s="21"/>
      <c r="IVL74" s="21"/>
      <c r="IVM74" s="21"/>
      <c r="IVN74" s="21"/>
      <c r="IVO74" s="21"/>
      <c r="IVP74" s="21"/>
      <c r="IVQ74" s="21"/>
      <c r="IVR74" s="21"/>
      <c r="IVS74" s="21"/>
      <c r="IVT74" s="21"/>
      <c r="IVU74" s="21"/>
      <c r="IVV74" s="21"/>
      <c r="IVW74" s="21"/>
      <c r="IVX74" s="21"/>
      <c r="IVY74" s="21"/>
      <c r="IVZ74" s="21"/>
      <c r="IWA74" s="21"/>
      <c r="IWB74" s="21"/>
      <c r="IWC74" s="21"/>
      <c r="IWD74" s="21"/>
      <c r="IWE74" s="21"/>
      <c r="IWF74" s="21"/>
      <c r="IWG74" s="21"/>
      <c r="IWH74" s="21"/>
      <c r="IWI74" s="21"/>
      <c r="IWJ74" s="21"/>
      <c r="IWK74" s="21"/>
      <c r="IWL74" s="21"/>
      <c r="IWM74" s="21"/>
      <c r="IWN74" s="21"/>
      <c r="IWO74" s="21"/>
      <c r="IWP74" s="21"/>
      <c r="IWQ74" s="21"/>
      <c r="IWR74" s="21"/>
      <c r="IWS74" s="21"/>
      <c r="IWT74" s="21"/>
      <c r="IWU74" s="21"/>
      <c r="IWV74" s="21"/>
      <c r="IWW74" s="21"/>
      <c r="IWX74" s="21"/>
      <c r="IWY74" s="21"/>
      <c r="IWZ74" s="21"/>
      <c r="IXA74" s="21"/>
      <c r="IXB74" s="21"/>
      <c r="IXC74" s="21"/>
      <c r="IXD74" s="21"/>
      <c r="IXE74" s="21"/>
      <c r="IXF74" s="21"/>
      <c r="IXG74" s="21"/>
      <c r="IXH74" s="21"/>
      <c r="IXI74" s="21"/>
      <c r="IXJ74" s="21"/>
      <c r="IXK74" s="21"/>
      <c r="IXL74" s="21"/>
      <c r="IXM74" s="21"/>
      <c r="IXN74" s="21"/>
      <c r="IXO74" s="21"/>
      <c r="IXP74" s="21"/>
      <c r="IXQ74" s="21"/>
      <c r="IXR74" s="21"/>
      <c r="IXS74" s="21"/>
      <c r="IXT74" s="21"/>
      <c r="IXU74" s="21"/>
      <c r="IXV74" s="21"/>
      <c r="IXW74" s="21"/>
      <c r="IXX74" s="21"/>
      <c r="IXY74" s="21"/>
      <c r="IXZ74" s="21"/>
      <c r="IYA74" s="21"/>
      <c r="IYB74" s="21"/>
      <c r="IYC74" s="21"/>
      <c r="IYD74" s="21"/>
      <c r="IYE74" s="21"/>
      <c r="IYF74" s="21"/>
      <c r="IYG74" s="21"/>
      <c r="IYH74" s="21"/>
      <c r="IYI74" s="21"/>
      <c r="IYJ74" s="21"/>
      <c r="IYK74" s="21"/>
      <c r="IYL74" s="21"/>
      <c r="IYM74" s="21"/>
      <c r="IYN74" s="21"/>
      <c r="IYO74" s="21"/>
      <c r="IYP74" s="21"/>
      <c r="IYQ74" s="21"/>
      <c r="IYR74" s="21"/>
      <c r="IYS74" s="21"/>
      <c r="IYT74" s="21"/>
      <c r="IYU74" s="21"/>
      <c r="IYV74" s="21"/>
      <c r="IYW74" s="21"/>
      <c r="IYX74" s="21"/>
      <c r="IYY74" s="21"/>
      <c r="IYZ74" s="21"/>
      <c r="IZA74" s="21"/>
      <c r="IZB74" s="21"/>
      <c r="IZC74" s="21"/>
      <c r="IZD74" s="21"/>
      <c r="IZE74" s="21"/>
      <c r="IZF74" s="21"/>
      <c r="IZG74" s="21"/>
      <c r="IZH74" s="21"/>
      <c r="IZI74" s="21"/>
      <c r="IZJ74" s="21"/>
      <c r="IZK74" s="21"/>
      <c r="IZL74" s="21"/>
      <c r="IZM74" s="21"/>
      <c r="IZN74" s="21"/>
      <c r="IZO74" s="21"/>
      <c r="IZP74" s="21"/>
      <c r="IZQ74" s="21"/>
      <c r="IZR74" s="21"/>
      <c r="IZS74" s="21"/>
      <c r="IZT74" s="21"/>
      <c r="IZU74" s="21"/>
      <c r="IZV74" s="21"/>
      <c r="IZW74" s="21"/>
      <c r="IZX74" s="21"/>
      <c r="IZY74" s="21"/>
      <c r="IZZ74" s="21"/>
      <c r="JAA74" s="21"/>
      <c r="JAB74" s="21"/>
      <c r="JAC74" s="21"/>
      <c r="JAD74" s="21"/>
      <c r="JAE74" s="21"/>
      <c r="JAF74" s="21"/>
      <c r="JAG74" s="21"/>
      <c r="JAH74" s="21"/>
      <c r="JAI74" s="21"/>
      <c r="JAJ74" s="21"/>
      <c r="JAK74" s="21"/>
      <c r="JAL74" s="21"/>
      <c r="JAM74" s="21"/>
      <c r="JAN74" s="21"/>
      <c r="JAO74" s="21"/>
      <c r="JAP74" s="21"/>
      <c r="JAQ74" s="21"/>
      <c r="JAR74" s="21"/>
      <c r="JAS74" s="21"/>
      <c r="JAT74" s="21"/>
      <c r="JAU74" s="21"/>
      <c r="JAV74" s="21"/>
      <c r="JAW74" s="21"/>
      <c r="JAX74" s="21"/>
      <c r="JAY74" s="21"/>
      <c r="JAZ74" s="21"/>
      <c r="JBA74" s="21"/>
      <c r="JBB74" s="21"/>
      <c r="JBC74" s="21"/>
      <c r="JBD74" s="21"/>
      <c r="JBE74" s="21"/>
      <c r="JBF74" s="21"/>
      <c r="JBG74" s="21"/>
      <c r="JBH74" s="21"/>
      <c r="JBI74" s="21"/>
      <c r="JBJ74" s="21"/>
      <c r="JBK74" s="21"/>
      <c r="JBL74" s="21"/>
      <c r="JBM74" s="21"/>
      <c r="JBN74" s="21"/>
      <c r="JBO74" s="21"/>
      <c r="JBP74" s="21"/>
      <c r="JBQ74" s="21"/>
      <c r="JBR74" s="21"/>
      <c r="JBS74" s="21"/>
      <c r="JBT74" s="21"/>
      <c r="JBU74" s="21"/>
      <c r="JBV74" s="21"/>
      <c r="JBW74" s="21"/>
      <c r="JBX74" s="21"/>
      <c r="JBY74" s="21"/>
      <c r="JBZ74" s="21"/>
      <c r="JCA74" s="21"/>
      <c r="JCB74" s="21"/>
      <c r="JCC74" s="21"/>
      <c r="JCD74" s="21"/>
      <c r="JCE74" s="21"/>
      <c r="JCF74" s="21"/>
      <c r="JCG74" s="21"/>
      <c r="JCH74" s="21"/>
      <c r="JCI74" s="21"/>
      <c r="JCJ74" s="21"/>
      <c r="JCK74" s="21"/>
      <c r="JCL74" s="21"/>
      <c r="JCM74" s="21"/>
      <c r="JCN74" s="21"/>
      <c r="JCO74" s="21"/>
      <c r="JCP74" s="21"/>
      <c r="JCQ74" s="21"/>
      <c r="JCR74" s="21"/>
      <c r="JCS74" s="21"/>
      <c r="JCT74" s="21"/>
      <c r="JCU74" s="21"/>
      <c r="JCV74" s="21"/>
      <c r="JCW74" s="21"/>
      <c r="JCX74" s="21"/>
      <c r="JCY74" s="21"/>
      <c r="JCZ74" s="21"/>
      <c r="JDA74" s="21"/>
      <c r="JDB74" s="21"/>
      <c r="JDC74" s="21"/>
      <c r="JDD74" s="21"/>
      <c r="JDE74" s="21"/>
      <c r="JDF74" s="21"/>
      <c r="JDG74" s="21"/>
      <c r="JDH74" s="21"/>
      <c r="JDI74" s="21"/>
      <c r="JDJ74" s="21"/>
      <c r="JDK74" s="21"/>
      <c r="JDL74" s="21"/>
      <c r="JDM74" s="21"/>
      <c r="JDN74" s="21"/>
      <c r="JDO74" s="21"/>
      <c r="JDP74" s="21"/>
      <c r="JDQ74" s="21"/>
      <c r="JDR74" s="21"/>
      <c r="JDS74" s="21"/>
      <c r="JDT74" s="21"/>
      <c r="JDU74" s="21"/>
      <c r="JDV74" s="21"/>
      <c r="JDW74" s="21"/>
      <c r="JDX74" s="21"/>
      <c r="JDY74" s="21"/>
      <c r="JDZ74" s="21"/>
      <c r="JEA74" s="21"/>
      <c r="JEB74" s="21"/>
      <c r="JEC74" s="21"/>
      <c r="JED74" s="21"/>
      <c r="JEE74" s="21"/>
      <c r="JEF74" s="21"/>
      <c r="JEG74" s="21"/>
      <c r="JEH74" s="21"/>
      <c r="JEI74" s="21"/>
      <c r="JEJ74" s="21"/>
      <c r="JEK74" s="21"/>
      <c r="JEL74" s="21"/>
      <c r="JEM74" s="21"/>
      <c r="JEN74" s="21"/>
      <c r="JEO74" s="21"/>
      <c r="JEP74" s="21"/>
      <c r="JEQ74" s="21"/>
      <c r="JER74" s="21"/>
      <c r="JES74" s="21"/>
      <c r="JET74" s="21"/>
      <c r="JEU74" s="21"/>
      <c r="JEV74" s="21"/>
      <c r="JEW74" s="21"/>
      <c r="JEX74" s="21"/>
      <c r="JEY74" s="21"/>
      <c r="JEZ74" s="21"/>
      <c r="JFA74" s="21"/>
      <c r="JFB74" s="21"/>
      <c r="JFC74" s="21"/>
      <c r="JFD74" s="21"/>
      <c r="JFE74" s="21"/>
      <c r="JFF74" s="21"/>
      <c r="JFG74" s="21"/>
      <c r="JFH74" s="21"/>
      <c r="JFI74" s="21"/>
      <c r="JFJ74" s="21"/>
      <c r="JFK74" s="21"/>
      <c r="JFL74" s="21"/>
      <c r="JFM74" s="21"/>
      <c r="JFN74" s="21"/>
      <c r="JFO74" s="21"/>
      <c r="JFP74" s="21"/>
      <c r="JFQ74" s="21"/>
      <c r="JFR74" s="21"/>
      <c r="JFS74" s="21"/>
      <c r="JFT74" s="21"/>
      <c r="JFU74" s="21"/>
      <c r="JFV74" s="21"/>
      <c r="JFW74" s="21"/>
      <c r="JFX74" s="21"/>
      <c r="JFY74" s="21"/>
      <c r="JFZ74" s="21"/>
      <c r="JGA74" s="21"/>
      <c r="JGB74" s="21"/>
      <c r="JGC74" s="21"/>
      <c r="JGD74" s="21"/>
      <c r="JGE74" s="21"/>
      <c r="JGF74" s="21"/>
      <c r="JGG74" s="21"/>
      <c r="JGH74" s="21"/>
      <c r="JGI74" s="21"/>
      <c r="JGJ74" s="21"/>
      <c r="JGK74" s="21"/>
      <c r="JGL74" s="21"/>
      <c r="JGM74" s="21"/>
      <c r="JGN74" s="21"/>
      <c r="JGO74" s="21"/>
      <c r="JGP74" s="21"/>
      <c r="JGQ74" s="21"/>
      <c r="JGR74" s="21"/>
      <c r="JGS74" s="21"/>
      <c r="JGT74" s="21"/>
      <c r="JGU74" s="21"/>
      <c r="JGV74" s="21"/>
      <c r="JGW74" s="21"/>
      <c r="JGX74" s="21"/>
      <c r="JGY74" s="21"/>
      <c r="JGZ74" s="21"/>
      <c r="JHA74" s="21"/>
      <c r="JHB74" s="21"/>
      <c r="JHC74" s="21"/>
      <c r="JHD74" s="21"/>
      <c r="JHE74" s="21"/>
      <c r="JHF74" s="21"/>
      <c r="JHG74" s="21"/>
      <c r="JHH74" s="21"/>
      <c r="JHI74" s="21"/>
      <c r="JHJ74" s="21"/>
      <c r="JHK74" s="21"/>
      <c r="JHL74" s="21"/>
      <c r="JHM74" s="21"/>
      <c r="JHN74" s="21"/>
      <c r="JHO74" s="21"/>
      <c r="JHP74" s="21"/>
      <c r="JHQ74" s="21"/>
      <c r="JHR74" s="21"/>
      <c r="JHS74" s="21"/>
      <c r="JHT74" s="21"/>
      <c r="JHU74" s="21"/>
      <c r="JHV74" s="21"/>
      <c r="JHW74" s="21"/>
      <c r="JHX74" s="21"/>
      <c r="JHY74" s="21"/>
      <c r="JHZ74" s="21"/>
      <c r="JIA74" s="21"/>
      <c r="JIB74" s="21"/>
      <c r="JIC74" s="21"/>
      <c r="JID74" s="21"/>
      <c r="JIE74" s="21"/>
      <c r="JIF74" s="21"/>
      <c r="JIG74" s="21"/>
      <c r="JIH74" s="21"/>
      <c r="JII74" s="21"/>
      <c r="JIJ74" s="21"/>
      <c r="JIK74" s="21"/>
      <c r="JIL74" s="21"/>
      <c r="JIM74" s="21"/>
      <c r="JIN74" s="21"/>
      <c r="JIO74" s="21"/>
      <c r="JIP74" s="21"/>
      <c r="JIQ74" s="21"/>
      <c r="JIR74" s="21"/>
      <c r="JIS74" s="21"/>
      <c r="JIT74" s="21"/>
      <c r="JIU74" s="21"/>
      <c r="JIV74" s="21"/>
      <c r="JIW74" s="21"/>
      <c r="JIX74" s="21"/>
      <c r="JIY74" s="21"/>
      <c r="JIZ74" s="21"/>
      <c r="JJA74" s="21"/>
      <c r="JJB74" s="21"/>
      <c r="JJC74" s="21"/>
      <c r="JJD74" s="21"/>
      <c r="JJE74" s="21"/>
      <c r="JJF74" s="21"/>
      <c r="JJG74" s="21"/>
      <c r="JJH74" s="21"/>
      <c r="JJI74" s="21"/>
      <c r="JJJ74" s="21"/>
      <c r="JJK74" s="21"/>
      <c r="JJL74" s="21"/>
      <c r="JJM74" s="21"/>
      <c r="JJN74" s="21"/>
      <c r="JJO74" s="21"/>
      <c r="JJP74" s="21"/>
      <c r="JJQ74" s="21"/>
      <c r="JJR74" s="21"/>
      <c r="JJS74" s="21"/>
      <c r="JJT74" s="21"/>
      <c r="JJU74" s="21"/>
      <c r="JJV74" s="21"/>
      <c r="JJW74" s="21"/>
      <c r="JJX74" s="21"/>
      <c r="JJY74" s="21"/>
      <c r="JJZ74" s="21"/>
      <c r="JKA74" s="21"/>
      <c r="JKB74" s="21"/>
      <c r="JKC74" s="21"/>
      <c r="JKD74" s="21"/>
      <c r="JKE74" s="21"/>
      <c r="JKF74" s="21"/>
      <c r="JKG74" s="21"/>
      <c r="JKH74" s="21"/>
      <c r="JKI74" s="21"/>
      <c r="JKJ74" s="21"/>
      <c r="JKK74" s="21"/>
      <c r="JKL74" s="21"/>
      <c r="JKM74" s="21"/>
      <c r="JKN74" s="21"/>
      <c r="JKO74" s="21"/>
      <c r="JKP74" s="21"/>
      <c r="JKQ74" s="21"/>
      <c r="JKR74" s="21"/>
      <c r="JKS74" s="21"/>
      <c r="JKT74" s="21"/>
      <c r="JKU74" s="21"/>
      <c r="JKV74" s="21"/>
      <c r="JKW74" s="21"/>
      <c r="JKX74" s="21"/>
      <c r="JKY74" s="21"/>
      <c r="JKZ74" s="21"/>
      <c r="JLA74" s="21"/>
      <c r="JLB74" s="21"/>
      <c r="JLC74" s="21"/>
      <c r="JLD74" s="21"/>
      <c r="JLE74" s="21"/>
      <c r="JLF74" s="21"/>
      <c r="JLG74" s="21"/>
      <c r="JLH74" s="21"/>
      <c r="JLI74" s="21"/>
      <c r="JLJ74" s="21"/>
      <c r="JLK74" s="21"/>
      <c r="JLL74" s="21"/>
      <c r="JLM74" s="21"/>
      <c r="JLN74" s="21"/>
      <c r="JLO74" s="21"/>
      <c r="JLP74" s="21"/>
      <c r="JLQ74" s="21"/>
      <c r="JLR74" s="21"/>
      <c r="JLS74" s="21"/>
      <c r="JLT74" s="21"/>
      <c r="JLU74" s="21"/>
      <c r="JLV74" s="21"/>
      <c r="JLW74" s="21"/>
      <c r="JLX74" s="21"/>
      <c r="JLY74" s="21"/>
      <c r="JLZ74" s="21"/>
      <c r="JMA74" s="21"/>
      <c r="JMB74" s="21"/>
      <c r="JMC74" s="21"/>
      <c r="JMD74" s="21"/>
      <c r="JME74" s="21"/>
      <c r="JMF74" s="21"/>
      <c r="JMG74" s="21"/>
      <c r="JMH74" s="21"/>
      <c r="JMI74" s="21"/>
      <c r="JMJ74" s="21"/>
      <c r="JMK74" s="21"/>
      <c r="JML74" s="21"/>
      <c r="JMM74" s="21"/>
      <c r="JMN74" s="21"/>
      <c r="JMO74" s="21"/>
      <c r="JMP74" s="21"/>
      <c r="JMQ74" s="21"/>
      <c r="JMR74" s="21"/>
      <c r="JMS74" s="21"/>
      <c r="JMT74" s="21"/>
      <c r="JMU74" s="21"/>
      <c r="JMV74" s="21"/>
      <c r="JMW74" s="21"/>
      <c r="JMX74" s="21"/>
      <c r="JMY74" s="21"/>
      <c r="JMZ74" s="21"/>
      <c r="JNA74" s="21"/>
      <c r="JNB74" s="21"/>
      <c r="JNC74" s="21"/>
      <c r="JND74" s="21"/>
      <c r="JNE74" s="21"/>
      <c r="JNF74" s="21"/>
      <c r="JNG74" s="21"/>
      <c r="JNH74" s="21"/>
      <c r="JNI74" s="21"/>
      <c r="JNJ74" s="21"/>
      <c r="JNK74" s="21"/>
      <c r="JNL74" s="21"/>
      <c r="JNM74" s="21"/>
      <c r="JNN74" s="21"/>
      <c r="JNO74" s="21"/>
      <c r="JNP74" s="21"/>
      <c r="JNQ74" s="21"/>
      <c r="JNR74" s="21"/>
      <c r="JNS74" s="21"/>
      <c r="JNT74" s="21"/>
      <c r="JNU74" s="21"/>
      <c r="JNV74" s="21"/>
      <c r="JNW74" s="21"/>
      <c r="JNX74" s="21"/>
      <c r="JNY74" s="21"/>
      <c r="JNZ74" s="21"/>
      <c r="JOA74" s="21"/>
      <c r="JOB74" s="21"/>
      <c r="JOC74" s="21"/>
      <c r="JOD74" s="21"/>
      <c r="JOE74" s="21"/>
      <c r="JOF74" s="21"/>
      <c r="JOG74" s="21"/>
      <c r="JOH74" s="21"/>
      <c r="JOI74" s="21"/>
      <c r="JOJ74" s="21"/>
      <c r="JOK74" s="21"/>
      <c r="JOL74" s="21"/>
      <c r="JOM74" s="21"/>
      <c r="JON74" s="21"/>
      <c r="JOO74" s="21"/>
      <c r="JOP74" s="21"/>
      <c r="JOQ74" s="21"/>
      <c r="JOR74" s="21"/>
      <c r="JOS74" s="21"/>
      <c r="JOT74" s="21"/>
      <c r="JOU74" s="21"/>
      <c r="JOV74" s="21"/>
      <c r="JOW74" s="21"/>
      <c r="JOX74" s="21"/>
      <c r="JOY74" s="21"/>
      <c r="JOZ74" s="21"/>
      <c r="JPA74" s="21"/>
      <c r="JPB74" s="21"/>
      <c r="JPC74" s="21"/>
      <c r="JPD74" s="21"/>
      <c r="JPE74" s="21"/>
      <c r="JPF74" s="21"/>
      <c r="JPG74" s="21"/>
      <c r="JPH74" s="21"/>
      <c r="JPI74" s="21"/>
      <c r="JPJ74" s="21"/>
      <c r="JPK74" s="21"/>
      <c r="JPL74" s="21"/>
      <c r="JPM74" s="21"/>
      <c r="JPN74" s="21"/>
      <c r="JPO74" s="21"/>
      <c r="JPP74" s="21"/>
      <c r="JPQ74" s="21"/>
      <c r="JPR74" s="21"/>
      <c r="JPS74" s="21"/>
      <c r="JPT74" s="21"/>
      <c r="JPU74" s="21"/>
      <c r="JPV74" s="21"/>
      <c r="JPW74" s="21"/>
      <c r="JPX74" s="21"/>
      <c r="JPY74" s="21"/>
      <c r="JPZ74" s="21"/>
      <c r="JQA74" s="21"/>
      <c r="JQB74" s="21"/>
      <c r="JQC74" s="21"/>
      <c r="JQD74" s="21"/>
      <c r="JQE74" s="21"/>
      <c r="JQF74" s="21"/>
      <c r="JQG74" s="21"/>
      <c r="JQH74" s="21"/>
      <c r="JQI74" s="21"/>
      <c r="JQJ74" s="21"/>
      <c r="JQK74" s="21"/>
      <c r="JQL74" s="21"/>
      <c r="JQM74" s="21"/>
      <c r="JQN74" s="21"/>
      <c r="JQO74" s="21"/>
      <c r="JQP74" s="21"/>
      <c r="JQQ74" s="21"/>
      <c r="JQR74" s="21"/>
      <c r="JQS74" s="21"/>
      <c r="JQT74" s="21"/>
      <c r="JQU74" s="21"/>
      <c r="JQV74" s="21"/>
      <c r="JQW74" s="21"/>
      <c r="JQX74" s="21"/>
      <c r="JQY74" s="21"/>
      <c r="JQZ74" s="21"/>
      <c r="JRA74" s="21"/>
      <c r="JRB74" s="21"/>
      <c r="JRC74" s="21"/>
      <c r="JRD74" s="21"/>
      <c r="JRE74" s="21"/>
      <c r="JRF74" s="21"/>
      <c r="JRG74" s="21"/>
      <c r="JRH74" s="21"/>
      <c r="JRI74" s="21"/>
      <c r="JRJ74" s="21"/>
      <c r="JRK74" s="21"/>
      <c r="JRL74" s="21"/>
      <c r="JRM74" s="21"/>
      <c r="JRN74" s="21"/>
      <c r="JRO74" s="21"/>
      <c r="JRP74" s="21"/>
      <c r="JRQ74" s="21"/>
      <c r="JRR74" s="21"/>
      <c r="JRS74" s="21"/>
      <c r="JRT74" s="21"/>
      <c r="JRU74" s="21"/>
      <c r="JRV74" s="21"/>
      <c r="JRW74" s="21"/>
      <c r="JRX74" s="21"/>
      <c r="JRY74" s="21"/>
      <c r="JRZ74" s="21"/>
      <c r="JSA74" s="21"/>
      <c r="JSB74" s="21"/>
      <c r="JSC74" s="21"/>
      <c r="JSD74" s="21"/>
      <c r="JSE74" s="21"/>
      <c r="JSF74" s="21"/>
      <c r="JSG74" s="21"/>
      <c r="JSH74" s="21"/>
      <c r="JSI74" s="21"/>
      <c r="JSJ74" s="21"/>
      <c r="JSK74" s="21"/>
      <c r="JSL74" s="21"/>
      <c r="JSM74" s="21"/>
      <c r="JSN74" s="21"/>
      <c r="JSO74" s="21"/>
      <c r="JSP74" s="21"/>
      <c r="JSQ74" s="21"/>
      <c r="JSR74" s="21"/>
      <c r="JSS74" s="21"/>
      <c r="JST74" s="21"/>
      <c r="JSU74" s="21"/>
      <c r="JSV74" s="21"/>
      <c r="JSW74" s="21"/>
      <c r="JSX74" s="21"/>
      <c r="JSY74" s="21"/>
      <c r="JSZ74" s="21"/>
      <c r="JTA74" s="21"/>
      <c r="JTB74" s="21"/>
      <c r="JTC74" s="21"/>
      <c r="JTD74" s="21"/>
      <c r="JTE74" s="21"/>
      <c r="JTF74" s="21"/>
      <c r="JTG74" s="21"/>
      <c r="JTH74" s="21"/>
      <c r="JTI74" s="21"/>
      <c r="JTJ74" s="21"/>
      <c r="JTK74" s="21"/>
      <c r="JTL74" s="21"/>
      <c r="JTM74" s="21"/>
      <c r="JTN74" s="21"/>
      <c r="JTO74" s="21"/>
      <c r="JTP74" s="21"/>
      <c r="JTQ74" s="21"/>
      <c r="JTR74" s="21"/>
      <c r="JTS74" s="21"/>
      <c r="JTT74" s="21"/>
      <c r="JTU74" s="21"/>
      <c r="JTV74" s="21"/>
      <c r="JTW74" s="21"/>
      <c r="JTX74" s="21"/>
      <c r="JTY74" s="21"/>
      <c r="JTZ74" s="21"/>
      <c r="JUA74" s="21"/>
      <c r="JUB74" s="21"/>
      <c r="JUC74" s="21"/>
      <c r="JUD74" s="21"/>
      <c r="JUE74" s="21"/>
      <c r="JUF74" s="21"/>
      <c r="JUG74" s="21"/>
      <c r="JUH74" s="21"/>
      <c r="JUI74" s="21"/>
      <c r="JUJ74" s="21"/>
      <c r="JUK74" s="21"/>
      <c r="JUL74" s="21"/>
      <c r="JUM74" s="21"/>
      <c r="JUN74" s="21"/>
      <c r="JUO74" s="21"/>
      <c r="JUP74" s="21"/>
      <c r="JUQ74" s="21"/>
      <c r="JUR74" s="21"/>
      <c r="JUS74" s="21"/>
      <c r="JUT74" s="21"/>
      <c r="JUU74" s="21"/>
      <c r="JUV74" s="21"/>
      <c r="JUW74" s="21"/>
      <c r="JUX74" s="21"/>
      <c r="JUY74" s="21"/>
      <c r="JUZ74" s="21"/>
      <c r="JVA74" s="21"/>
      <c r="JVB74" s="21"/>
      <c r="JVC74" s="21"/>
      <c r="JVD74" s="21"/>
      <c r="JVE74" s="21"/>
      <c r="JVF74" s="21"/>
      <c r="JVG74" s="21"/>
      <c r="JVH74" s="21"/>
      <c r="JVI74" s="21"/>
      <c r="JVJ74" s="21"/>
      <c r="JVK74" s="21"/>
      <c r="JVL74" s="21"/>
      <c r="JVM74" s="21"/>
      <c r="JVN74" s="21"/>
      <c r="JVO74" s="21"/>
      <c r="JVP74" s="21"/>
      <c r="JVQ74" s="21"/>
      <c r="JVR74" s="21"/>
      <c r="JVS74" s="21"/>
      <c r="JVT74" s="21"/>
      <c r="JVU74" s="21"/>
      <c r="JVV74" s="21"/>
      <c r="JVW74" s="21"/>
      <c r="JVX74" s="21"/>
      <c r="JVY74" s="21"/>
      <c r="JVZ74" s="21"/>
      <c r="JWA74" s="21"/>
      <c r="JWB74" s="21"/>
      <c r="JWC74" s="21"/>
      <c r="JWD74" s="21"/>
      <c r="JWE74" s="21"/>
      <c r="JWF74" s="21"/>
      <c r="JWG74" s="21"/>
      <c r="JWH74" s="21"/>
      <c r="JWI74" s="21"/>
      <c r="JWJ74" s="21"/>
      <c r="JWK74" s="21"/>
      <c r="JWL74" s="21"/>
      <c r="JWM74" s="21"/>
      <c r="JWN74" s="21"/>
      <c r="JWO74" s="21"/>
      <c r="JWP74" s="21"/>
      <c r="JWQ74" s="21"/>
      <c r="JWR74" s="21"/>
      <c r="JWS74" s="21"/>
      <c r="JWT74" s="21"/>
      <c r="JWU74" s="21"/>
      <c r="JWV74" s="21"/>
      <c r="JWW74" s="21"/>
      <c r="JWX74" s="21"/>
      <c r="JWY74" s="21"/>
      <c r="JWZ74" s="21"/>
      <c r="JXA74" s="21"/>
      <c r="JXB74" s="21"/>
      <c r="JXC74" s="21"/>
      <c r="JXD74" s="21"/>
      <c r="JXE74" s="21"/>
      <c r="JXF74" s="21"/>
      <c r="JXG74" s="21"/>
      <c r="JXH74" s="21"/>
      <c r="JXI74" s="21"/>
      <c r="JXJ74" s="21"/>
      <c r="JXK74" s="21"/>
      <c r="JXL74" s="21"/>
      <c r="JXM74" s="21"/>
      <c r="JXN74" s="21"/>
      <c r="JXO74" s="21"/>
      <c r="JXP74" s="21"/>
      <c r="JXQ74" s="21"/>
      <c r="JXR74" s="21"/>
      <c r="JXS74" s="21"/>
      <c r="JXT74" s="21"/>
      <c r="JXU74" s="21"/>
      <c r="JXV74" s="21"/>
      <c r="JXW74" s="21"/>
      <c r="JXX74" s="21"/>
      <c r="JXY74" s="21"/>
      <c r="JXZ74" s="21"/>
      <c r="JYA74" s="21"/>
      <c r="JYB74" s="21"/>
      <c r="JYC74" s="21"/>
      <c r="JYD74" s="21"/>
      <c r="JYE74" s="21"/>
      <c r="JYF74" s="21"/>
      <c r="JYG74" s="21"/>
      <c r="JYH74" s="21"/>
      <c r="JYI74" s="21"/>
      <c r="JYJ74" s="21"/>
      <c r="JYK74" s="21"/>
      <c r="JYL74" s="21"/>
      <c r="JYM74" s="21"/>
      <c r="JYN74" s="21"/>
      <c r="JYO74" s="21"/>
      <c r="JYP74" s="21"/>
      <c r="JYQ74" s="21"/>
      <c r="JYR74" s="21"/>
      <c r="JYS74" s="21"/>
      <c r="JYT74" s="21"/>
      <c r="JYU74" s="21"/>
      <c r="JYV74" s="21"/>
      <c r="JYW74" s="21"/>
      <c r="JYX74" s="21"/>
      <c r="JYY74" s="21"/>
      <c r="JYZ74" s="21"/>
      <c r="JZA74" s="21"/>
      <c r="JZB74" s="21"/>
      <c r="JZC74" s="21"/>
      <c r="JZD74" s="21"/>
      <c r="JZE74" s="21"/>
      <c r="JZF74" s="21"/>
      <c r="JZG74" s="21"/>
      <c r="JZH74" s="21"/>
      <c r="JZI74" s="21"/>
      <c r="JZJ74" s="21"/>
      <c r="JZK74" s="21"/>
      <c r="JZL74" s="21"/>
      <c r="JZM74" s="21"/>
      <c r="JZN74" s="21"/>
      <c r="JZO74" s="21"/>
      <c r="JZP74" s="21"/>
      <c r="JZQ74" s="21"/>
      <c r="JZR74" s="21"/>
      <c r="JZS74" s="21"/>
      <c r="JZT74" s="21"/>
      <c r="JZU74" s="21"/>
      <c r="JZV74" s="21"/>
      <c r="JZW74" s="21"/>
      <c r="JZX74" s="21"/>
      <c r="JZY74" s="21"/>
      <c r="JZZ74" s="21"/>
      <c r="KAA74" s="21"/>
      <c r="KAB74" s="21"/>
      <c r="KAC74" s="21"/>
      <c r="KAD74" s="21"/>
      <c r="KAE74" s="21"/>
      <c r="KAF74" s="21"/>
      <c r="KAG74" s="21"/>
      <c r="KAH74" s="21"/>
      <c r="KAI74" s="21"/>
      <c r="KAJ74" s="21"/>
      <c r="KAK74" s="21"/>
      <c r="KAL74" s="21"/>
      <c r="KAM74" s="21"/>
      <c r="KAN74" s="21"/>
      <c r="KAO74" s="21"/>
      <c r="KAP74" s="21"/>
      <c r="KAQ74" s="21"/>
      <c r="KAR74" s="21"/>
      <c r="KAS74" s="21"/>
      <c r="KAT74" s="21"/>
      <c r="KAU74" s="21"/>
      <c r="KAV74" s="21"/>
      <c r="KAW74" s="21"/>
      <c r="KAX74" s="21"/>
      <c r="KAY74" s="21"/>
      <c r="KAZ74" s="21"/>
      <c r="KBA74" s="21"/>
      <c r="KBB74" s="21"/>
      <c r="KBC74" s="21"/>
      <c r="KBD74" s="21"/>
      <c r="KBE74" s="21"/>
      <c r="KBF74" s="21"/>
      <c r="KBG74" s="21"/>
      <c r="KBH74" s="21"/>
      <c r="KBI74" s="21"/>
      <c r="KBJ74" s="21"/>
      <c r="KBK74" s="21"/>
      <c r="KBL74" s="21"/>
      <c r="KBM74" s="21"/>
      <c r="KBN74" s="21"/>
      <c r="KBO74" s="21"/>
      <c r="KBP74" s="21"/>
      <c r="KBQ74" s="21"/>
      <c r="KBR74" s="21"/>
      <c r="KBS74" s="21"/>
      <c r="KBT74" s="21"/>
      <c r="KBU74" s="21"/>
      <c r="KBV74" s="21"/>
      <c r="KBW74" s="21"/>
      <c r="KBX74" s="21"/>
      <c r="KBY74" s="21"/>
      <c r="KBZ74" s="21"/>
      <c r="KCA74" s="21"/>
      <c r="KCB74" s="21"/>
      <c r="KCC74" s="21"/>
      <c r="KCD74" s="21"/>
      <c r="KCE74" s="21"/>
      <c r="KCF74" s="21"/>
      <c r="KCG74" s="21"/>
      <c r="KCH74" s="21"/>
      <c r="KCI74" s="21"/>
      <c r="KCJ74" s="21"/>
      <c r="KCK74" s="21"/>
      <c r="KCL74" s="21"/>
      <c r="KCM74" s="21"/>
      <c r="KCN74" s="21"/>
      <c r="KCO74" s="21"/>
      <c r="KCP74" s="21"/>
      <c r="KCQ74" s="21"/>
      <c r="KCR74" s="21"/>
      <c r="KCS74" s="21"/>
      <c r="KCT74" s="21"/>
      <c r="KCU74" s="21"/>
      <c r="KCV74" s="21"/>
      <c r="KCW74" s="21"/>
      <c r="KCX74" s="21"/>
      <c r="KCY74" s="21"/>
      <c r="KCZ74" s="21"/>
      <c r="KDA74" s="21"/>
      <c r="KDB74" s="21"/>
      <c r="KDC74" s="21"/>
      <c r="KDD74" s="21"/>
      <c r="KDE74" s="21"/>
      <c r="KDF74" s="21"/>
      <c r="KDG74" s="21"/>
      <c r="KDH74" s="21"/>
      <c r="KDI74" s="21"/>
      <c r="KDJ74" s="21"/>
      <c r="KDK74" s="21"/>
      <c r="KDL74" s="21"/>
      <c r="KDM74" s="21"/>
      <c r="KDN74" s="21"/>
      <c r="KDO74" s="21"/>
      <c r="KDP74" s="21"/>
      <c r="KDQ74" s="21"/>
      <c r="KDR74" s="21"/>
      <c r="KDS74" s="21"/>
      <c r="KDT74" s="21"/>
      <c r="KDU74" s="21"/>
      <c r="KDV74" s="21"/>
      <c r="KDW74" s="21"/>
      <c r="KDX74" s="21"/>
      <c r="KDY74" s="21"/>
      <c r="KDZ74" s="21"/>
      <c r="KEA74" s="21"/>
      <c r="KEB74" s="21"/>
      <c r="KEC74" s="21"/>
      <c r="KED74" s="21"/>
      <c r="KEE74" s="21"/>
      <c r="KEF74" s="21"/>
      <c r="KEG74" s="21"/>
      <c r="KEH74" s="21"/>
      <c r="KEI74" s="21"/>
      <c r="KEJ74" s="21"/>
      <c r="KEK74" s="21"/>
      <c r="KEL74" s="21"/>
      <c r="KEM74" s="21"/>
      <c r="KEN74" s="21"/>
      <c r="KEO74" s="21"/>
      <c r="KEP74" s="21"/>
      <c r="KEQ74" s="21"/>
      <c r="KER74" s="21"/>
      <c r="KES74" s="21"/>
      <c r="KET74" s="21"/>
      <c r="KEU74" s="21"/>
      <c r="KEV74" s="21"/>
      <c r="KEW74" s="21"/>
      <c r="KEX74" s="21"/>
      <c r="KEY74" s="21"/>
      <c r="KEZ74" s="21"/>
      <c r="KFA74" s="21"/>
      <c r="KFB74" s="21"/>
      <c r="KFC74" s="21"/>
      <c r="KFD74" s="21"/>
      <c r="KFE74" s="21"/>
      <c r="KFF74" s="21"/>
      <c r="KFG74" s="21"/>
      <c r="KFH74" s="21"/>
      <c r="KFI74" s="21"/>
      <c r="KFJ74" s="21"/>
      <c r="KFK74" s="21"/>
      <c r="KFL74" s="21"/>
      <c r="KFM74" s="21"/>
      <c r="KFN74" s="21"/>
      <c r="KFO74" s="21"/>
      <c r="KFP74" s="21"/>
      <c r="KFQ74" s="21"/>
      <c r="KFR74" s="21"/>
      <c r="KFS74" s="21"/>
      <c r="KFT74" s="21"/>
      <c r="KFU74" s="21"/>
      <c r="KFV74" s="21"/>
      <c r="KFW74" s="21"/>
      <c r="KFX74" s="21"/>
      <c r="KFY74" s="21"/>
      <c r="KFZ74" s="21"/>
      <c r="KGA74" s="21"/>
      <c r="KGB74" s="21"/>
      <c r="KGC74" s="21"/>
      <c r="KGD74" s="21"/>
      <c r="KGE74" s="21"/>
      <c r="KGF74" s="21"/>
      <c r="KGG74" s="21"/>
      <c r="KGH74" s="21"/>
      <c r="KGI74" s="21"/>
      <c r="KGJ74" s="21"/>
      <c r="KGK74" s="21"/>
      <c r="KGL74" s="21"/>
      <c r="KGM74" s="21"/>
      <c r="KGN74" s="21"/>
      <c r="KGO74" s="21"/>
      <c r="KGP74" s="21"/>
      <c r="KGQ74" s="21"/>
      <c r="KGR74" s="21"/>
      <c r="KGS74" s="21"/>
      <c r="KGT74" s="21"/>
      <c r="KGU74" s="21"/>
      <c r="KGV74" s="21"/>
      <c r="KGW74" s="21"/>
      <c r="KGX74" s="21"/>
      <c r="KGY74" s="21"/>
      <c r="KGZ74" s="21"/>
      <c r="KHA74" s="21"/>
      <c r="KHB74" s="21"/>
      <c r="KHC74" s="21"/>
      <c r="KHD74" s="21"/>
      <c r="KHE74" s="21"/>
      <c r="KHF74" s="21"/>
      <c r="KHG74" s="21"/>
      <c r="KHH74" s="21"/>
      <c r="KHI74" s="21"/>
      <c r="KHJ74" s="21"/>
      <c r="KHK74" s="21"/>
      <c r="KHL74" s="21"/>
      <c r="KHM74" s="21"/>
      <c r="KHN74" s="21"/>
      <c r="KHO74" s="21"/>
      <c r="KHP74" s="21"/>
      <c r="KHQ74" s="21"/>
      <c r="KHR74" s="21"/>
      <c r="KHS74" s="21"/>
      <c r="KHT74" s="21"/>
      <c r="KHU74" s="21"/>
      <c r="KHV74" s="21"/>
      <c r="KHW74" s="21"/>
      <c r="KHX74" s="21"/>
      <c r="KHY74" s="21"/>
      <c r="KHZ74" s="21"/>
      <c r="KIA74" s="21"/>
      <c r="KIB74" s="21"/>
      <c r="KIC74" s="21"/>
      <c r="KID74" s="21"/>
      <c r="KIE74" s="21"/>
      <c r="KIF74" s="21"/>
      <c r="KIG74" s="21"/>
      <c r="KIH74" s="21"/>
      <c r="KII74" s="21"/>
      <c r="KIJ74" s="21"/>
      <c r="KIK74" s="21"/>
      <c r="KIL74" s="21"/>
      <c r="KIM74" s="21"/>
      <c r="KIN74" s="21"/>
      <c r="KIO74" s="21"/>
      <c r="KIP74" s="21"/>
      <c r="KIQ74" s="21"/>
      <c r="KIR74" s="21"/>
      <c r="KIS74" s="21"/>
      <c r="KIT74" s="21"/>
      <c r="KIU74" s="21"/>
      <c r="KIV74" s="21"/>
      <c r="KIW74" s="21"/>
      <c r="KIX74" s="21"/>
      <c r="KIY74" s="21"/>
      <c r="KIZ74" s="21"/>
      <c r="KJA74" s="21"/>
      <c r="KJB74" s="21"/>
      <c r="KJC74" s="21"/>
      <c r="KJD74" s="21"/>
      <c r="KJE74" s="21"/>
      <c r="KJF74" s="21"/>
      <c r="KJG74" s="21"/>
      <c r="KJH74" s="21"/>
      <c r="KJI74" s="21"/>
      <c r="KJJ74" s="21"/>
      <c r="KJK74" s="21"/>
      <c r="KJL74" s="21"/>
      <c r="KJM74" s="21"/>
      <c r="KJN74" s="21"/>
      <c r="KJO74" s="21"/>
      <c r="KJP74" s="21"/>
      <c r="KJQ74" s="21"/>
      <c r="KJR74" s="21"/>
      <c r="KJS74" s="21"/>
      <c r="KJT74" s="21"/>
      <c r="KJU74" s="21"/>
      <c r="KJV74" s="21"/>
      <c r="KJW74" s="21"/>
      <c r="KJX74" s="21"/>
      <c r="KJY74" s="21"/>
      <c r="KJZ74" s="21"/>
      <c r="KKA74" s="21"/>
      <c r="KKB74" s="21"/>
      <c r="KKC74" s="21"/>
      <c r="KKD74" s="21"/>
      <c r="KKE74" s="21"/>
      <c r="KKF74" s="21"/>
      <c r="KKG74" s="21"/>
      <c r="KKH74" s="21"/>
      <c r="KKI74" s="21"/>
      <c r="KKJ74" s="21"/>
      <c r="KKK74" s="21"/>
      <c r="KKL74" s="21"/>
      <c r="KKM74" s="21"/>
      <c r="KKN74" s="21"/>
      <c r="KKO74" s="21"/>
      <c r="KKP74" s="21"/>
      <c r="KKQ74" s="21"/>
      <c r="KKR74" s="21"/>
      <c r="KKS74" s="21"/>
      <c r="KKT74" s="21"/>
      <c r="KKU74" s="21"/>
      <c r="KKV74" s="21"/>
      <c r="KKW74" s="21"/>
      <c r="KKX74" s="21"/>
      <c r="KKY74" s="21"/>
      <c r="KKZ74" s="21"/>
      <c r="KLA74" s="21"/>
      <c r="KLB74" s="21"/>
      <c r="KLC74" s="21"/>
      <c r="KLD74" s="21"/>
      <c r="KLE74" s="21"/>
      <c r="KLF74" s="21"/>
      <c r="KLG74" s="21"/>
      <c r="KLH74" s="21"/>
      <c r="KLI74" s="21"/>
      <c r="KLJ74" s="21"/>
      <c r="KLK74" s="21"/>
      <c r="KLL74" s="21"/>
      <c r="KLM74" s="21"/>
      <c r="KLN74" s="21"/>
      <c r="KLO74" s="21"/>
      <c r="KLP74" s="21"/>
      <c r="KLQ74" s="21"/>
      <c r="KLR74" s="21"/>
      <c r="KLS74" s="21"/>
      <c r="KLT74" s="21"/>
      <c r="KLU74" s="21"/>
      <c r="KLV74" s="21"/>
      <c r="KLW74" s="21"/>
      <c r="KLX74" s="21"/>
      <c r="KLY74" s="21"/>
      <c r="KLZ74" s="21"/>
      <c r="KMA74" s="21"/>
      <c r="KMB74" s="21"/>
      <c r="KMC74" s="21"/>
      <c r="KMD74" s="21"/>
      <c r="KME74" s="21"/>
      <c r="KMF74" s="21"/>
      <c r="KMG74" s="21"/>
      <c r="KMH74" s="21"/>
      <c r="KMI74" s="21"/>
      <c r="KMJ74" s="21"/>
      <c r="KMK74" s="21"/>
      <c r="KML74" s="21"/>
      <c r="KMM74" s="21"/>
      <c r="KMN74" s="21"/>
      <c r="KMO74" s="21"/>
      <c r="KMP74" s="21"/>
      <c r="KMQ74" s="21"/>
      <c r="KMR74" s="21"/>
      <c r="KMS74" s="21"/>
      <c r="KMT74" s="21"/>
      <c r="KMU74" s="21"/>
      <c r="KMV74" s="21"/>
      <c r="KMW74" s="21"/>
      <c r="KMX74" s="21"/>
      <c r="KMY74" s="21"/>
      <c r="KMZ74" s="21"/>
      <c r="KNA74" s="21"/>
      <c r="KNB74" s="21"/>
      <c r="KNC74" s="21"/>
      <c r="KND74" s="21"/>
      <c r="KNE74" s="21"/>
      <c r="KNF74" s="21"/>
      <c r="KNG74" s="21"/>
      <c r="KNH74" s="21"/>
      <c r="KNI74" s="21"/>
      <c r="KNJ74" s="21"/>
      <c r="KNK74" s="21"/>
      <c r="KNL74" s="21"/>
      <c r="KNM74" s="21"/>
      <c r="KNN74" s="21"/>
      <c r="KNO74" s="21"/>
      <c r="KNP74" s="21"/>
      <c r="KNQ74" s="21"/>
      <c r="KNR74" s="21"/>
      <c r="KNS74" s="21"/>
      <c r="KNT74" s="21"/>
      <c r="KNU74" s="21"/>
      <c r="KNV74" s="21"/>
      <c r="KNW74" s="21"/>
      <c r="KNX74" s="21"/>
      <c r="KNY74" s="21"/>
      <c r="KNZ74" s="21"/>
      <c r="KOA74" s="21"/>
      <c r="KOB74" s="21"/>
      <c r="KOC74" s="21"/>
      <c r="KOD74" s="21"/>
      <c r="KOE74" s="21"/>
      <c r="KOF74" s="21"/>
      <c r="KOG74" s="21"/>
      <c r="KOH74" s="21"/>
      <c r="KOI74" s="21"/>
      <c r="KOJ74" s="21"/>
      <c r="KOK74" s="21"/>
      <c r="KOL74" s="21"/>
      <c r="KOM74" s="21"/>
      <c r="KON74" s="21"/>
      <c r="KOO74" s="21"/>
      <c r="KOP74" s="21"/>
      <c r="KOQ74" s="21"/>
      <c r="KOR74" s="21"/>
      <c r="KOS74" s="21"/>
      <c r="KOT74" s="21"/>
      <c r="KOU74" s="21"/>
      <c r="KOV74" s="21"/>
      <c r="KOW74" s="21"/>
      <c r="KOX74" s="21"/>
      <c r="KOY74" s="21"/>
      <c r="KOZ74" s="21"/>
      <c r="KPA74" s="21"/>
      <c r="KPB74" s="21"/>
      <c r="KPC74" s="21"/>
      <c r="KPD74" s="21"/>
      <c r="KPE74" s="21"/>
      <c r="KPF74" s="21"/>
      <c r="KPG74" s="21"/>
      <c r="KPH74" s="21"/>
      <c r="KPI74" s="21"/>
      <c r="KPJ74" s="21"/>
      <c r="KPK74" s="21"/>
      <c r="KPL74" s="21"/>
      <c r="KPM74" s="21"/>
      <c r="KPN74" s="21"/>
      <c r="KPO74" s="21"/>
      <c r="KPP74" s="21"/>
      <c r="KPQ74" s="21"/>
      <c r="KPR74" s="21"/>
      <c r="KPS74" s="21"/>
      <c r="KPT74" s="21"/>
      <c r="KPU74" s="21"/>
      <c r="KPV74" s="21"/>
      <c r="KPW74" s="21"/>
      <c r="KPX74" s="21"/>
      <c r="KPY74" s="21"/>
      <c r="KPZ74" s="21"/>
      <c r="KQA74" s="21"/>
      <c r="KQB74" s="21"/>
      <c r="KQC74" s="21"/>
      <c r="KQD74" s="21"/>
      <c r="KQE74" s="21"/>
      <c r="KQF74" s="21"/>
      <c r="KQG74" s="21"/>
      <c r="KQH74" s="21"/>
      <c r="KQI74" s="21"/>
      <c r="KQJ74" s="21"/>
      <c r="KQK74" s="21"/>
      <c r="KQL74" s="21"/>
      <c r="KQM74" s="21"/>
      <c r="KQN74" s="21"/>
      <c r="KQO74" s="21"/>
      <c r="KQP74" s="21"/>
      <c r="KQQ74" s="21"/>
      <c r="KQR74" s="21"/>
      <c r="KQS74" s="21"/>
      <c r="KQT74" s="21"/>
      <c r="KQU74" s="21"/>
      <c r="KQV74" s="21"/>
      <c r="KQW74" s="21"/>
      <c r="KQX74" s="21"/>
      <c r="KQY74" s="21"/>
      <c r="KQZ74" s="21"/>
      <c r="KRA74" s="21"/>
      <c r="KRB74" s="21"/>
      <c r="KRC74" s="21"/>
      <c r="KRD74" s="21"/>
      <c r="KRE74" s="21"/>
      <c r="KRF74" s="21"/>
      <c r="KRG74" s="21"/>
      <c r="KRH74" s="21"/>
      <c r="KRI74" s="21"/>
      <c r="KRJ74" s="21"/>
      <c r="KRK74" s="21"/>
      <c r="KRL74" s="21"/>
      <c r="KRM74" s="21"/>
      <c r="KRN74" s="21"/>
      <c r="KRO74" s="21"/>
      <c r="KRP74" s="21"/>
      <c r="KRQ74" s="21"/>
      <c r="KRR74" s="21"/>
      <c r="KRS74" s="21"/>
      <c r="KRT74" s="21"/>
      <c r="KRU74" s="21"/>
      <c r="KRV74" s="21"/>
      <c r="KRW74" s="21"/>
      <c r="KRX74" s="21"/>
      <c r="KRY74" s="21"/>
      <c r="KRZ74" s="21"/>
      <c r="KSA74" s="21"/>
      <c r="KSB74" s="21"/>
      <c r="KSC74" s="21"/>
      <c r="KSD74" s="21"/>
      <c r="KSE74" s="21"/>
      <c r="KSF74" s="21"/>
      <c r="KSG74" s="21"/>
      <c r="KSH74" s="21"/>
      <c r="KSI74" s="21"/>
      <c r="KSJ74" s="21"/>
      <c r="KSK74" s="21"/>
      <c r="KSL74" s="21"/>
      <c r="KSM74" s="21"/>
      <c r="KSN74" s="21"/>
      <c r="KSO74" s="21"/>
      <c r="KSP74" s="21"/>
      <c r="KSQ74" s="21"/>
      <c r="KSR74" s="21"/>
      <c r="KSS74" s="21"/>
      <c r="KST74" s="21"/>
      <c r="KSU74" s="21"/>
      <c r="KSV74" s="21"/>
      <c r="KSW74" s="21"/>
      <c r="KSX74" s="21"/>
      <c r="KSY74" s="21"/>
      <c r="KSZ74" s="21"/>
      <c r="KTA74" s="21"/>
      <c r="KTB74" s="21"/>
      <c r="KTC74" s="21"/>
      <c r="KTD74" s="21"/>
      <c r="KTE74" s="21"/>
      <c r="KTF74" s="21"/>
      <c r="KTG74" s="21"/>
      <c r="KTH74" s="21"/>
      <c r="KTI74" s="21"/>
      <c r="KTJ74" s="21"/>
      <c r="KTK74" s="21"/>
      <c r="KTL74" s="21"/>
      <c r="KTM74" s="21"/>
      <c r="KTN74" s="21"/>
      <c r="KTO74" s="21"/>
      <c r="KTP74" s="21"/>
      <c r="KTQ74" s="21"/>
      <c r="KTR74" s="21"/>
      <c r="KTS74" s="21"/>
      <c r="KTT74" s="21"/>
      <c r="KTU74" s="21"/>
      <c r="KTV74" s="21"/>
      <c r="KTW74" s="21"/>
      <c r="KTX74" s="21"/>
      <c r="KTY74" s="21"/>
      <c r="KTZ74" s="21"/>
      <c r="KUA74" s="21"/>
      <c r="KUB74" s="21"/>
      <c r="KUC74" s="21"/>
      <c r="KUD74" s="21"/>
      <c r="KUE74" s="21"/>
      <c r="KUF74" s="21"/>
      <c r="KUG74" s="21"/>
      <c r="KUH74" s="21"/>
      <c r="KUI74" s="21"/>
      <c r="KUJ74" s="21"/>
      <c r="KUK74" s="21"/>
      <c r="KUL74" s="21"/>
      <c r="KUM74" s="21"/>
      <c r="KUN74" s="21"/>
      <c r="KUO74" s="21"/>
      <c r="KUP74" s="21"/>
      <c r="KUQ74" s="21"/>
      <c r="KUR74" s="21"/>
      <c r="KUS74" s="21"/>
      <c r="KUT74" s="21"/>
      <c r="KUU74" s="21"/>
      <c r="KUV74" s="21"/>
      <c r="KUW74" s="21"/>
      <c r="KUX74" s="21"/>
      <c r="KUY74" s="21"/>
      <c r="KUZ74" s="21"/>
      <c r="KVA74" s="21"/>
      <c r="KVB74" s="21"/>
      <c r="KVC74" s="21"/>
      <c r="KVD74" s="21"/>
      <c r="KVE74" s="21"/>
      <c r="KVF74" s="21"/>
      <c r="KVG74" s="21"/>
      <c r="KVH74" s="21"/>
      <c r="KVI74" s="21"/>
      <c r="KVJ74" s="21"/>
      <c r="KVK74" s="21"/>
      <c r="KVL74" s="21"/>
      <c r="KVM74" s="21"/>
      <c r="KVN74" s="21"/>
      <c r="KVO74" s="21"/>
      <c r="KVP74" s="21"/>
      <c r="KVQ74" s="21"/>
      <c r="KVR74" s="21"/>
      <c r="KVS74" s="21"/>
      <c r="KVT74" s="21"/>
      <c r="KVU74" s="21"/>
      <c r="KVV74" s="21"/>
      <c r="KVW74" s="21"/>
      <c r="KVX74" s="21"/>
      <c r="KVY74" s="21"/>
      <c r="KVZ74" s="21"/>
      <c r="KWA74" s="21"/>
      <c r="KWB74" s="21"/>
      <c r="KWC74" s="21"/>
      <c r="KWD74" s="21"/>
      <c r="KWE74" s="21"/>
      <c r="KWF74" s="21"/>
      <c r="KWG74" s="21"/>
      <c r="KWH74" s="21"/>
      <c r="KWI74" s="21"/>
      <c r="KWJ74" s="21"/>
      <c r="KWK74" s="21"/>
      <c r="KWL74" s="21"/>
      <c r="KWM74" s="21"/>
      <c r="KWN74" s="21"/>
      <c r="KWO74" s="21"/>
      <c r="KWP74" s="21"/>
      <c r="KWQ74" s="21"/>
      <c r="KWR74" s="21"/>
      <c r="KWS74" s="21"/>
      <c r="KWT74" s="21"/>
      <c r="KWU74" s="21"/>
      <c r="KWV74" s="21"/>
      <c r="KWW74" s="21"/>
      <c r="KWX74" s="21"/>
      <c r="KWY74" s="21"/>
      <c r="KWZ74" s="21"/>
      <c r="KXA74" s="21"/>
      <c r="KXB74" s="21"/>
      <c r="KXC74" s="21"/>
      <c r="KXD74" s="21"/>
      <c r="KXE74" s="21"/>
      <c r="KXF74" s="21"/>
      <c r="KXG74" s="21"/>
      <c r="KXH74" s="21"/>
      <c r="KXI74" s="21"/>
      <c r="KXJ74" s="21"/>
      <c r="KXK74" s="21"/>
      <c r="KXL74" s="21"/>
      <c r="KXM74" s="21"/>
      <c r="KXN74" s="21"/>
      <c r="KXO74" s="21"/>
      <c r="KXP74" s="21"/>
      <c r="KXQ74" s="21"/>
      <c r="KXR74" s="21"/>
      <c r="KXS74" s="21"/>
      <c r="KXT74" s="21"/>
      <c r="KXU74" s="21"/>
      <c r="KXV74" s="21"/>
      <c r="KXW74" s="21"/>
      <c r="KXX74" s="21"/>
      <c r="KXY74" s="21"/>
      <c r="KXZ74" s="21"/>
      <c r="KYA74" s="21"/>
      <c r="KYB74" s="21"/>
      <c r="KYC74" s="21"/>
      <c r="KYD74" s="21"/>
      <c r="KYE74" s="21"/>
      <c r="KYF74" s="21"/>
      <c r="KYG74" s="21"/>
      <c r="KYH74" s="21"/>
      <c r="KYI74" s="21"/>
      <c r="KYJ74" s="21"/>
      <c r="KYK74" s="21"/>
      <c r="KYL74" s="21"/>
      <c r="KYM74" s="21"/>
      <c r="KYN74" s="21"/>
      <c r="KYO74" s="21"/>
      <c r="KYP74" s="21"/>
      <c r="KYQ74" s="21"/>
      <c r="KYR74" s="21"/>
      <c r="KYS74" s="21"/>
      <c r="KYT74" s="21"/>
      <c r="KYU74" s="21"/>
      <c r="KYV74" s="21"/>
      <c r="KYW74" s="21"/>
      <c r="KYX74" s="21"/>
      <c r="KYY74" s="21"/>
      <c r="KYZ74" s="21"/>
      <c r="KZA74" s="21"/>
      <c r="KZB74" s="21"/>
      <c r="KZC74" s="21"/>
      <c r="KZD74" s="21"/>
      <c r="KZE74" s="21"/>
      <c r="KZF74" s="21"/>
      <c r="KZG74" s="21"/>
      <c r="KZH74" s="21"/>
      <c r="KZI74" s="21"/>
      <c r="KZJ74" s="21"/>
      <c r="KZK74" s="21"/>
      <c r="KZL74" s="21"/>
      <c r="KZM74" s="21"/>
      <c r="KZN74" s="21"/>
      <c r="KZO74" s="21"/>
      <c r="KZP74" s="21"/>
      <c r="KZQ74" s="21"/>
      <c r="KZR74" s="21"/>
      <c r="KZS74" s="21"/>
      <c r="KZT74" s="21"/>
      <c r="KZU74" s="21"/>
      <c r="KZV74" s="21"/>
      <c r="KZW74" s="21"/>
      <c r="KZX74" s="21"/>
      <c r="KZY74" s="21"/>
      <c r="KZZ74" s="21"/>
      <c r="LAA74" s="21"/>
      <c r="LAB74" s="21"/>
      <c r="LAC74" s="21"/>
      <c r="LAD74" s="21"/>
      <c r="LAE74" s="21"/>
      <c r="LAF74" s="21"/>
      <c r="LAG74" s="21"/>
      <c r="LAH74" s="21"/>
      <c r="LAI74" s="21"/>
      <c r="LAJ74" s="21"/>
      <c r="LAK74" s="21"/>
      <c r="LAL74" s="21"/>
      <c r="LAM74" s="21"/>
      <c r="LAN74" s="21"/>
      <c r="LAO74" s="21"/>
      <c r="LAP74" s="21"/>
      <c r="LAQ74" s="21"/>
      <c r="LAR74" s="21"/>
      <c r="LAS74" s="21"/>
      <c r="LAT74" s="21"/>
      <c r="LAU74" s="21"/>
      <c r="LAV74" s="21"/>
      <c r="LAW74" s="21"/>
      <c r="LAX74" s="21"/>
      <c r="LAY74" s="21"/>
      <c r="LAZ74" s="21"/>
      <c r="LBA74" s="21"/>
      <c r="LBB74" s="21"/>
      <c r="LBC74" s="21"/>
      <c r="LBD74" s="21"/>
      <c r="LBE74" s="21"/>
      <c r="LBF74" s="21"/>
      <c r="LBG74" s="21"/>
      <c r="LBH74" s="21"/>
      <c r="LBI74" s="21"/>
      <c r="LBJ74" s="21"/>
      <c r="LBK74" s="21"/>
      <c r="LBL74" s="21"/>
      <c r="LBM74" s="21"/>
      <c r="LBN74" s="21"/>
      <c r="LBO74" s="21"/>
      <c r="LBP74" s="21"/>
      <c r="LBQ74" s="21"/>
      <c r="LBR74" s="21"/>
      <c r="LBS74" s="21"/>
      <c r="LBT74" s="21"/>
      <c r="LBU74" s="21"/>
      <c r="LBV74" s="21"/>
      <c r="LBW74" s="21"/>
      <c r="LBX74" s="21"/>
      <c r="LBY74" s="21"/>
      <c r="LBZ74" s="21"/>
      <c r="LCA74" s="21"/>
      <c r="LCB74" s="21"/>
      <c r="LCC74" s="21"/>
      <c r="LCD74" s="21"/>
      <c r="LCE74" s="21"/>
      <c r="LCF74" s="21"/>
      <c r="LCG74" s="21"/>
      <c r="LCH74" s="21"/>
      <c r="LCI74" s="21"/>
      <c r="LCJ74" s="21"/>
      <c r="LCK74" s="21"/>
      <c r="LCL74" s="21"/>
      <c r="LCM74" s="21"/>
      <c r="LCN74" s="21"/>
      <c r="LCO74" s="21"/>
      <c r="LCP74" s="21"/>
      <c r="LCQ74" s="21"/>
      <c r="LCR74" s="21"/>
      <c r="LCS74" s="21"/>
      <c r="LCT74" s="21"/>
      <c r="LCU74" s="21"/>
      <c r="LCV74" s="21"/>
      <c r="LCW74" s="21"/>
      <c r="LCX74" s="21"/>
      <c r="LCY74" s="21"/>
      <c r="LCZ74" s="21"/>
      <c r="LDA74" s="21"/>
      <c r="LDB74" s="21"/>
      <c r="LDC74" s="21"/>
      <c r="LDD74" s="21"/>
      <c r="LDE74" s="21"/>
      <c r="LDF74" s="21"/>
      <c r="LDG74" s="21"/>
      <c r="LDH74" s="21"/>
      <c r="LDI74" s="21"/>
      <c r="LDJ74" s="21"/>
      <c r="LDK74" s="21"/>
      <c r="LDL74" s="21"/>
      <c r="LDM74" s="21"/>
      <c r="LDN74" s="21"/>
      <c r="LDO74" s="21"/>
      <c r="LDP74" s="21"/>
      <c r="LDQ74" s="21"/>
      <c r="LDR74" s="21"/>
      <c r="LDS74" s="21"/>
      <c r="LDT74" s="21"/>
      <c r="LDU74" s="21"/>
      <c r="LDV74" s="21"/>
      <c r="LDW74" s="21"/>
      <c r="LDX74" s="21"/>
      <c r="LDY74" s="21"/>
      <c r="LDZ74" s="21"/>
      <c r="LEA74" s="21"/>
      <c r="LEB74" s="21"/>
      <c r="LEC74" s="21"/>
      <c r="LED74" s="21"/>
      <c r="LEE74" s="21"/>
      <c r="LEF74" s="21"/>
      <c r="LEG74" s="21"/>
      <c r="LEH74" s="21"/>
      <c r="LEI74" s="21"/>
      <c r="LEJ74" s="21"/>
      <c r="LEK74" s="21"/>
      <c r="LEL74" s="21"/>
      <c r="LEM74" s="21"/>
      <c r="LEN74" s="21"/>
      <c r="LEO74" s="21"/>
      <c r="LEP74" s="21"/>
      <c r="LEQ74" s="21"/>
      <c r="LER74" s="21"/>
      <c r="LES74" s="21"/>
      <c r="LET74" s="21"/>
      <c r="LEU74" s="21"/>
      <c r="LEV74" s="21"/>
      <c r="LEW74" s="21"/>
      <c r="LEX74" s="21"/>
      <c r="LEY74" s="21"/>
      <c r="LEZ74" s="21"/>
      <c r="LFA74" s="21"/>
      <c r="LFB74" s="21"/>
      <c r="LFC74" s="21"/>
      <c r="LFD74" s="21"/>
      <c r="LFE74" s="21"/>
      <c r="LFF74" s="21"/>
      <c r="LFG74" s="21"/>
      <c r="LFH74" s="21"/>
      <c r="LFI74" s="21"/>
      <c r="LFJ74" s="21"/>
      <c r="LFK74" s="21"/>
      <c r="LFL74" s="21"/>
      <c r="LFM74" s="21"/>
      <c r="LFN74" s="21"/>
      <c r="LFO74" s="21"/>
      <c r="LFP74" s="21"/>
      <c r="LFQ74" s="21"/>
      <c r="LFR74" s="21"/>
      <c r="LFS74" s="21"/>
      <c r="LFT74" s="21"/>
      <c r="LFU74" s="21"/>
      <c r="LFV74" s="21"/>
      <c r="LFW74" s="21"/>
      <c r="LFX74" s="21"/>
      <c r="LFY74" s="21"/>
      <c r="LFZ74" s="21"/>
      <c r="LGA74" s="21"/>
      <c r="LGB74" s="21"/>
      <c r="LGC74" s="21"/>
      <c r="LGD74" s="21"/>
      <c r="LGE74" s="21"/>
      <c r="LGF74" s="21"/>
      <c r="LGG74" s="21"/>
      <c r="LGH74" s="21"/>
      <c r="LGI74" s="21"/>
      <c r="LGJ74" s="21"/>
      <c r="LGK74" s="21"/>
      <c r="LGL74" s="21"/>
      <c r="LGM74" s="21"/>
      <c r="LGN74" s="21"/>
      <c r="LGO74" s="21"/>
      <c r="LGP74" s="21"/>
      <c r="LGQ74" s="21"/>
      <c r="LGR74" s="21"/>
      <c r="LGS74" s="21"/>
      <c r="LGT74" s="21"/>
      <c r="LGU74" s="21"/>
      <c r="LGV74" s="21"/>
      <c r="LGW74" s="21"/>
      <c r="LGX74" s="21"/>
      <c r="LGY74" s="21"/>
      <c r="LGZ74" s="21"/>
      <c r="LHA74" s="21"/>
      <c r="LHB74" s="21"/>
      <c r="LHC74" s="21"/>
      <c r="LHD74" s="21"/>
      <c r="LHE74" s="21"/>
      <c r="LHF74" s="21"/>
      <c r="LHG74" s="21"/>
      <c r="LHH74" s="21"/>
      <c r="LHI74" s="21"/>
      <c r="LHJ74" s="21"/>
      <c r="LHK74" s="21"/>
      <c r="LHL74" s="21"/>
      <c r="LHM74" s="21"/>
      <c r="LHN74" s="21"/>
      <c r="LHO74" s="21"/>
      <c r="LHP74" s="21"/>
      <c r="LHQ74" s="21"/>
      <c r="LHR74" s="21"/>
      <c r="LHS74" s="21"/>
      <c r="LHT74" s="21"/>
      <c r="LHU74" s="21"/>
      <c r="LHV74" s="21"/>
      <c r="LHW74" s="21"/>
      <c r="LHX74" s="21"/>
      <c r="LHY74" s="21"/>
      <c r="LHZ74" s="21"/>
      <c r="LIA74" s="21"/>
      <c r="LIB74" s="21"/>
      <c r="LIC74" s="21"/>
      <c r="LID74" s="21"/>
      <c r="LIE74" s="21"/>
      <c r="LIF74" s="21"/>
      <c r="LIG74" s="21"/>
      <c r="LIH74" s="21"/>
      <c r="LII74" s="21"/>
      <c r="LIJ74" s="21"/>
      <c r="LIK74" s="21"/>
      <c r="LIL74" s="21"/>
      <c r="LIM74" s="21"/>
      <c r="LIN74" s="21"/>
      <c r="LIO74" s="21"/>
      <c r="LIP74" s="21"/>
      <c r="LIQ74" s="21"/>
      <c r="LIR74" s="21"/>
      <c r="LIS74" s="21"/>
      <c r="LIT74" s="21"/>
      <c r="LIU74" s="21"/>
      <c r="LIV74" s="21"/>
      <c r="LIW74" s="21"/>
      <c r="LIX74" s="21"/>
      <c r="LIY74" s="21"/>
      <c r="LIZ74" s="21"/>
      <c r="LJA74" s="21"/>
      <c r="LJB74" s="21"/>
      <c r="LJC74" s="21"/>
      <c r="LJD74" s="21"/>
      <c r="LJE74" s="21"/>
      <c r="LJF74" s="21"/>
      <c r="LJG74" s="21"/>
      <c r="LJH74" s="21"/>
      <c r="LJI74" s="21"/>
      <c r="LJJ74" s="21"/>
      <c r="LJK74" s="21"/>
      <c r="LJL74" s="21"/>
      <c r="LJM74" s="21"/>
      <c r="LJN74" s="21"/>
      <c r="LJO74" s="21"/>
      <c r="LJP74" s="21"/>
      <c r="LJQ74" s="21"/>
      <c r="LJR74" s="21"/>
      <c r="LJS74" s="21"/>
      <c r="LJT74" s="21"/>
      <c r="LJU74" s="21"/>
      <c r="LJV74" s="21"/>
      <c r="LJW74" s="21"/>
      <c r="LJX74" s="21"/>
      <c r="LJY74" s="21"/>
      <c r="LJZ74" s="21"/>
      <c r="LKA74" s="21"/>
      <c r="LKB74" s="21"/>
      <c r="LKC74" s="21"/>
      <c r="LKD74" s="21"/>
      <c r="LKE74" s="21"/>
      <c r="LKF74" s="21"/>
      <c r="LKG74" s="21"/>
      <c r="LKH74" s="21"/>
      <c r="LKI74" s="21"/>
      <c r="LKJ74" s="21"/>
      <c r="LKK74" s="21"/>
      <c r="LKL74" s="21"/>
      <c r="LKM74" s="21"/>
      <c r="LKN74" s="21"/>
      <c r="LKO74" s="21"/>
      <c r="LKP74" s="21"/>
      <c r="LKQ74" s="21"/>
      <c r="LKR74" s="21"/>
      <c r="LKS74" s="21"/>
      <c r="LKT74" s="21"/>
      <c r="LKU74" s="21"/>
      <c r="LKV74" s="21"/>
      <c r="LKW74" s="21"/>
      <c r="LKX74" s="21"/>
      <c r="LKY74" s="21"/>
      <c r="LKZ74" s="21"/>
      <c r="LLA74" s="21"/>
      <c r="LLB74" s="21"/>
      <c r="LLC74" s="21"/>
      <c r="LLD74" s="21"/>
      <c r="LLE74" s="21"/>
      <c r="LLF74" s="21"/>
      <c r="LLG74" s="21"/>
      <c r="LLH74" s="21"/>
      <c r="LLI74" s="21"/>
      <c r="LLJ74" s="21"/>
      <c r="LLK74" s="21"/>
      <c r="LLL74" s="21"/>
      <c r="LLM74" s="21"/>
      <c r="LLN74" s="21"/>
      <c r="LLO74" s="21"/>
      <c r="LLP74" s="21"/>
      <c r="LLQ74" s="21"/>
      <c r="LLR74" s="21"/>
      <c r="LLS74" s="21"/>
      <c r="LLT74" s="21"/>
      <c r="LLU74" s="21"/>
      <c r="LLV74" s="21"/>
      <c r="LLW74" s="21"/>
      <c r="LLX74" s="21"/>
      <c r="LLY74" s="21"/>
      <c r="LLZ74" s="21"/>
      <c r="LMA74" s="21"/>
      <c r="LMB74" s="21"/>
      <c r="LMC74" s="21"/>
      <c r="LMD74" s="21"/>
      <c r="LME74" s="21"/>
      <c r="LMF74" s="21"/>
      <c r="LMG74" s="21"/>
      <c r="LMH74" s="21"/>
      <c r="LMI74" s="21"/>
      <c r="LMJ74" s="21"/>
      <c r="LMK74" s="21"/>
      <c r="LML74" s="21"/>
      <c r="LMM74" s="21"/>
      <c r="LMN74" s="21"/>
      <c r="LMO74" s="21"/>
      <c r="LMP74" s="21"/>
      <c r="LMQ74" s="21"/>
      <c r="LMR74" s="21"/>
      <c r="LMS74" s="21"/>
      <c r="LMT74" s="21"/>
      <c r="LMU74" s="21"/>
      <c r="LMV74" s="21"/>
      <c r="LMW74" s="21"/>
      <c r="LMX74" s="21"/>
      <c r="LMY74" s="21"/>
      <c r="LMZ74" s="21"/>
      <c r="LNA74" s="21"/>
      <c r="LNB74" s="21"/>
      <c r="LNC74" s="21"/>
      <c r="LND74" s="21"/>
      <c r="LNE74" s="21"/>
      <c r="LNF74" s="21"/>
      <c r="LNG74" s="21"/>
      <c r="LNH74" s="21"/>
      <c r="LNI74" s="21"/>
      <c r="LNJ74" s="21"/>
      <c r="LNK74" s="21"/>
      <c r="LNL74" s="21"/>
      <c r="LNM74" s="21"/>
      <c r="LNN74" s="21"/>
      <c r="LNO74" s="21"/>
      <c r="LNP74" s="21"/>
      <c r="LNQ74" s="21"/>
      <c r="LNR74" s="21"/>
      <c r="LNS74" s="21"/>
      <c r="LNT74" s="21"/>
      <c r="LNU74" s="21"/>
      <c r="LNV74" s="21"/>
      <c r="LNW74" s="21"/>
      <c r="LNX74" s="21"/>
      <c r="LNY74" s="21"/>
      <c r="LNZ74" s="21"/>
      <c r="LOA74" s="21"/>
      <c r="LOB74" s="21"/>
      <c r="LOC74" s="21"/>
      <c r="LOD74" s="21"/>
      <c r="LOE74" s="21"/>
      <c r="LOF74" s="21"/>
      <c r="LOG74" s="21"/>
      <c r="LOH74" s="21"/>
      <c r="LOI74" s="21"/>
      <c r="LOJ74" s="21"/>
      <c r="LOK74" s="21"/>
      <c r="LOL74" s="21"/>
      <c r="LOM74" s="21"/>
      <c r="LON74" s="21"/>
      <c r="LOO74" s="21"/>
      <c r="LOP74" s="21"/>
      <c r="LOQ74" s="21"/>
      <c r="LOR74" s="21"/>
      <c r="LOS74" s="21"/>
      <c r="LOT74" s="21"/>
      <c r="LOU74" s="21"/>
      <c r="LOV74" s="21"/>
      <c r="LOW74" s="21"/>
      <c r="LOX74" s="21"/>
      <c r="LOY74" s="21"/>
      <c r="LOZ74" s="21"/>
      <c r="LPA74" s="21"/>
      <c r="LPB74" s="21"/>
      <c r="LPC74" s="21"/>
      <c r="LPD74" s="21"/>
      <c r="LPE74" s="21"/>
      <c r="LPF74" s="21"/>
      <c r="LPG74" s="21"/>
      <c r="LPH74" s="21"/>
      <c r="LPI74" s="21"/>
      <c r="LPJ74" s="21"/>
      <c r="LPK74" s="21"/>
      <c r="LPL74" s="21"/>
      <c r="LPM74" s="21"/>
      <c r="LPN74" s="21"/>
      <c r="LPO74" s="21"/>
      <c r="LPP74" s="21"/>
      <c r="LPQ74" s="21"/>
      <c r="LPR74" s="21"/>
      <c r="LPS74" s="21"/>
      <c r="LPT74" s="21"/>
      <c r="LPU74" s="21"/>
      <c r="LPV74" s="21"/>
      <c r="LPW74" s="21"/>
      <c r="LPX74" s="21"/>
      <c r="LPY74" s="21"/>
      <c r="LPZ74" s="21"/>
      <c r="LQA74" s="21"/>
      <c r="LQB74" s="21"/>
      <c r="LQC74" s="21"/>
      <c r="LQD74" s="21"/>
      <c r="LQE74" s="21"/>
      <c r="LQF74" s="21"/>
      <c r="LQG74" s="21"/>
      <c r="LQH74" s="21"/>
      <c r="LQI74" s="21"/>
      <c r="LQJ74" s="21"/>
      <c r="LQK74" s="21"/>
      <c r="LQL74" s="21"/>
      <c r="LQM74" s="21"/>
      <c r="LQN74" s="21"/>
      <c r="LQO74" s="21"/>
      <c r="LQP74" s="21"/>
      <c r="LQQ74" s="21"/>
      <c r="LQR74" s="21"/>
      <c r="LQS74" s="21"/>
      <c r="LQT74" s="21"/>
      <c r="LQU74" s="21"/>
      <c r="LQV74" s="21"/>
      <c r="LQW74" s="21"/>
      <c r="LQX74" s="21"/>
      <c r="LQY74" s="21"/>
      <c r="LQZ74" s="21"/>
      <c r="LRA74" s="21"/>
      <c r="LRB74" s="21"/>
      <c r="LRC74" s="21"/>
      <c r="LRD74" s="21"/>
      <c r="LRE74" s="21"/>
      <c r="LRF74" s="21"/>
      <c r="LRG74" s="21"/>
      <c r="LRH74" s="21"/>
      <c r="LRI74" s="21"/>
      <c r="LRJ74" s="21"/>
      <c r="LRK74" s="21"/>
      <c r="LRL74" s="21"/>
      <c r="LRM74" s="21"/>
      <c r="LRN74" s="21"/>
      <c r="LRO74" s="21"/>
      <c r="LRP74" s="21"/>
      <c r="LRQ74" s="21"/>
      <c r="LRR74" s="21"/>
      <c r="LRS74" s="21"/>
      <c r="LRT74" s="21"/>
      <c r="LRU74" s="21"/>
      <c r="LRV74" s="21"/>
      <c r="LRW74" s="21"/>
      <c r="LRX74" s="21"/>
      <c r="LRY74" s="21"/>
      <c r="LRZ74" s="21"/>
      <c r="LSA74" s="21"/>
      <c r="LSB74" s="21"/>
      <c r="LSC74" s="21"/>
      <c r="LSD74" s="21"/>
      <c r="LSE74" s="21"/>
      <c r="LSF74" s="21"/>
      <c r="LSG74" s="21"/>
      <c r="LSH74" s="21"/>
      <c r="LSI74" s="21"/>
      <c r="LSJ74" s="21"/>
      <c r="LSK74" s="21"/>
      <c r="LSL74" s="21"/>
      <c r="LSM74" s="21"/>
      <c r="LSN74" s="21"/>
      <c r="LSO74" s="21"/>
      <c r="LSP74" s="21"/>
      <c r="LSQ74" s="21"/>
      <c r="LSR74" s="21"/>
      <c r="LSS74" s="21"/>
      <c r="LST74" s="21"/>
      <c r="LSU74" s="21"/>
      <c r="LSV74" s="21"/>
      <c r="LSW74" s="21"/>
      <c r="LSX74" s="21"/>
      <c r="LSY74" s="21"/>
      <c r="LSZ74" s="21"/>
      <c r="LTA74" s="21"/>
      <c r="LTB74" s="21"/>
      <c r="LTC74" s="21"/>
      <c r="LTD74" s="21"/>
      <c r="LTE74" s="21"/>
      <c r="LTF74" s="21"/>
      <c r="LTG74" s="21"/>
      <c r="LTH74" s="21"/>
      <c r="LTI74" s="21"/>
      <c r="LTJ74" s="21"/>
      <c r="LTK74" s="21"/>
      <c r="LTL74" s="21"/>
      <c r="LTM74" s="21"/>
      <c r="LTN74" s="21"/>
      <c r="LTO74" s="21"/>
      <c r="LTP74" s="21"/>
      <c r="LTQ74" s="21"/>
      <c r="LTR74" s="21"/>
      <c r="LTS74" s="21"/>
      <c r="LTT74" s="21"/>
      <c r="LTU74" s="21"/>
      <c r="LTV74" s="21"/>
      <c r="LTW74" s="21"/>
      <c r="LTX74" s="21"/>
      <c r="LTY74" s="21"/>
      <c r="LTZ74" s="21"/>
      <c r="LUA74" s="21"/>
      <c r="LUB74" s="21"/>
      <c r="LUC74" s="21"/>
      <c r="LUD74" s="21"/>
      <c r="LUE74" s="21"/>
      <c r="LUF74" s="21"/>
      <c r="LUG74" s="21"/>
      <c r="LUH74" s="21"/>
      <c r="LUI74" s="21"/>
      <c r="LUJ74" s="21"/>
      <c r="LUK74" s="21"/>
      <c r="LUL74" s="21"/>
      <c r="LUM74" s="21"/>
      <c r="LUN74" s="21"/>
      <c r="LUO74" s="21"/>
      <c r="LUP74" s="21"/>
      <c r="LUQ74" s="21"/>
      <c r="LUR74" s="21"/>
      <c r="LUS74" s="21"/>
      <c r="LUT74" s="21"/>
      <c r="LUU74" s="21"/>
      <c r="LUV74" s="21"/>
      <c r="LUW74" s="21"/>
      <c r="LUX74" s="21"/>
      <c r="LUY74" s="21"/>
      <c r="LUZ74" s="21"/>
      <c r="LVA74" s="21"/>
      <c r="LVB74" s="21"/>
      <c r="LVC74" s="21"/>
      <c r="LVD74" s="21"/>
      <c r="LVE74" s="21"/>
      <c r="LVF74" s="21"/>
      <c r="LVG74" s="21"/>
      <c r="LVH74" s="21"/>
      <c r="LVI74" s="21"/>
      <c r="LVJ74" s="21"/>
      <c r="LVK74" s="21"/>
      <c r="LVL74" s="21"/>
      <c r="LVM74" s="21"/>
      <c r="LVN74" s="21"/>
      <c r="LVO74" s="21"/>
      <c r="LVP74" s="21"/>
      <c r="LVQ74" s="21"/>
      <c r="LVR74" s="21"/>
      <c r="LVS74" s="21"/>
      <c r="LVT74" s="21"/>
      <c r="LVU74" s="21"/>
      <c r="LVV74" s="21"/>
      <c r="LVW74" s="21"/>
      <c r="LVX74" s="21"/>
      <c r="LVY74" s="21"/>
      <c r="LVZ74" s="21"/>
      <c r="LWA74" s="21"/>
      <c r="LWB74" s="21"/>
      <c r="LWC74" s="21"/>
      <c r="LWD74" s="21"/>
      <c r="LWE74" s="21"/>
      <c r="LWF74" s="21"/>
      <c r="LWG74" s="21"/>
      <c r="LWH74" s="21"/>
      <c r="LWI74" s="21"/>
      <c r="LWJ74" s="21"/>
      <c r="LWK74" s="21"/>
      <c r="LWL74" s="21"/>
      <c r="LWM74" s="21"/>
      <c r="LWN74" s="21"/>
      <c r="LWO74" s="21"/>
      <c r="LWP74" s="21"/>
      <c r="LWQ74" s="21"/>
      <c r="LWR74" s="21"/>
      <c r="LWS74" s="21"/>
      <c r="LWT74" s="21"/>
      <c r="LWU74" s="21"/>
      <c r="LWV74" s="21"/>
      <c r="LWW74" s="21"/>
      <c r="LWX74" s="21"/>
      <c r="LWY74" s="21"/>
      <c r="LWZ74" s="21"/>
      <c r="LXA74" s="21"/>
      <c r="LXB74" s="21"/>
      <c r="LXC74" s="21"/>
      <c r="LXD74" s="21"/>
      <c r="LXE74" s="21"/>
      <c r="LXF74" s="21"/>
      <c r="LXG74" s="21"/>
      <c r="LXH74" s="21"/>
      <c r="LXI74" s="21"/>
      <c r="LXJ74" s="21"/>
      <c r="LXK74" s="21"/>
      <c r="LXL74" s="21"/>
      <c r="LXM74" s="21"/>
      <c r="LXN74" s="21"/>
      <c r="LXO74" s="21"/>
      <c r="LXP74" s="21"/>
      <c r="LXQ74" s="21"/>
      <c r="LXR74" s="21"/>
      <c r="LXS74" s="21"/>
      <c r="LXT74" s="21"/>
      <c r="LXU74" s="21"/>
      <c r="LXV74" s="21"/>
      <c r="LXW74" s="21"/>
      <c r="LXX74" s="21"/>
      <c r="LXY74" s="21"/>
      <c r="LXZ74" s="21"/>
      <c r="LYA74" s="21"/>
      <c r="LYB74" s="21"/>
      <c r="LYC74" s="21"/>
      <c r="LYD74" s="21"/>
      <c r="LYE74" s="21"/>
      <c r="LYF74" s="21"/>
      <c r="LYG74" s="21"/>
      <c r="LYH74" s="21"/>
      <c r="LYI74" s="21"/>
      <c r="LYJ74" s="21"/>
      <c r="LYK74" s="21"/>
      <c r="LYL74" s="21"/>
      <c r="LYM74" s="21"/>
      <c r="LYN74" s="21"/>
      <c r="LYO74" s="21"/>
      <c r="LYP74" s="21"/>
      <c r="LYQ74" s="21"/>
      <c r="LYR74" s="21"/>
      <c r="LYS74" s="21"/>
      <c r="LYT74" s="21"/>
      <c r="LYU74" s="21"/>
      <c r="LYV74" s="21"/>
      <c r="LYW74" s="21"/>
      <c r="LYX74" s="21"/>
      <c r="LYY74" s="21"/>
      <c r="LYZ74" s="21"/>
      <c r="LZA74" s="21"/>
      <c r="LZB74" s="21"/>
      <c r="LZC74" s="21"/>
      <c r="LZD74" s="21"/>
      <c r="LZE74" s="21"/>
      <c r="LZF74" s="21"/>
      <c r="LZG74" s="21"/>
      <c r="LZH74" s="21"/>
      <c r="LZI74" s="21"/>
      <c r="LZJ74" s="21"/>
      <c r="LZK74" s="21"/>
      <c r="LZL74" s="21"/>
      <c r="LZM74" s="21"/>
      <c r="LZN74" s="21"/>
      <c r="LZO74" s="21"/>
      <c r="LZP74" s="21"/>
      <c r="LZQ74" s="21"/>
      <c r="LZR74" s="21"/>
      <c r="LZS74" s="21"/>
      <c r="LZT74" s="21"/>
      <c r="LZU74" s="21"/>
      <c r="LZV74" s="21"/>
      <c r="LZW74" s="21"/>
      <c r="LZX74" s="21"/>
      <c r="LZY74" s="21"/>
      <c r="LZZ74" s="21"/>
      <c r="MAA74" s="21"/>
      <c r="MAB74" s="21"/>
      <c r="MAC74" s="21"/>
      <c r="MAD74" s="21"/>
      <c r="MAE74" s="21"/>
      <c r="MAF74" s="21"/>
      <c r="MAG74" s="21"/>
      <c r="MAH74" s="21"/>
      <c r="MAI74" s="21"/>
      <c r="MAJ74" s="21"/>
      <c r="MAK74" s="21"/>
      <c r="MAL74" s="21"/>
      <c r="MAM74" s="21"/>
      <c r="MAN74" s="21"/>
      <c r="MAO74" s="21"/>
      <c r="MAP74" s="21"/>
      <c r="MAQ74" s="21"/>
      <c r="MAR74" s="21"/>
      <c r="MAS74" s="21"/>
      <c r="MAT74" s="21"/>
      <c r="MAU74" s="21"/>
      <c r="MAV74" s="21"/>
      <c r="MAW74" s="21"/>
      <c r="MAX74" s="21"/>
      <c r="MAY74" s="21"/>
      <c r="MAZ74" s="21"/>
      <c r="MBA74" s="21"/>
      <c r="MBB74" s="21"/>
      <c r="MBC74" s="21"/>
      <c r="MBD74" s="21"/>
      <c r="MBE74" s="21"/>
      <c r="MBF74" s="21"/>
      <c r="MBG74" s="21"/>
      <c r="MBH74" s="21"/>
      <c r="MBI74" s="21"/>
      <c r="MBJ74" s="21"/>
      <c r="MBK74" s="21"/>
      <c r="MBL74" s="21"/>
      <c r="MBM74" s="21"/>
      <c r="MBN74" s="21"/>
      <c r="MBO74" s="21"/>
      <c r="MBP74" s="21"/>
      <c r="MBQ74" s="21"/>
      <c r="MBR74" s="21"/>
      <c r="MBS74" s="21"/>
      <c r="MBT74" s="21"/>
      <c r="MBU74" s="21"/>
      <c r="MBV74" s="21"/>
      <c r="MBW74" s="21"/>
      <c r="MBX74" s="21"/>
      <c r="MBY74" s="21"/>
      <c r="MBZ74" s="21"/>
      <c r="MCA74" s="21"/>
      <c r="MCB74" s="21"/>
      <c r="MCC74" s="21"/>
      <c r="MCD74" s="21"/>
      <c r="MCE74" s="21"/>
      <c r="MCF74" s="21"/>
      <c r="MCG74" s="21"/>
      <c r="MCH74" s="21"/>
      <c r="MCI74" s="21"/>
      <c r="MCJ74" s="21"/>
      <c r="MCK74" s="21"/>
      <c r="MCL74" s="21"/>
      <c r="MCM74" s="21"/>
      <c r="MCN74" s="21"/>
      <c r="MCO74" s="21"/>
      <c r="MCP74" s="21"/>
      <c r="MCQ74" s="21"/>
      <c r="MCR74" s="21"/>
      <c r="MCS74" s="21"/>
      <c r="MCT74" s="21"/>
      <c r="MCU74" s="21"/>
      <c r="MCV74" s="21"/>
      <c r="MCW74" s="21"/>
      <c r="MCX74" s="21"/>
      <c r="MCY74" s="21"/>
      <c r="MCZ74" s="21"/>
      <c r="MDA74" s="21"/>
      <c r="MDB74" s="21"/>
      <c r="MDC74" s="21"/>
      <c r="MDD74" s="21"/>
      <c r="MDE74" s="21"/>
      <c r="MDF74" s="21"/>
      <c r="MDG74" s="21"/>
      <c r="MDH74" s="21"/>
      <c r="MDI74" s="21"/>
      <c r="MDJ74" s="21"/>
      <c r="MDK74" s="21"/>
      <c r="MDL74" s="21"/>
      <c r="MDM74" s="21"/>
      <c r="MDN74" s="21"/>
      <c r="MDO74" s="21"/>
      <c r="MDP74" s="21"/>
      <c r="MDQ74" s="21"/>
      <c r="MDR74" s="21"/>
      <c r="MDS74" s="21"/>
      <c r="MDT74" s="21"/>
      <c r="MDU74" s="21"/>
      <c r="MDV74" s="21"/>
      <c r="MDW74" s="21"/>
      <c r="MDX74" s="21"/>
      <c r="MDY74" s="21"/>
      <c r="MDZ74" s="21"/>
      <c r="MEA74" s="21"/>
      <c r="MEB74" s="21"/>
      <c r="MEC74" s="21"/>
      <c r="MED74" s="21"/>
      <c r="MEE74" s="21"/>
      <c r="MEF74" s="21"/>
      <c r="MEG74" s="21"/>
      <c r="MEH74" s="21"/>
      <c r="MEI74" s="21"/>
      <c r="MEJ74" s="21"/>
      <c r="MEK74" s="21"/>
      <c r="MEL74" s="21"/>
      <c r="MEM74" s="21"/>
      <c r="MEN74" s="21"/>
      <c r="MEO74" s="21"/>
      <c r="MEP74" s="21"/>
      <c r="MEQ74" s="21"/>
      <c r="MER74" s="21"/>
      <c r="MES74" s="21"/>
      <c r="MET74" s="21"/>
      <c r="MEU74" s="21"/>
      <c r="MEV74" s="21"/>
      <c r="MEW74" s="21"/>
      <c r="MEX74" s="21"/>
      <c r="MEY74" s="21"/>
      <c r="MEZ74" s="21"/>
      <c r="MFA74" s="21"/>
      <c r="MFB74" s="21"/>
      <c r="MFC74" s="21"/>
      <c r="MFD74" s="21"/>
      <c r="MFE74" s="21"/>
      <c r="MFF74" s="21"/>
      <c r="MFG74" s="21"/>
      <c r="MFH74" s="21"/>
      <c r="MFI74" s="21"/>
      <c r="MFJ74" s="21"/>
      <c r="MFK74" s="21"/>
      <c r="MFL74" s="21"/>
      <c r="MFM74" s="21"/>
      <c r="MFN74" s="21"/>
      <c r="MFO74" s="21"/>
      <c r="MFP74" s="21"/>
      <c r="MFQ74" s="21"/>
      <c r="MFR74" s="21"/>
      <c r="MFS74" s="21"/>
      <c r="MFT74" s="21"/>
      <c r="MFU74" s="21"/>
      <c r="MFV74" s="21"/>
      <c r="MFW74" s="21"/>
      <c r="MFX74" s="21"/>
      <c r="MFY74" s="21"/>
      <c r="MFZ74" s="21"/>
      <c r="MGA74" s="21"/>
      <c r="MGB74" s="21"/>
      <c r="MGC74" s="21"/>
      <c r="MGD74" s="21"/>
      <c r="MGE74" s="21"/>
      <c r="MGF74" s="21"/>
      <c r="MGG74" s="21"/>
      <c r="MGH74" s="21"/>
      <c r="MGI74" s="21"/>
      <c r="MGJ74" s="21"/>
      <c r="MGK74" s="21"/>
      <c r="MGL74" s="21"/>
      <c r="MGM74" s="21"/>
      <c r="MGN74" s="21"/>
      <c r="MGO74" s="21"/>
      <c r="MGP74" s="21"/>
      <c r="MGQ74" s="21"/>
      <c r="MGR74" s="21"/>
      <c r="MGS74" s="21"/>
      <c r="MGT74" s="21"/>
      <c r="MGU74" s="21"/>
      <c r="MGV74" s="21"/>
      <c r="MGW74" s="21"/>
      <c r="MGX74" s="21"/>
      <c r="MGY74" s="21"/>
      <c r="MGZ74" s="21"/>
      <c r="MHA74" s="21"/>
      <c r="MHB74" s="21"/>
      <c r="MHC74" s="21"/>
      <c r="MHD74" s="21"/>
      <c r="MHE74" s="21"/>
      <c r="MHF74" s="21"/>
      <c r="MHG74" s="21"/>
      <c r="MHH74" s="21"/>
      <c r="MHI74" s="21"/>
      <c r="MHJ74" s="21"/>
      <c r="MHK74" s="21"/>
      <c r="MHL74" s="21"/>
      <c r="MHM74" s="21"/>
      <c r="MHN74" s="21"/>
      <c r="MHO74" s="21"/>
      <c r="MHP74" s="21"/>
      <c r="MHQ74" s="21"/>
      <c r="MHR74" s="21"/>
      <c r="MHS74" s="21"/>
      <c r="MHT74" s="21"/>
      <c r="MHU74" s="21"/>
      <c r="MHV74" s="21"/>
      <c r="MHW74" s="21"/>
      <c r="MHX74" s="21"/>
      <c r="MHY74" s="21"/>
      <c r="MHZ74" s="21"/>
      <c r="MIA74" s="21"/>
      <c r="MIB74" s="21"/>
      <c r="MIC74" s="21"/>
      <c r="MID74" s="21"/>
      <c r="MIE74" s="21"/>
      <c r="MIF74" s="21"/>
      <c r="MIG74" s="21"/>
      <c r="MIH74" s="21"/>
      <c r="MII74" s="21"/>
      <c r="MIJ74" s="21"/>
      <c r="MIK74" s="21"/>
      <c r="MIL74" s="21"/>
      <c r="MIM74" s="21"/>
      <c r="MIN74" s="21"/>
      <c r="MIO74" s="21"/>
      <c r="MIP74" s="21"/>
      <c r="MIQ74" s="21"/>
      <c r="MIR74" s="21"/>
      <c r="MIS74" s="21"/>
      <c r="MIT74" s="21"/>
      <c r="MIU74" s="21"/>
      <c r="MIV74" s="21"/>
      <c r="MIW74" s="21"/>
      <c r="MIX74" s="21"/>
      <c r="MIY74" s="21"/>
      <c r="MIZ74" s="21"/>
      <c r="MJA74" s="21"/>
      <c r="MJB74" s="21"/>
      <c r="MJC74" s="21"/>
      <c r="MJD74" s="21"/>
      <c r="MJE74" s="21"/>
      <c r="MJF74" s="21"/>
      <c r="MJG74" s="21"/>
      <c r="MJH74" s="21"/>
      <c r="MJI74" s="21"/>
      <c r="MJJ74" s="21"/>
      <c r="MJK74" s="21"/>
      <c r="MJL74" s="21"/>
      <c r="MJM74" s="21"/>
      <c r="MJN74" s="21"/>
      <c r="MJO74" s="21"/>
      <c r="MJP74" s="21"/>
      <c r="MJQ74" s="21"/>
      <c r="MJR74" s="21"/>
      <c r="MJS74" s="21"/>
      <c r="MJT74" s="21"/>
      <c r="MJU74" s="21"/>
      <c r="MJV74" s="21"/>
      <c r="MJW74" s="21"/>
      <c r="MJX74" s="21"/>
      <c r="MJY74" s="21"/>
      <c r="MJZ74" s="21"/>
      <c r="MKA74" s="21"/>
      <c r="MKB74" s="21"/>
      <c r="MKC74" s="21"/>
      <c r="MKD74" s="21"/>
      <c r="MKE74" s="21"/>
      <c r="MKF74" s="21"/>
      <c r="MKG74" s="21"/>
      <c r="MKH74" s="21"/>
      <c r="MKI74" s="21"/>
      <c r="MKJ74" s="21"/>
      <c r="MKK74" s="21"/>
      <c r="MKL74" s="21"/>
      <c r="MKM74" s="21"/>
      <c r="MKN74" s="21"/>
      <c r="MKO74" s="21"/>
      <c r="MKP74" s="21"/>
      <c r="MKQ74" s="21"/>
      <c r="MKR74" s="21"/>
      <c r="MKS74" s="21"/>
      <c r="MKT74" s="21"/>
      <c r="MKU74" s="21"/>
      <c r="MKV74" s="21"/>
      <c r="MKW74" s="21"/>
      <c r="MKX74" s="21"/>
      <c r="MKY74" s="21"/>
      <c r="MKZ74" s="21"/>
      <c r="MLA74" s="21"/>
      <c r="MLB74" s="21"/>
      <c r="MLC74" s="21"/>
      <c r="MLD74" s="21"/>
      <c r="MLE74" s="21"/>
      <c r="MLF74" s="21"/>
      <c r="MLG74" s="21"/>
      <c r="MLH74" s="21"/>
      <c r="MLI74" s="21"/>
      <c r="MLJ74" s="21"/>
      <c r="MLK74" s="21"/>
      <c r="MLL74" s="21"/>
      <c r="MLM74" s="21"/>
      <c r="MLN74" s="21"/>
      <c r="MLO74" s="21"/>
      <c r="MLP74" s="21"/>
      <c r="MLQ74" s="21"/>
      <c r="MLR74" s="21"/>
      <c r="MLS74" s="21"/>
      <c r="MLT74" s="21"/>
      <c r="MLU74" s="21"/>
      <c r="MLV74" s="21"/>
      <c r="MLW74" s="21"/>
      <c r="MLX74" s="21"/>
      <c r="MLY74" s="21"/>
      <c r="MLZ74" s="21"/>
      <c r="MMA74" s="21"/>
      <c r="MMB74" s="21"/>
      <c r="MMC74" s="21"/>
      <c r="MMD74" s="21"/>
      <c r="MME74" s="21"/>
      <c r="MMF74" s="21"/>
      <c r="MMG74" s="21"/>
      <c r="MMH74" s="21"/>
      <c r="MMI74" s="21"/>
      <c r="MMJ74" s="21"/>
      <c r="MMK74" s="21"/>
      <c r="MML74" s="21"/>
      <c r="MMM74" s="21"/>
      <c r="MMN74" s="21"/>
      <c r="MMO74" s="21"/>
      <c r="MMP74" s="21"/>
      <c r="MMQ74" s="21"/>
      <c r="MMR74" s="21"/>
      <c r="MMS74" s="21"/>
      <c r="MMT74" s="21"/>
      <c r="MMU74" s="21"/>
      <c r="MMV74" s="21"/>
      <c r="MMW74" s="21"/>
      <c r="MMX74" s="21"/>
      <c r="MMY74" s="21"/>
      <c r="MMZ74" s="21"/>
      <c r="MNA74" s="21"/>
      <c r="MNB74" s="21"/>
      <c r="MNC74" s="21"/>
      <c r="MND74" s="21"/>
      <c r="MNE74" s="21"/>
      <c r="MNF74" s="21"/>
      <c r="MNG74" s="21"/>
      <c r="MNH74" s="21"/>
      <c r="MNI74" s="21"/>
      <c r="MNJ74" s="21"/>
      <c r="MNK74" s="21"/>
      <c r="MNL74" s="21"/>
      <c r="MNM74" s="21"/>
      <c r="MNN74" s="21"/>
      <c r="MNO74" s="21"/>
      <c r="MNP74" s="21"/>
      <c r="MNQ74" s="21"/>
      <c r="MNR74" s="21"/>
      <c r="MNS74" s="21"/>
      <c r="MNT74" s="21"/>
      <c r="MNU74" s="21"/>
      <c r="MNV74" s="21"/>
      <c r="MNW74" s="21"/>
      <c r="MNX74" s="21"/>
      <c r="MNY74" s="21"/>
      <c r="MNZ74" s="21"/>
      <c r="MOA74" s="21"/>
      <c r="MOB74" s="21"/>
      <c r="MOC74" s="21"/>
      <c r="MOD74" s="21"/>
      <c r="MOE74" s="21"/>
      <c r="MOF74" s="21"/>
      <c r="MOG74" s="21"/>
      <c r="MOH74" s="21"/>
      <c r="MOI74" s="21"/>
      <c r="MOJ74" s="21"/>
      <c r="MOK74" s="21"/>
      <c r="MOL74" s="21"/>
      <c r="MOM74" s="21"/>
      <c r="MON74" s="21"/>
      <c r="MOO74" s="21"/>
      <c r="MOP74" s="21"/>
      <c r="MOQ74" s="21"/>
      <c r="MOR74" s="21"/>
      <c r="MOS74" s="21"/>
      <c r="MOT74" s="21"/>
      <c r="MOU74" s="21"/>
      <c r="MOV74" s="21"/>
      <c r="MOW74" s="21"/>
      <c r="MOX74" s="21"/>
      <c r="MOY74" s="21"/>
      <c r="MOZ74" s="21"/>
      <c r="MPA74" s="21"/>
      <c r="MPB74" s="21"/>
      <c r="MPC74" s="21"/>
      <c r="MPD74" s="21"/>
      <c r="MPE74" s="21"/>
      <c r="MPF74" s="21"/>
      <c r="MPG74" s="21"/>
      <c r="MPH74" s="21"/>
      <c r="MPI74" s="21"/>
      <c r="MPJ74" s="21"/>
      <c r="MPK74" s="21"/>
      <c r="MPL74" s="21"/>
      <c r="MPM74" s="21"/>
      <c r="MPN74" s="21"/>
      <c r="MPO74" s="21"/>
      <c r="MPP74" s="21"/>
      <c r="MPQ74" s="21"/>
      <c r="MPR74" s="21"/>
      <c r="MPS74" s="21"/>
      <c r="MPT74" s="21"/>
      <c r="MPU74" s="21"/>
      <c r="MPV74" s="21"/>
      <c r="MPW74" s="21"/>
      <c r="MPX74" s="21"/>
      <c r="MPY74" s="21"/>
      <c r="MPZ74" s="21"/>
      <c r="MQA74" s="21"/>
      <c r="MQB74" s="21"/>
      <c r="MQC74" s="21"/>
      <c r="MQD74" s="21"/>
      <c r="MQE74" s="21"/>
      <c r="MQF74" s="21"/>
      <c r="MQG74" s="21"/>
      <c r="MQH74" s="21"/>
      <c r="MQI74" s="21"/>
      <c r="MQJ74" s="21"/>
      <c r="MQK74" s="21"/>
      <c r="MQL74" s="21"/>
      <c r="MQM74" s="21"/>
      <c r="MQN74" s="21"/>
      <c r="MQO74" s="21"/>
      <c r="MQP74" s="21"/>
      <c r="MQQ74" s="21"/>
      <c r="MQR74" s="21"/>
      <c r="MQS74" s="21"/>
      <c r="MQT74" s="21"/>
      <c r="MQU74" s="21"/>
      <c r="MQV74" s="21"/>
      <c r="MQW74" s="21"/>
      <c r="MQX74" s="21"/>
      <c r="MQY74" s="21"/>
      <c r="MQZ74" s="21"/>
      <c r="MRA74" s="21"/>
      <c r="MRB74" s="21"/>
      <c r="MRC74" s="21"/>
      <c r="MRD74" s="21"/>
      <c r="MRE74" s="21"/>
      <c r="MRF74" s="21"/>
      <c r="MRG74" s="21"/>
      <c r="MRH74" s="21"/>
      <c r="MRI74" s="21"/>
      <c r="MRJ74" s="21"/>
      <c r="MRK74" s="21"/>
      <c r="MRL74" s="21"/>
      <c r="MRM74" s="21"/>
      <c r="MRN74" s="21"/>
      <c r="MRO74" s="21"/>
      <c r="MRP74" s="21"/>
      <c r="MRQ74" s="21"/>
      <c r="MRR74" s="21"/>
      <c r="MRS74" s="21"/>
      <c r="MRT74" s="21"/>
      <c r="MRU74" s="21"/>
      <c r="MRV74" s="21"/>
      <c r="MRW74" s="21"/>
      <c r="MRX74" s="21"/>
      <c r="MRY74" s="21"/>
      <c r="MRZ74" s="21"/>
      <c r="MSA74" s="21"/>
      <c r="MSB74" s="21"/>
      <c r="MSC74" s="21"/>
      <c r="MSD74" s="21"/>
      <c r="MSE74" s="21"/>
      <c r="MSF74" s="21"/>
      <c r="MSG74" s="21"/>
      <c r="MSH74" s="21"/>
      <c r="MSI74" s="21"/>
      <c r="MSJ74" s="21"/>
      <c r="MSK74" s="21"/>
      <c r="MSL74" s="21"/>
      <c r="MSM74" s="21"/>
      <c r="MSN74" s="21"/>
      <c r="MSO74" s="21"/>
      <c r="MSP74" s="21"/>
      <c r="MSQ74" s="21"/>
      <c r="MSR74" s="21"/>
      <c r="MSS74" s="21"/>
      <c r="MST74" s="21"/>
      <c r="MSU74" s="21"/>
      <c r="MSV74" s="21"/>
      <c r="MSW74" s="21"/>
      <c r="MSX74" s="21"/>
      <c r="MSY74" s="21"/>
      <c r="MSZ74" s="21"/>
      <c r="MTA74" s="21"/>
      <c r="MTB74" s="21"/>
      <c r="MTC74" s="21"/>
      <c r="MTD74" s="21"/>
      <c r="MTE74" s="21"/>
      <c r="MTF74" s="21"/>
      <c r="MTG74" s="21"/>
      <c r="MTH74" s="21"/>
      <c r="MTI74" s="21"/>
      <c r="MTJ74" s="21"/>
      <c r="MTK74" s="21"/>
      <c r="MTL74" s="21"/>
      <c r="MTM74" s="21"/>
      <c r="MTN74" s="21"/>
      <c r="MTO74" s="21"/>
      <c r="MTP74" s="21"/>
      <c r="MTQ74" s="21"/>
      <c r="MTR74" s="21"/>
      <c r="MTS74" s="21"/>
      <c r="MTT74" s="21"/>
      <c r="MTU74" s="21"/>
      <c r="MTV74" s="21"/>
      <c r="MTW74" s="21"/>
      <c r="MTX74" s="21"/>
      <c r="MTY74" s="21"/>
      <c r="MTZ74" s="21"/>
      <c r="MUA74" s="21"/>
      <c r="MUB74" s="21"/>
      <c r="MUC74" s="21"/>
      <c r="MUD74" s="21"/>
      <c r="MUE74" s="21"/>
      <c r="MUF74" s="21"/>
      <c r="MUG74" s="21"/>
      <c r="MUH74" s="21"/>
      <c r="MUI74" s="21"/>
      <c r="MUJ74" s="21"/>
      <c r="MUK74" s="21"/>
      <c r="MUL74" s="21"/>
      <c r="MUM74" s="21"/>
      <c r="MUN74" s="21"/>
      <c r="MUO74" s="21"/>
      <c r="MUP74" s="21"/>
      <c r="MUQ74" s="21"/>
      <c r="MUR74" s="21"/>
      <c r="MUS74" s="21"/>
      <c r="MUT74" s="21"/>
      <c r="MUU74" s="21"/>
      <c r="MUV74" s="21"/>
      <c r="MUW74" s="21"/>
      <c r="MUX74" s="21"/>
      <c r="MUY74" s="21"/>
      <c r="MUZ74" s="21"/>
      <c r="MVA74" s="21"/>
      <c r="MVB74" s="21"/>
      <c r="MVC74" s="21"/>
      <c r="MVD74" s="21"/>
      <c r="MVE74" s="21"/>
      <c r="MVF74" s="21"/>
      <c r="MVG74" s="21"/>
      <c r="MVH74" s="21"/>
      <c r="MVI74" s="21"/>
      <c r="MVJ74" s="21"/>
      <c r="MVK74" s="21"/>
      <c r="MVL74" s="21"/>
      <c r="MVM74" s="21"/>
      <c r="MVN74" s="21"/>
      <c r="MVO74" s="21"/>
      <c r="MVP74" s="21"/>
      <c r="MVQ74" s="21"/>
      <c r="MVR74" s="21"/>
      <c r="MVS74" s="21"/>
      <c r="MVT74" s="21"/>
      <c r="MVU74" s="21"/>
      <c r="MVV74" s="21"/>
      <c r="MVW74" s="21"/>
      <c r="MVX74" s="21"/>
      <c r="MVY74" s="21"/>
      <c r="MVZ74" s="21"/>
      <c r="MWA74" s="21"/>
      <c r="MWB74" s="21"/>
      <c r="MWC74" s="21"/>
      <c r="MWD74" s="21"/>
      <c r="MWE74" s="21"/>
      <c r="MWF74" s="21"/>
      <c r="MWG74" s="21"/>
      <c r="MWH74" s="21"/>
      <c r="MWI74" s="21"/>
      <c r="MWJ74" s="21"/>
      <c r="MWK74" s="21"/>
      <c r="MWL74" s="21"/>
      <c r="MWM74" s="21"/>
      <c r="MWN74" s="21"/>
      <c r="MWO74" s="21"/>
      <c r="MWP74" s="21"/>
      <c r="MWQ74" s="21"/>
      <c r="MWR74" s="21"/>
      <c r="MWS74" s="21"/>
      <c r="MWT74" s="21"/>
      <c r="MWU74" s="21"/>
      <c r="MWV74" s="21"/>
      <c r="MWW74" s="21"/>
      <c r="MWX74" s="21"/>
      <c r="MWY74" s="21"/>
      <c r="MWZ74" s="21"/>
      <c r="MXA74" s="21"/>
      <c r="MXB74" s="21"/>
      <c r="MXC74" s="21"/>
      <c r="MXD74" s="21"/>
      <c r="MXE74" s="21"/>
      <c r="MXF74" s="21"/>
      <c r="MXG74" s="21"/>
      <c r="MXH74" s="21"/>
      <c r="MXI74" s="21"/>
      <c r="MXJ74" s="21"/>
      <c r="MXK74" s="21"/>
      <c r="MXL74" s="21"/>
      <c r="MXM74" s="21"/>
      <c r="MXN74" s="21"/>
      <c r="MXO74" s="21"/>
      <c r="MXP74" s="21"/>
      <c r="MXQ74" s="21"/>
      <c r="MXR74" s="21"/>
      <c r="MXS74" s="21"/>
      <c r="MXT74" s="21"/>
      <c r="MXU74" s="21"/>
      <c r="MXV74" s="21"/>
      <c r="MXW74" s="21"/>
      <c r="MXX74" s="21"/>
      <c r="MXY74" s="21"/>
      <c r="MXZ74" s="21"/>
      <c r="MYA74" s="21"/>
      <c r="MYB74" s="21"/>
      <c r="MYC74" s="21"/>
      <c r="MYD74" s="21"/>
      <c r="MYE74" s="21"/>
      <c r="MYF74" s="21"/>
      <c r="MYG74" s="21"/>
      <c r="MYH74" s="21"/>
      <c r="MYI74" s="21"/>
      <c r="MYJ74" s="21"/>
      <c r="MYK74" s="21"/>
      <c r="MYL74" s="21"/>
      <c r="MYM74" s="21"/>
      <c r="MYN74" s="21"/>
      <c r="MYO74" s="21"/>
      <c r="MYP74" s="21"/>
      <c r="MYQ74" s="21"/>
      <c r="MYR74" s="21"/>
      <c r="MYS74" s="21"/>
      <c r="MYT74" s="21"/>
      <c r="MYU74" s="21"/>
      <c r="MYV74" s="21"/>
      <c r="MYW74" s="21"/>
      <c r="MYX74" s="21"/>
      <c r="MYY74" s="21"/>
      <c r="MYZ74" s="21"/>
      <c r="MZA74" s="21"/>
      <c r="MZB74" s="21"/>
      <c r="MZC74" s="21"/>
      <c r="MZD74" s="21"/>
      <c r="MZE74" s="21"/>
      <c r="MZF74" s="21"/>
      <c r="MZG74" s="21"/>
      <c r="MZH74" s="21"/>
      <c r="MZI74" s="21"/>
      <c r="MZJ74" s="21"/>
      <c r="MZK74" s="21"/>
      <c r="MZL74" s="21"/>
      <c r="MZM74" s="21"/>
      <c r="MZN74" s="21"/>
      <c r="MZO74" s="21"/>
      <c r="MZP74" s="21"/>
      <c r="MZQ74" s="21"/>
      <c r="MZR74" s="21"/>
      <c r="MZS74" s="21"/>
      <c r="MZT74" s="21"/>
      <c r="MZU74" s="21"/>
      <c r="MZV74" s="21"/>
      <c r="MZW74" s="21"/>
      <c r="MZX74" s="21"/>
      <c r="MZY74" s="21"/>
      <c r="MZZ74" s="21"/>
      <c r="NAA74" s="21"/>
      <c r="NAB74" s="21"/>
      <c r="NAC74" s="21"/>
      <c r="NAD74" s="21"/>
      <c r="NAE74" s="21"/>
      <c r="NAF74" s="21"/>
      <c r="NAG74" s="21"/>
      <c r="NAH74" s="21"/>
      <c r="NAI74" s="21"/>
      <c r="NAJ74" s="21"/>
      <c r="NAK74" s="21"/>
      <c r="NAL74" s="21"/>
      <c r="NAM74" s="21"/>
      <c r="NAN74" s="21"/>
      <c r="NAO74" s="21"/>
      <c r="NAP74" s="21"/>
      <c r="NAQ74" s="21"/>
      <c r="NAR74" s="21"/>
      <c r="NAS74" s="21"/>
      <c r="NAT74" s="21"/>
      <c r="NAU74" s="21"/>
      <c r="NAV74" s="21"/>
      <c r="NAW74" s="21"/>
      <c r="NAX74" s="21"/>
      <c r="NAY74" s="21"/>
      <c r="NAZ74" s="21"/>
      <c r="NBA74" s="21"/>
      <c r="NBB74" s="21"/>
      <c r="NBC74" s="21"/>
      <c r="NBD74" s="21"/>
      <c r="NBE74" s="21"/>
      <c r="NBF74" s="21"/>
      <c r="NBG74" s="21"/>
      <c r="NBH74" s="21"/>
      <c r="NBI74" s="21"/>
      <c r="NBJ74" s="21"/>
      <c r="NBK74" s="21"/>
      <c r="NBL74" s="21"/>
      <c r="NBM74" s="21"/>
      <c r="NBN74" s="21"/>
      <c r="NBO74" s="21"/>
      <c r="NBP74" s="21"/>
      <c r="NBQ74" s="21"/>
      <c r="NBR74" s="21"/>
      <c r="NBS74" s="21"/>
      <c r="NBT74" s="21"/>
      <c r="NBU74" s="21"/>
      <c r="NBV74" s="21"/>
      <c r="NBW74" s="21"/>
      <c r="NBX74" s="21"/>
      <c r="NBY74" s="21"/>
      <c r="NBZ74" s="21"/>
      <c r="NCA74" s="21"/>
      <c r="NCB74" s="21"/>
      <c r="NCC74" s="21"/>
      <c r="NCD74" s="21"/>
      <c r="NCE74" s="21"/>
      <c r="NCF74" s="21"/>
      <c r="NCG74" s="21"/>
      <c r="NCH74" s="21"/>
      <c r="NCI74" s="21"/>
      <c r="NCJ74" s="21"/>
      <c r="NCK74" s="21"/>
      <c r="NCL74" s="21"/>
      <c r="NCM74" s="21"/>
      <c r="NCN74" s="21"/>
      <c r="NCO74" s="21"/>
      <c r="NCP74" s="21"/>
      <c r="NCQ74" s="21"/>
      <c r="NCR74" s="21"/>
      <c r="NCS74" s="21"/>
      <c r="NCT74" s="21"/>
      <c r="NCU74" s="21"/>
      <c r="NCV74" s="21"/>
      <c r="NCW74" s="21"/>
      <c r="NCX74" s="21"/>
      <c r="NCY74" s="21"/>
      <c r="NCZ74" s="21"/>
      <c r="NDA74" s="21"/>
      <c r="NDB74" s="21"/>
      <c r="NDC74" s="21"/>
      <c r="NDD74" s="21"/>
      <c r="NDE74" s="21"/>
      <c r="NDF74" s="21"/>
      <c r="NDG74" s="21"/>
      <c r="NDH74" s="21"/>
      <c r="NDI74" s="21"/>
      <c r="NDJ74" s="21"/>
      <c r="NDK74" s="21"/>
      <c r="NDL74" s="21"/>
      <c r="NDM74" s="21"/>
      <c r="NDN74" s="21"/>
      <c r="NDO74" s="21"/>
      <c r="NDP74" s="21"/>
      <c r="NDQ74" s="21"/>
      <c r="NDR74" s="21"/>
      <c r="NDS74" s="21"/>
      <c r="NDT74" s="21"/>
      <c r="NDU74" s="21"/>
      <c r="NDV74" s="21"/>
      <c r="NDW74" s="21"/>
      <c r="NDX74" s="21"/>
      <c r="NDY74" s="21"/>
      <c r="NDZ74" s="21"/>
      <c r="NEA74" s="21"/>
      <c r="NEB74" s="21"/>
      <c r="NEC74" s="21"/>
      <c r="NED74" s="21"/>
      <c r="NEE74" s="21"/>
      <c r="NEF74" s="21"/>
      <c r="NEG74" s="21"/>
      <c r="NEH74" s="21"/>
      <c r="NEI74" s="21"/>
      <c r="NEJ74" s="21"/>
      <c r="NEK74" s="21"/>
      <c r="NEL74" s="21"/>
      <c r="NEM74" s="21"/>
      <c r="NEN74" s="21"/>
      <c r="NEO74" s="21"/>
      <c r="NEP74" s="21"/>
      <c r="NEQ74" s="21"/>
      <c r="NER74" s="21"/>
      <c r="NES74" s="21"/>
      <c r="NET74" s="21"/>
      <c r="NEU74" s="21"/>
      <c r="NEV74" s="21"/>
      <c r="NEW74" s="21"/>
      <c r="NEX74" s="21"/>
      <c r="NEY74" s="21"/>
      <c r="NEZ74" s="21"/>
      <c r="NFA74" s="21"/>
      <c r="NFB74" s="21"/>
      <c r="NFC74" s="21"/>
      <c r="NFD74" s="21"/>
      <c r="NFE74" s="21"/>
      <c r="NFF74" s="21"/>
      <c r="NFG74" s="21"/>
      <c r="NFH74" s="21"/>
      <c r="NFI74" s="21"/>
      <c r="NFJ74" s="21"/>
      <c r="NFK74" s="21"/>
      <c r="NFL74" s="21"/>
      <c r="NFM74" s="21"/>
      <c r="NFN74" s="21"/>
      <c r="NFO74" s="21"/>
      <c r="NFP74" s="21"/>
      <c r="NFQ74" s="21"/>
      <c r="NFR74" s="21"/>
      <c r="NFS74" s="21"/>
      <c r="NFT74" s="21"/>
      <c r="NFU74" s="21"/>
      <c r="NFV74" s="21"/>
      <c r="NFW74" s="21"/>
      <c r="NFX74" s="21"/>
      <c r="NFY74" s="21"/>
      <c r="NFZ74" s="21"/>
      <c r="NGA74" s="21"/>
      <c r="NGB74" s="21"/>
      <c r="NGC74" s="21"/>
      <c r="NGD74" s="21"/>
      <c r="NGE74" s="21"/>
      <c r="NGF74" s="21"/>
      <c r="NGG74" s="21"/>
      <c r="NGH74" s="21"/>
      <c r="NGI74" s="21"/>
      <c r="NGJ74" s="21"/>
      <c r="NGK74" s="21"/>
      <c r="NGL74" s="21"/>
      <c r="NGM74" s="21"/>
      <c r="NGN74" s="21"/>
      <c r="NGO74" s="21"/>
      <c r="NGP74" s="21"/>
      <c r="NGQ74" s="21"/>
      <c r="NGR74" s="21"/>
      <c r="NGS74" s="21"/>
      <c r="NGT74" s="21"/>
      <c r="NGU74" s="21"/>
      <c r="NGV74" s="21"/>
      <c r="NGW74" s="21"/>
      <c r="NGX74" s="21"/>
      <c r="NGY74" s="21"/>
      <c r="NGZ74" s="21"/>
      <c r="NHA74" s="21"/>
      <c r="NHB74" s="21"/>
      <c r="NHC74" s="21"/>
      <c r="NHD74" s="21"/>
      <c r="NHE74" s="21"/>
      <c r="NHF74" s="21"/>
      <c r="NHG74" s="21"/>
      <c r="NHH74" s="21"/>
      <c r="NHI74" s="21"/>
      <c r="NHJ74" s="21"/>
      <c r="NHK74" s="21"/>
      <c r="NHL74" s="21"/>
      <c r="NHM74" s="21"/>
      <c r="NHN74" s="21"/>
      <c r="NHO74" s="21"/>
      <c r="NHP74" s="21"/>
      <c r="NHQ74" s="21"/>
      <c r="NHR74" s="21"/>
      <c r="NHS74" s="21"/>
      <c r="NHT74" s="21"/>
      <c r="NHU74" s="21"/>
      <c r="NHV74" s="21"/>
      <c r="NHW74" s="21"/>
      <c r="NHX74" s="21"/>
      <c r="NHY74" s="21"/>
      <c r="NHZ74" s="21"/>
      <c r="NIA74" s="21"/>
      <c r="NIB74" s="21"/>
      <c r="NIC74" s="21"/>
      <c r="NID74" s="21"/>
      <c r="NIE74" s="21"/>
      <c r="NIF74" s="21"/>
      <c r="NIG74" s="21"/>
      <c r="NIH74" s="21"/>
      <c r="NII74" s="21"/>
      <c r="NIJ74" s="21"/>
      <c r="NIK74" s="21"/>
      <c r="NIL74" s="21"/>
      <c r="NIM74" s="21"/>
      <c r="NIN74" s="21"/>
      <c r="NIO74" s="21"/>
      <c r="NIP74" s="21"/>
      <c r="NIQ74" s="21"/>
      <c r="NIR74" s="21"/>
      <c r="NIS74" s="21"/>
      <c r="NIT74" s="21"/>
      <c r="NIU74" s="21"/>
      <c r="NIV74" s="21"/>
      <c r="NIW74" s="21"/>
      <c r="NIX74" s="21"/>
      <c r="NIY74" s="21"/>
      <c r="NIZ74" s="21"/>
      <c r="NJA74" s="21"/>
      <c r="NJB74" s="21"/>
      <c r="NJC74" s="21"/>
      <c r="NJD74" s="21"/>
      <c r="NJE74" s="21"/>
      <c r="NJF74" s="21"/>
      <c r="NJG74" s="21"/>
      <c r="NJH74" s="21"/>
      <c r="NJI74" s="21"/>
      <c r="NJJ74" s="21"/>
      <c r="NJK74" s="21"/>
      <c r="NJL74" s="21"/>
      <c r="NJM74" s="21"/>
      <c r="NJN74" s="21"/>
      <c r="NJO74" s="21"/>
      <c r="NJP74" s="21"/>
      <c r="NJQ74" s="21"/>
      <c r="NJR74" s="21"/>
      <c r="NJS74" s="21"/>
      <c r="NJT74" s="21"/>
      <c r="NJU74" s="21"/>
      <c r="NJV74" s="21"/>
      <c r="NJW74" s="21"/>
      <c r="NJX74" s="21"/>
      <c r="NJY74" s="21"/>
      <c r="NJZ74" s="21"/>
      <c r="NKA74" s="21"/>
      <c r="NKB74" s="21"/>
      <c r="NKC74" s="21"/>
      <c r="NKD74" s="21"/>
      <c r="NKE74" s="21"/>
      <c r="NKF74" s="21"/>
      <c r="NKG74" s="21"/>
      <c r="NKH74" s="21"/>
      <c r="NKI74" s="21"/>
      <c r="NKJ74" s="21"/>
      <c r="NKK74" s="21"/>
      <c r="NKL74" s="21"/>
      <c r="NKM74" s="21"/>
      <c r="NKN74" s="21"/>
      <c r="NKO74" s="21"/>
      <c r="NKP74" s="21"/>
      <c r="NKQ74" s="21"/>
      <c r="NKR74" s="21"/>
      <c r="NKS74" s="21"/>
      <c r="NKT74" s="21"/>
      <c r="NKU74" s="21"/>
      <c r="NKV74" s="21"/>
      <c r="NKW74" s="21"/>
      <c r="NKX74" s="21"/>
      <c r="NKY74" s="21"/>
      <c r="NKZ74" s="21"/>
      <c r="NLA74" s="21"/>
      <c r="NLB74" s="21"/>
      <c r="NLC74" s="21"/>
      <c r="NLD74" s="21"/>
      <c r="NLE74" s="21"/>
      <c r="NLF74" s="21"/>
      <c r="NLG74" s="21"/>
      <c r="NLH74" s="21"/>
      <c r="NLI74" s="21"/>
      <c r="NLJ74" s="21"/>
      <c r="NLK74" s="21"/>
      <c r="NLL74" s="21"/>
      <c r="NLM74" s="21"/>
      <c r="NLN74" s="21"/>
      <c r="NLO74" s="21"/>
      <c r="NLP74" s="21"/>
      <c r="NLQ74" s="21"/>
      <c r="NLR74" s="21"/>
      <c r="NLS74" s="21"/>
      <c r="NLT74" s="21"/>
      <c r="NLU74" s="21"/>
      <c r="NLV74" s="21"/>
      <c r="NLW74" s="21"/>
      <c r="NLX74" s="21"/>
      <c r="NLY74" s="21"/>
      <c r="NLZ74" s="21"/>
      <c r="NMA74" s="21"/>
      <c r="NMB74" s="21"/>
      <c r="NMC74" s="21"/>
      <c r="NMD74" s="21"/>
      <c r="NME74" s="21"/>
      <c r="NMF74" s="21"/>
      <c r="NMG74" s="21"/>
      <c r="NMH74" s="21"/>
      <c r="NMI74" s="21"/>
      <c r="NMJ74" s="21"/>
      <c r="NMK74" s="21"/>
      <c r="NML74" s="21"/>
      <c r="NMM74" s="21"/>
      <c r="NMN74" s="21"/>
      <c r="NMO74" s="21"/>
      <c r="NMP74" s="21"/>
      <c r="NMQ74" s="21"/>
      <c r="NMR74" s="21"/>
      <c r="NMS74" s="21"/>
      <c r="NMT74" s="21"/>
      <c r="NMU74" s="21"/>
      <c r="NMV74" s="21"/>
      <c r="NMW74" s="21"/>
      <c r="NMX74" s="21"/>
      <c r="NMY74" s="21"/>
      <c r="NMZ74" s="21"/>
      <c r="NNA74" s="21"/>
      <c r="NNB74" s="21"/>
      <c r="NNC74" s="21"/>
      <c r="NND74" s="21"/>
      <c r="NNE74" s="21"/>
      <c r="NNF74" s="21"/>
      <c r="NNG74" s="21"/>
      <c r="NNH74" s="21"/>
      <c r="NNI74" s="21"/>
      <c r="NNJ74" s="21"/>
      <c r="NNK74" s="21"/>
      <c r="NNL74" s="21"/>
      <c r="NNM74" s="21"/>
      <c r="NNN74" s="21"/>
      <c r="NNO74" s="21"/>
      <c r="NNP74" s="21"/>
      <c r="NNQ74" s="21"/>
      <c r="NNR74" s="21"/>
      <c r="NNS74" s="21"/>
      <c r="NNT74" s="21"/>
      <c r="NNU74" s="21"/>
      <c r="NNV74" s="21"/>
      <c r="NNW74" s="21"/>
      <c r="NNX74" s="21"/>
      <c r="NNY74" s="21"/>
      <c r="NNZ74" s="21"/>
      <c r="NOA74" s="21"/>
      <c r="NOB74" s="21"/>
      <c r="NOC74" s="21"/>
      <c r="NOD74" s="21"/>
      <c r="NOE74" s="21"/>
      <c r="NOF74" s="21"/>
      <c r="NOG74" s="21"/>
      <c r="NOH74" s="21"/>
      <c r="NOI74" s="21"/>
      <c r="NOJ74" s="21"/>
      <c r="NOK74" s="21"/>
      <c r="NOL74" s="21"/>
      <c r="NOM74" s="21"/>
      <c r="NON74" s="21"/>
      <c r="NOO74" s="21"/>
      <c r="NOP74" s="21"/>
      <c r="NOQ74" s="21"/>
      <c r="NOR74" s="21"/>
      <c r="NOS74" s="21"/>
      <c r="NOT74" s="21"/>
      <c r="NOU74" s="21"/>
      <c r="NOV74" s="21"/>
      <c r="NOW74" s="21"/>
      <c r="NOX74" s="21"/>
      <c r="NOY74" s="21"/>
      <c r="NOZ74" s="21"/>
      <c r="NPA74" s="21"/>
      <c r="NPB74" s="21"/>
      <c r="NPC74" s="21"/>
      <c r="NPD74" s="21"/>
      <c r="NPE74" s="21"/>
      <c r="NPF74" s="21"/>
      <c r="NPG74" s="21"/>
      <c r="NPH74" s="21"/>
      <c r="NPI74" s="21"/>
      <c r="NPJ74" s="21"/>
      <c r="NPK74" s="21"/>
      <c r="NPL74" s="21"/>
      <c r="NPM74" s="21"/>
      <c r="NPN74" s="21"/>
      <c r="NPO74" s="21"/>
      <c r="NPP74" s="21"/>
      <c r="NPQ74" s="21"/>
      <c r="NPR74" s="21"/>
      <c r="NPS74" s="21"/>
      <c r="NPT74" s="21"/>
      <c r="NPU74" s="21"/>
      <c r="NPV74" s="21"/>
      <c r="NPW74" s="21"/>
      <c r="NPX74" s="21"/>
      <c r="NPY74" s="21"/>
      <c r="NPZ74" s="21"/>
      <c r="NQA74" s="21"/>
      <c r="NQB74" s="21"/>
      <c r="NQC74" s="21"/>
      <c r="NQD74" s="21"/>
      <c r="NQE74" s="21"/>
      <c r="NQF74" s="21"/>
      <c r="NQG74" s="21"/>
      <c r="NQH74" s="21"/>
      <c r="NQI74" s="21"/>
      <c r="NQJ74" s="21"/>
      <c r="NQK74" s="21"/>
      <c r="NQL74" s="21"/>
      <c r="NQM74" s="21"/>
      <c r="NQN74" s="21"/>
      <c r="NQO74" s="21"/>
      <c r="NQP74" s="21"/>
      <c r="NQQ74" s="21"/>
      <c r="NQR74" s="21"/>
      <c r="NQS74" s="21"/>
      <c r="NQT74" s="21"/>
      <c r="NQU74" s="21"/>
      <c r="NQV74" s="21"/>
      <c r="NQW74" s="21"/>
      <c r="NQX74" s="21"/>
      <c r="NQY74" s="21"/>
      <c r="NQZ74" s="21"/>
      <c r="NRA74" s="21"/>
      <c r="NRB74" s="21"/>
      <c r="NRC74" s="21"/>
      <c r="NRD74" s="21"/>
      <c r="NRE74" s="21"/>
      <c r="NRF74" s="21"/>
      <c r="NRG74" s="21"/>
      <c r="NRH74" s="21"/>
      <c r="NRI74" s="21"/>
      <c r="NRJ74" s="21"/>
      <c r="NRK74" s="21"/>
      <c r="NRL74" s="21"/>
      <c r="NRM74" s="21"/>
      <c r="NRN74" s="21"/>
      <c r="NRO74" s="21"/>
      <c r="NRP74" s="21"/>
      <c r="NRQ74" s="21"/>
      <c r="NRR74" s="21"/>
      <c r="NRS74" s="21"/>
      <c r="NRT74" s="21"/>
      <c r="NRU74" s="21"/>
      <c r="NRV74" s="21"/>
      <c r="NRW74" s="21"/>
      <c r="NRX74" s="21"/>
      <c r="NRY74" s="21"/>
      <c r="NRZ74" s="21"/>
      <c r="NSA74" s="21"/>
      <c r="NSB74" s="21"/>
      <c r="NSC74" s="21"/>
      <c r="NSD74" s="21"/>
      <c r="NSE74" s="21"/>
      <c r="NSF74" s="21"/>
      <c r="NSG74" s="21"/>
      <c r="NSH74" s="21"/>
      <c r="NSI74" s="21"/>
      <c r="NSJ74" s="21"/>
      <c r="NSK74" s="21"/>
      <c r="NSL74" s="21"/>
      <c r="NSM74" s="21"/>
      <c r="NSN74" s="21"/>
      <c r="NSO74" s="21"/>
      <c r="NSP74" s="21"/>
      <c r="NSQ74" s="21"/>
      <c r="NSR74" s="21"/>
      <c r="NSS74" s="21"/>
      <c r="NST74" s="21"/>
      <c r="NSU74" s="21"/>
      <c r="NSV74" s="21"/>
      <c r="NSW74" s="21"/>
      <c r="NSX74" s="21"/>
      <c r="NSY74" s="21"/>
      <c r="NSZ74" s="21"/>
      <c r="NTA74" s="21"/>
      <c r="NTB74" s="21"/>
      <c r="NTC74" s="21"/>
      <c r="NTD74" s="21"/>
      <c r="NTE74" s="21"/>
      <c r="NTF74" s="21"/>
      <c r="NTG74" s="21"/>
      <c r="NTH74" s="21"/>
      <c r="NTI74" s="21"/>
      <c r="NTJ74" s="21"/>
      <c r="NTK74" s="21"/>
      <c r="NTL74" s="21"/>
      <c r="NTM74" s="21"/>
      <c r="NTN74" s="21"/>
      <c r="NTO74" s="21"/>
      <c r="NTP74" s="21"/>
      <c r="NTQ74" s="21"/>
      <c r="NTR74" s="21"/>
      <c r="NTS74" s="21"/>
      <c r="NTT74" s="21"/>
      <c r="NTU74" s="21"/>
      <c r="NTV74" s="21"/>
      <c r="NTW74" s="21"/>
      <c r="NTX74" s="21"/>
      <c r="NTY74" s="21"/>
      <c r="NTZ74" s="21"/>
      <c r="NUA74" s="21"/>
      <c r="NUB74" s="21"/>
      <c r="NUC74" s="21"/>
      <c r="NUD74" s="21"/>
      <c r="NUE74" s="21"/>
      <c r="NUF74" s="21"/>
      <c r="NUG74" s="21"/>
      <c r="NUH74" s="21"/>
      <c r="NUI74" s="21"/>
      <c r="NUJ74" s="21"/>
      <c r="NUK74" s="21"/>
      <c r="NUL74" s="21"/>
      <c r="NUM74" s="21"/>
      <c r="NUN74" s="21"/>
      <c r="NUO74" s="21"/>
      <c r="NUP74" s="21"/>
      <c r="NUQ74" s="21"/>
      <c r="NUR74" s="21"/>
      <c r="NUS74" s="21"/>
      <c r="NUT74" s="21"/>
      <c r="NUU74" s="21"/>
      <c r="NUV74" s="21"/>
      <c r="NUW74" s="21"/>
      <c r="NUX74" s="21"/>
      <c r="NUY74" s="21"/>
      <c r="NUZ74" s="21"/>
      <c r="NVA74" s="21"/>
      <c r="NVB74" s="21"/>
      <c r="NVC74" s="21"/>
      <c r="NVD74" s="21"/>
      <c r="NVE74" s="21"/>
      <c r="NVF74" s="21"/>
      <c r="NVG74" s="21"/>
      <c r="NVH74" s="21"/>
      <c r="NVI74" s="21"/>
      <c r="NVJ74" s="21"/>
      <c r="NVK74" s="21"/>
      <c r="NVL74" s="21"/>
      <c r="NVM74" s="21"/>
      <c r="NVN74" s="21"/>
      <c r="NVO74" s="21"/>
      <c r="NVP74" s="21"/>
      <c r="NVQ74" s="21"/>
      <c r="NVR74" s="21"/>
      <c r="NVS74" s="21"/>
      <c r="NVT74" s="21"/>
      <c r="NVU74" s="21"/>
      <c r="NVV74" s="21"/>
      <c r="NVW74" s="21"/>
      <c r="NVX74" s="21"/>
      <c r="NVY74" s="21"/>
      <c r="NVZ74" s="21"/>
      <c r="NWA74" s="21"/>
      <c r="NWB74" s="21"/>
      <c r="NWC74" s="21"/>
      <c r="NWD74" s="21"/>
      <c r="NWE74" s="21"/>
      <c r="NWF74" s="21"/>
      <c r="NWG74" s="21"/>
      <c r="NWH74" s="21"/>
      <c r="NWI74" s="21"/>
      <c r="NWJ74" s="21"/>
      <c r="NWK74" s="21"/>
      <c r="NWL74" s="21"/>
      <c r="NWM74" s="21"/>
      <c r="NWN74" s="21"/>
      <c r="NWO74" s="21"/>
      <c r="NWP74" s="21"/>
      <c r="NWQ74" s="21"/>
      <c r="NWR74" s="21"/>
      <c r="NWS74" s="21"/>
      <c r="NWT74" s="21"/>
      <c r="NWU74" s="21"/>
      <c r="NWV74" s="21"/>
      <c r="NWW74" s="21"/>
      <c r="NWX74" s="21"/>
      <c r="NWY74" s="21"/>
      <c r="NWZ74" s="21"/>
      <c r="NXA74" s="21"/>
      <c r="NXB74" s="21"/>
      <c r="NXC74" s="21"/>
      <c r="NXD74" s="21"/>
      <c r="NXE74" s="21"/>
      <c r="NXF74" s="21"/>
      <c r="NXG74" s="21"/>
      <c r="NXH74" s="21"/>
      <c r="NXI74" s="21"/>
      <c r="NXJ74" s="21"/>
      <c r="NXK74" s="21"/>
      <c r="NXL74" s="21"/>
      <c r="NXM74" s="21"/>
      <c r="NXN74" s="21"/>
      <c r="NXO74" s="21"/>
      <c r="NXP74" s="21"/>
      <c r="NXQ74" s="21"/>
      <c r="NXR74" s="21"/>
      <c r="NXS74" s="21"/>
      <c r="NXT74" s="21"/>
      <c r="NXU74" s="21"/>
      <c r="NXV74" s="21"/>
      <c r="NXW74" s="21"/>
      <c r="NXX74" s="21"/>
      <c r="NXY74" s="21"/>
      <c r="NXZ74" s="21"/>
      <c r="NYA74" s="21"/>
      <c r="NYB74" s="21"/>
      <c r="NYC74" s="21"/>
      <c r="NYD74" s="21"/>
      <c r="NYE74" s="21"/>
      <c r="NYF74" s="21"/>
      <c r="NYG74" s="21"/>
      <c r="NYH74" s="21"/>
      <c r="NYI74" s="21"/>
      <c r="NYJ74" s="21"/>
      <c r="NYK74" s="21"/>
      <c r="NYL74" s="21"/>
      <c r="NYM74" s="21"/>
      <c r="NYN74" s="21"/>
      <c r="NYO74" s="21"/>
      <c r="NYP74" s="21"/>
      <c r="NYQ74" s="21"/>
      <c r="NYR74" s="21"/>
      <c r="NYS74" s="21"/>
      <c r="NYT74" s="21"/>
      <c r="NYU74" s="21"/>
      <c r="NYV74" s="21"/>
      <c r="NYW74" s="21"/>
      <c r="NYX74" s="21"/>
      <c r="NYY74" s="21"/>
      <c r="NYZ74" s="21"/>
      <c r="NZA74" s="21"/>
      <c r="NZB74" s="21"/>
      <c r="NZC74" s="21"/>
      <c r="NZD74" s="21"/>
      <c r="NZE74" s="21"/>
      <c r="NZF74" s="21"/>
      <c r="NZG74" s="21"/>
      <c r="NZH74" s="21"/>
      <c r="NZI74" s="21"/>
      <c r="NZJ74" s="21"/>
      <c r="NZK74" s="21"/>
      <c r="NZL74" s="21"/>
      <c r="NZM74" s="21"/>
      <c r="NZN74" s="21"/>
      <c r="NZO74" s="21"/>
      <c r="NZP74" s="21"/>
      <c r="NZQ74" s="21"/>
      <c r="NZR74" s="21"/>
      <c r="NZS74" s="21"/>
      <c r="NZT74" s="21"/>
      <c r="NZU74" s="21"/>
      <c r="NZV74" s="21"/>
      <c r="NZW74" s="21"/>
      <c r="NZX74" s="21"/>
      <c r="NZY74" s="21"/>
      <c r="NZZ74" s="21"/>
      <c r="OAA74" s="21"/>
      <c r="OAB74" s="21"/>
      <c r="OAC74" s="21"/>
      <c r="OAD74" s="21"/>
      <c r="OAE74" s="21"/>
      <c r="OAF74" s="21"/>
      <c r="OAG74" s="21"/>
      <c r="OAH74" s="21"/>
      <c r="OAI74" s="21"/>
      <c r="OAJ74" s="21"/>
      <c r="OAK74" s="21"/>
      <c r="OAL74" s="21"/>
      <c r="OAM74" s="21"/>
      <c r="OAN74" s="21"/>
      <c r="OAO74" s="21"/>
      <c r="OAP74" s="21"/>
      <c r="OAQ74" s="21"/>
      <c r="OAR74" s="21"/>
      <c r="OAS74" s="21"/>
      <c r="OAT74" s="21"/>
      <c r="OAU74" s="21"/>
      <c r="OAV74" s="21"/>
      <c r="OAW74" s="21"/>
      <c r="OAX74" s="21"/>
      <c r="OAY74" s="21"/>
      <c r="OAZ74" s="21"/>
      <c r="OBA74" s="21"/>
      <c r="OBB74" s="21"/>
      <c r="OBC74" s="21"/>
      <c r="OBD74" s="21"/>
      <c r="OBE74" s="21"/>
      <c r="OBF74" s="21"/>
      <c r="OBG74" s="21"/>
      <c r="OBH74" s="21"/>
      <c r="OBI74" s="21"/>
      <c r="OBJ74" s="21"/>
      <c r="OBK74" s="21"/>
      <c r="OBL74" s="21"/>
      <c r="OBM74" s="21"/>
      <c r="OBN74" s="21"/>
      <c r="OBO74" s="21"/>
      <c r="OBP74" s="21"/>
      <c r="OBQ74" s="21"/>
      <c r="OBR74" s="21"/>
      <c r="OBS74" s="21"/>
      <c r="OBT74" s="21"/>
      <c r="OBU74" s="21"/>
      <c r="OBV74" s="21"/>
      <c r="OBW74" s="21"/>
      <c r="OBX74" s="21"/>
      <c r="OBY74" s="21"/>
      <c r="OBZ74" s="21"/>
      <c r="OCA74" s="21"/>
      <c r="OCB74" s="21"/>
      <c r="OCC74" s="21"/>
      <c r="OCD74" s="21"/>
      <c r="OCE74" s="21"/>
      <c r="OCF74" s="21"/>
      <c r="OCG74" s="21"/>
      <c r="OCH74" s="21"/>
      <c r="OCI74" s="21"/>
      <c r="OCJ74" s="21"/>
      <c r="OCK74" s="21"/>
      <c r="OCL74" s="21"/>
      <c r="OCM74" s="21"/>
      <c r="OCN74" s="21"/>
      <c r="OCO74" s="21"/>
      <c r="OCP74" s="21"/>
      <c r="OCQ74" s="21"/>
      <c r="OCR74" s="21"/>
      <c r="OCS74" s="21"/>
      <c r="OCT74" s="21"/>
      <c r="OCU74" s="21"/>
      <c r="OCV74" s="21"/>
      <c r="OCW74" s="21"/>
      <c r="OCX74" s="21"/>
      <c r="OCY74" s="21"/>
      <c r="OCZ74" s="21"/>
      <c r="ODA74" s="21"/>
      <c r="ODB74" s="21"/>
      <c r="ODC74" s="21"/>
      <c r="ODD74" s="21"/>
      <c r="ODE74" s="21"/>
      <c r="ODF74" s="21"/>
      <c r="ODG74" s="21"/>
      <c r="ODH74" s="21"/>
      <c r="ODI74" s="21"/>
      <c r="ODJ74" s="21"/>
      <c r="ODK74" s="21"/>
      <c r="ODL74" s="21"/>
      <c r="ODM74" s="21"/>
      <c r="ODN74" s="21"/>
      <c r="ODO74" s="21"/>
      <c r="ODP74" s="21"/>
      <c r="ODQ74" s="21"/>
      <c r="ODR74" s="21"/>
      <c r="ODS74" s="21"/>
      <c r="ODT74" s="21"/>
      <c r="ODU74" s="21"/>
      <c r="ODV74" s="21"/>
      <c r="ODW74" s="21"/>
      <c r="ODX74" s="21"/>
      <c r="ODY74" s="21"/>
      <c r="ODZ74" s="21"/>
      <c r="OEA74" s="21"/>
      <c r="OEB74" s="21"/>
      <c r="OEC74" s="21"/>
      <c r="OED74" s="21"/>
      <c r="OEE74" s="21"/>
      <c r="OEF74" s="21"/>
      <c r="OEG74" s="21"/>
      <c r="OEH74" s="21"/>
      <c r="OEI74" s="21"/>
      <c r="OEJ74" s="21"/>
      <c r="OEK74" s="21"/>
      <c r="OEL74" s="21"/>
      <c r="OEM74" s="21"/>
      <c r="OEN74" s="21"/>
      <c r="OEO74" s="21"/>
      <c r="OEP74" s="21"/>
      <c r="OEQ74" s="21"/>
      <c r="OER74" s="21"/>
      <c r="OES74" s="21"/>
      <c r="OET74" s="21"/>
      <c r="OEU74" s="21"/>
      <c r="OEV74" s="21"/>
      <c r="OEW74" s="21"/>
      <c r="OEX74" s="21"/>
      <c r="OEY74" s="21"/>
      <c r="OEZ74" s="21"/>
      <c r="OFA74" s="21"/>
      <c r="OFB74" s="21"/>
      <c r="OFC74" s="21"/>
      <c r="OFD74" s="21"/>
      <c r="OFE74" s="21"/>
      <c r="OFF74" s="21"/>
      <c r="OFG74" s="21"/>
      <c r="OFH74" s="21"/>
      <c r="OFI74" s="21"/>
      <c r="OFJ74" s="21"/>
      <c r="OFK74" s="21"/>
      <c r="OFL74" s="21"/>
      <c r="OFM74" s="21"/>
      <c r="OFN74" s="21"/>
      <c r="OFO74" s="21"/>
      <c r="OFP74" s="21"/>
      <c r="OFQ74" s="21"/>
      <c r="OFR74" s="21"/>
      <c r="OFS74" s="21"/>
      <c r="OFT74" s="21"/>
      <c r="OFU74" s="21"/>
      <c r="OFV74" s="21"/>
      <c r="OFW74" s="21"/>
      <c r="OFX74" s="21"/>
      <c r="OFY74" s="21"/>
      <c r="OFZ74" s="21"/>
      <c r="OGA74" s="21"/>
      <c r="OGB74" s="21"/>
      <c r="OGC74" s="21"/>
      <c r="OGD74" s="21"/>
      <c r="OGE74" s="21"/>
      <c r="OGF74" s="21"/>
      <c r="OGG74" s="21"/>
      <c r="OGH74" s="21"/>
      <c r="OGI74" s="21"/>
      <c r="OGJ74" s="21"/>
      <c r="OGK74" s="21"/>
      <c r="OGL74" s="21"/>
      <c r="OGM74" s="21"/>
      <c r="OGN74" s="21"/>
      <c r="OGO74" s="21"/>
      <c r="OGP74" s="21"/>
      <c r="OGQ74" s="21"/>
      <c r="OGR74" s="21"/>
      <c r="OGS74" s="21"/>
      <c r="OGT74" s="21"/>
      <c r="OGU74" s="21"/>
      <c r="OGV74" s="21"/>
      <c r="OGW74" s="21"/>
      <c r="OGX74" s="21"/>
      <c r="OGY74" s="21"/>
      <c r="OGZ74" s="21"/>
      <c r="OHA74" s="21"/>
      <c r="OHB74" s="21"/>
      <c r="OHC74" s="21"/>
      <c r="OHD74" s="21"/>
      <c r="OHE74" s="21"/>
      <c r="OHF74" s="21"/>
      <c r="OHG74" s="21"/>
      <c r="OHH74" s="21"/>
      <c r="OHI74" s="21"/>
      <c r="OHJ74" s="21"/>
      <c r="OHK74" s="21"/>
      <c r="OHL74" s="21"/>
      <c r="OHM74" s="21"/>
      <c r="OHN74" s="21"/>
      <c r="OHO74" s="21"/>
      <c r="OHP74" s="21"/>
      <c r="OHQ74" s="21"/>
      <c r="OHR74" s="21"/>
      <c r="OHS74" s="21"/>
      <c r="OHT74" s="21"/>
      <c r="OHU74" s="21"/>
      <c r="OHV74" s="21"/>
      <c r="OHW74" s="21"/>
      <c r="OHX74" s="21"/>
      <c r="OHY74" s="21"/>
      <c r="OHZ74" s="21"/>
      <c r="OIA74" s="21"/>
      <c r="OIB74" s="21"/>
      <c r="OIC74" s="21"/>
      <c r="OID74" s="21"/>
      <c r="OIE74" s="21"/>
      <c r="OIF74" s="21"/>
      <c r="OIG74" s="21"/>
      <c r="OIH74" s="21"/>
      <c r="OII74" s="21"/>
      <c r="OIJ74" s="21"/>
      <c r="OIK74" s="21"/>
      <c r="OIL74" s="21"/>
      <c r="OIM74" s="21"/>
      <c r="OIN74" s="21"/>
      <c r="OIO74" s="21"/>
      <c r="OIP74" s="21"/>
      <c r="OIQ74" s="21"/>
      <c r="OIR74" s="21"/>
      <c r="OIS74" s="21"/>
      <c r="OIT74" s="21"/>
      <c r="OIU74" s="21"/>
      <c r="OIV74" s="21"/>
      <c r="OIW74" s="21"/>
      <c r="OIX74" s="21"/>
      <c r="OIY74" s="21"/>
      <c r="OIZ74" s="21"/>
      <c r="OJA74" s="21"/>
      <c r="OJB74" s="21"/>
      <c r="OJC74" s="21"/>
      <c r="OJD74" s="21"/>
      <c r="OJE74" s="21"/>
      <c r="OJF74" s="21"/>
      <c r="OJG74" s="21"/>
      <c r="OJH74" s="21"/>
      <c r="OJI74" s="21"/>
      <c r="OJJ74" s="21"/>
      <c r="OJK74" s="21"/>
      <c r="OJL74" s="21"/>
      <c r="OJM74" s="21"/>
      <c r="OJN74" s="21"/>
      <c r="OJO74" s="21"/>
      <c r="OJP74" s="21"/>
      <c r="OJQ74" s="21"/>
      <c r="OJR74" s="21"/>
      <c r="OJS74" s="21"/>
      <c r="OJT74" s="21"/>
      <c r="OJU74" s="21"/>
      <c r="OJV74" s="21"/>
      <c r="OJW74" s="21"/>
      <c r="OJX74" s="21"/>
      <c r="OJY74" s="21"/>
      <c r="OJZ74" s="21"/>
      <c r="OKA74" s="21"/>
      <c r="OKB74" s="21"/>
      <c r="OKC74" s="21"/>
      <c r="OKD74" s="21"/>
      <c r="OKE74" s="21"/>
      <c r="OKF74" s="21"/>
      <c r="OKG74" s="21"/>
      <c r="OKH74" s="21"/>
      <c r="OKI74" s="21"/>
      <c r="OKJ74" s="21"/>
      <c r="OKK74" s="21"/>
      <c r="OKL74" s="21"/>
      <c r="OKM74" s="21"/>
      <c r="OKN74" s="21"/>
      <c r="OKO74" s="21"/>
      <c r="OKP74" s="21"/>
      <c r="OKQ74" s="21"/>
      <c r="OKR74" s="21"/>
      <c r="OKS74" s="21"/>
      <c r="OKT74" s="21"/>
      <c r="OKU74" s="21"/>
      <c r="OKV74" s="21"/>
      <c r="OKW74" s="21"/>
      <c r="OKX74" s="21"/>
      <c r="OKY74" s="21"/>
      <c r="OKZ74" s="21"/>
      <c r="OLA74" s="21"/>
      <c r="OLB74" s="21"/>
      <c r="OLC74" s="21"/>
      <c r="OLD74" s="21"/>
      <c r="OLE74" s="21"/>
      <c r="OLF74" s="21"/>
      <c r="OLG74" s="21"/>
      <c r="OLH74" s="21"/>
      <c r="OLI74" s="21"/>
      <c r="OLJ74" s="21"/>
      <c r="OLK74" s="21"/>
      <c r="OLL74" s="21"/>
      <c r="OLM74" s="21"/>
      <c r="OLN74" s="21"/>
      <c r="OLO74" s="21"/>
      <c r="OLP74" s="21"/>
      <c r="OLQ74" s="21"/>
      <c r="OLR74" s="21"/>
      <c r="OLS74" s="21"/>
      <c r="OLT74" s="21"/>
      <c r="OLU74" s="21"/>
      <c r="OLV74" s="21"/>
      <c r="OLW74" s="21"/>
      <c r="OLX74" s="21"/>
      <c r="OLY74" s="21"/>
      <c r="OLZ74" s="21"/>
      <c r="OMA74" s="21"/>
      <c r="OMB74" s="21"/>
      <c r="OMC74" s="21"/>
      <c r="OMD74" s="21"/>
      <c r="OME74" s="21"/>
      <c r="OMF74" s="21"/>
      <c r="OMG74" s="21"/>
      <c r="OMH74" s="21"/>
      <c r="OMI74" s="21"/>
      <c r="OMJ74" s="21"/>
      <c r="OMK74" s="21"/>
      <c r="OML74" s="21"/>
      <c r="OMM74" s="21"/>
      <c r="OMN74" s="21"/>
      <c r="OMO74" s="21"/>
      <c r="OMP74" s="21"/>
      <c r="OMQ74" s="21"/>
      <c r="OMR74" s="21"/>
      <c r="OMS74" s="21"/>
      <c r="OMT74" s="21"/>
      <c r="OMU74" s="21"/>
      <c r="OMV74" s="21"/>
      <c r="OMW74" s="21"/>
      <c r="OMX74" s="21"/>
      <c r="OMY74" s="21"/>
      <c r="OMZ74" s="21"/>
      <c r="ONA74" s="21"/>
      <c r="ONB74" s="21"/>
      <c r="ONC74" s="21"/>
      <c r="OND74" s="21"/>
      <c r="ONE74" s="21"/>
      <c r="ONF74" s="21"/>
      <c r="ONG74" s="21"/>
      <c r="ONH74" s="21"/>
      <c r="ONI74" s="21"/>
      <c r="ONJ74" s="21"/>
      <c r="ONK74" s="21"/>
      <c r="ONL74" s="21"/>
      <c r="ONM74" s="21"/>
      <c r="ONN74" s="21"/>
      <c r="ONO74" s="21"/>
      <c r="ONP74" s="21"/>
      <c r="ONQ74" s="21"/>
      <c r="ONR74" s="21"/>
      <c r="ONS74" s="21"/>
      <c r="ONT74" s="21"/>
      <c r="ONU74" s="21"/>
      <c r="ONV74" s="21"/>
      <c r="ONW74" s="21"/>
      <c r="ONX74" s="21"/>
      <c r="ONY74" s="21"/>
      <c r="ONZ74" s="21"/>
      <c r="OOA74" s="21"/>
      <c r="OOB74" s="21"/>
      <c r="OOC74" s="21"/>
      <c r="OOD74" s="21"/>
      <c r="OOE74" s="21"/>
      <c r="OOF74" s="21"/>
      <c r="OOG74" s="21"/>
      <c r="OOH74" s="21"/>
      <c r="OOI74" s="21"/>
      <c r="OOJ74" s="21"/>
      <c r="OOK74" s="21"/>
      <c r="OOL74" s="21"/>
      <c r="OOM74" s="21"/>
      <c r="OON74" s="21"/>
      <c r="OOO74" s="21"/>
      <c r="OOP74" s="21"/>
      <c r="OOQ74" s="21"/>
      <c r="OOR74" s="21"/>
      <c r="OOS74" s="21"/>
      <c r="OOT74" s="21"/>
      <c r="OOU74" s="21"/>
      <c r="OOV74" s="21"/>
      <c r="OOW74" s="21"/>
      <c r="OOX74" s="21"/>
      <c r="OOY74" s="21"/>
      <c r="OOZ74" s="21"/>
      <c r="OPA74" s="21"/>
      <c r="OPB74" s="21"/>
      <c r="OPC74" s="21"/>
      <c r="OPD74" s="21"/>
      <c r="OPE74" s="21"/>
      <c r="OPF74" s="21"/>
      <c r="OPG74" s="21"/>
      <c r="OPH74" s="21"/>
      <c r="OPI74" s="21"/>
      <c r="OPJ74" s="21"/>
      <c r="OPK74" s="21"/>
      <c r="OPL74" s="21"/>
      <c r="OPM74" s="21"/>
      <c r="OPN74" s="21"/>
      <c r="OPO74" s="21"/>
      <c r="OPP74" s="21"/>
      <c r="OPQ74" s="21"/>
      <c r="OPR74" s="21"/>
      <c r="OPS74" s="21"/>
      <c r="OPT74" s="21"/>
      <c r="OPU74" s="21"/>
      <c r="OPV74" s="21"/>
      <c r="OPW74" s="21"/>
      <c r="OPX74" s="21"/>
      <c r="OPY74" s="21"/>
      <c r="OPZ74" s="21"/>
      <c r="OQA74" s="21"/>
      <c r="OQB74" s="21"/>
      <c r="OQC74" s="21"/>
      <c r="OQD74" s="21"/>
      <c r="OQE74" s="21"/>
      <c r="OQF74" s="21"/>
      <c r="OQG74" s="21"/>
      <c r="OQH74" s="21"/>
      <c r="OQI74" s="21"/>
      <c r="OQJ74" s="21"/>
      <c r="OQK74" s="21"/>
      <c r="OQL74" s="21"/>
      <c r="OQM74" s="21"/>
      <c r="OQN74" s="21"/>
      <c r="OQO74" s="21"/>
      <c r="OQP74" s="21"/>
      <c r="OQQ74" s="21"/>
      <c r="OQR74" s="21"/>
      <c r="OQS74" s="21"/>
      <c r="OQT74" s="21"/>
      <c r="OQU74" s="21"/>
      <c r="OQV74" s="21"/>
      <c r="OQW74" s="21"/>
      <c r="OQX74" s="21"/>
      <c r="OQY74" s="21"/>
      <c r="OQZ74" s="21"/>
      <c r="ORA74" s="21"/>
      <c r="ORB74" s="21"/>
      <c r="ORC74" s="21"/>
      <c r="ORD74" s="21"/>
      <c r="ORE74" s="21"/>
      <c r="ORF74" s="21"/>
      <c r="ORG74" s="21"/>
      <c r="ORH74" s="21"/>
      <c r="ORI74" s="21"/>
      <c r="ORJ74" s="21"/>
      <c r="ORK74" s="21"/>
      <c r="ORL74" s="21"/>
      <c r="ORM74" s="21"/>
      <c r="ORN74" s="21"/>
      <c r="ORO74" s="21"/>
      <c r="ORP74" s="21"/>
      <c r="ORQ74" s="21"/>
      <c r="ORR74" s="21"/>
      <c r="ORS74" s="21"/>
      <c r="ORT74" s="21"/>
      <c r="ORU74" s="21"/>
      <c r="ORV74" s="21"/>
      <c r="ORW74" s="21"/>
      <c r="ORX74" s="21"/>
      <c r="ORY74" s="21"/>
      <c r="ORZ74" s="21"/>
      <c r="OSA74" s="21"/>
      <c r="OSB74" s="21"/>
      <c r="OSC74" s="21"/>
      <c r="OSD74" s="21"/>
      <c r="OSE74" s="21"/>
      <c r="OSF74" s="21"/>
      <c r="OSG74" s="21"/>
      <c r="OSH74" s="21"/>
      <c r="OSI74" s="21"/>
      <c r="OSJ74" s="21"/>
      <c r="OSK74" s="21"/>
      <c r="OSL74" s="21"/>
      <c r="OSM74" s="21"/>
      <c r="OSN74" s="21"/>
      <c r="OSO74" s="21"/>
      <c r="OSP74" s="21"/>
      <c r="OSQ74" s="21"/>
      <c r="OSR74" s="21"/>
      <c r="OSS74" s="21"/>
      <c r="OST74" s="21"/>
      <c r="OSU74" s="21"/>
      <c r="OSV74" s="21"/>
      <c r="OSW74" s="21"/>
      <c r="OSX74" s="21"/>
      <c r="OSY74" s="21"/>
      <c r="OSZ74" s="21"/>
      <c r="OTA74" s="21"/>
      <c r="OTB74" s="21"/>
      <c r="OTC74" s="21"/>
      <c r="OTD74" s="21"/>
      <c r="OTE74" s="21"/>
      <c r="OTF74" s="21"/>
      <c r="OTG74" s="21"/>
      <c r="OTH74" s="21"/>
      <c r="OTI74" s="21"/>
      <c r="OTJ74" s="21"/>
      <c r="OTK74" s="21"/>
      <c r="OTL74" s="21"/>
      <c r="OTM74" s="21"/>
      <c r="OTN74" s="21"/>
      <c r="OTO74" s="21"/>
      <c r="OTP74" s="21"/>
      <c r="OTQ74" s="21"/>
      <c r="OTR74" s="21"/>
      <c r="OTS74" s="21"/>
      <c r="OTT74" s="21"/>
      <c r="OTU74" s="21"/>
      <c r="OTV74" s="21"/>
      <c r="OTW74" s="21"/>
      <c r="OTX74" s="21"/>
      <c r="OTY74" s="21"/>
      <c r="OTZ74" s="21"/>
      <c r="OUA74" s="21"/>
      <c r="OUB74" s="21"/>
      <c r="OUC74" s="21"/>
      <c r="OUD74" s="21"/>
      <c r="OUE74" s="21"/>
      <c r="OUF74" s="21"/>
      <c r="OUG74" s="21"/>
      <c r="OUH74" s="21"/>
      <c r="OUI74" s="21"/>
      <c r="OUJ74" s="21"/>
      <c r="OUK74" s="21"/>
      <c r="OUL74" s="21"/>
      <c r="OUM74" s="21"/>
      <c r="OUN74" s="21"/>
      <c r="OUO74" s="21"/>
      <c r="OUP74" s="21"/>
      <c r="OUQ74" s="21"/>
      <c r="OUR74" s="21"/>
      <c r="OUS74" s="21"/>
      <c r="OUT74" s="21"/>
      <c r="OUU74" s="21"/>
      <c r="OUV74" s="21"/>
      <c r="OUW74" s="21"/>
      <c r="OUX74" s="21"/>
      <c r="OUY74" s="21"/>
      <c r="OUZ74" s="21"/>
      <c r="OVA74" s="21"/>
      <c r="OVB74" s="21"/>
      <c r="OVC74" s="21"/>
      <c r="OVD74" s="21"/>
      <c r="OVE74" s="21"/>
      <c r="OVF74" s="21"/>
      <c r="OVG74" s="21"/>
      <c r="OVH74" s="21"/>
      <c r="OVI74" s="21"/>
      <c r="OVJ74" s="21"/>
      <c r="OVK74" s="21"/>
      <c r="OVL74" s="21"/>
      <c r="OVM74" s="21"/>
      <c r="OVN74" s="21"/>
      <c r="OVO74" s="21"/>
      <c r="OVP74" s="21"/>
      <c r="OVQ74" s="21"/>
      <c r="OVR74" s="21"/>
      <c r="OVS74" s="21"/>
      <c r="OVT74" s="21"/>
      <c r="OVU74" s="21"/>
      <c r="OVV74" s="21"/>
      <c r="OVW74" s="21"/>
      <c r="OVX74" s="21"/>
      <c r="OVY74" s="21"/>
      <c r="OVZ74" s="21"/>
      <c r="OWA74" s="21"/>
      <c r="OWB74" s="21"/>
      <c r="OWC74" s="21"/>
      <c r="OWD74" s="21"/>
      <c r="OWE74" s="21"/>
      <c r="OWF74" s="21"/>
      <c r="OWG74" s="21"/>
      <c r="OWH74" s="21"/>
      <c r="OWI74" s="21"/>
      <c r="OWJ74" s="21"/>
      <c r="OWK74" s="21"/>
      <c r="OWL74" s="21"/>
      <c r="OWM74" s="21"/>
      <c r="OWN74" s="21"/>
      <c r="OWO74" s="21"/>
      <c r="OWP74" s="21"/>
      <c r="OWQ74" s="21"/>
      <c r="OWR74" s="21"/>
      <c r="OWS74" s="21"/>
      <c r="OWT74" s="21"/>
      <c r="OWU74" s="21"/>
      <c r="OWV74" s="21"/>
      <c r="OWW74" s="21"/>
      <c r="OWX74" s="21"/>
      <c r="OWY74" s="21"/>
      <c r="OWZ74" s="21"/>
      <c r="OXA74" s="21"/>
      <c r="OXB74" s="21"/>
      <c r="OXC74" s="21"/>
      <c r="OXD74" s="21"/>
      <c r="OXE74" s="21"/>
      <c r="OXF74" s="21"/>
      <c r="OXG74" s="21"/>
      <c r="OXH74" s="21"/>
      <c r="OXI74" s="21"/>
      <c r="OXJ74" s="21"/>
      <c r="OXK74" s="21"/>
      <c r="OXL74" s="21"/>
      <c r="OXM74" s="21"/>
      <c r="OXN74" s="21"/>
      <c r="OXO74" s="21"/>
      <c r="OXP74" s="21"/>
      <c r="OXQ74" s="21"/>
      <c r="OXR74" s="21"/>
      <c r="OXS74" s="21"/>
      <c r="OXT74" s="21"/>
      <c r="OXU74" s="21"/>
      <c r="OXV74" s="21"/>
      <c r="OXW74" s="21"/>
      <c r="OXX74" s="21"/>
      <c r="OXY74" s="21"/>
      <c r="OXZ74" s="21"/>
      <c r="OYA74" s="21"/>
      <c r="OYB74" s="21"/>
      <c r="OYC74" s="21"/>
      <c r="OYD74" s="21"/>
      <c r="OYE74" s="21"/>
      <c r="OYF74" s="21"/>
      <c r="OYG74" s="21"/>
      <c r="OYH74" s="21"/>
      <c r="OYI74" s="21"/>
      <c r="OYJ74" s="21"/>
      <c r="OYK74" s="21"/>
      <c r="OYL74" s="21"/>
      <c r="OYM74" s="21"/>
      <c r="OYN74" s="21"/>
      <c r="OYO74" s="21"/>
      <c r="OYP74" s="21"/>
      <c r="OYQ74" s="21"/>
      <c r="OYR74" s="21"/>
      <c r="OYS74" s="21"/>
      <c r="OYT74" s="21"/>
      <c r="OYU74" s="21"/>
      <c r="OYV74" s="21"/>
      <c r="OYW74" s="21"/>
      <c r="OYX74" s="21"/>
      <c r="OYY74" s="21"/>
      <c r="OYZ74" s="21"/>
      <c r="OZA74" s="21"/>
      <c r="OZB74" s="21"/>
      <c r="OZC74" s="21"/>
      <c r="OZD74" s="21"/>
      <c r="OZE74" s="21"/>
      <c r="OZF74" s="21"/>
      <c r="OZG74" s="21"/>
      <c r="OZH74" s="21"/>
      <c r="OZI74" s="21"/>
      <c r="OZJ74" s="21"/>
      <c r="OZK74" s="21"/>
      <c r="OZL74" s="21"/>
      <c r="OZM74" s="21"/>
      <c r="OZN74" s="21"/>
      <c r="OZO74" s="21"/>
      <c r="OZP74" s="21"/>
      <c r="OZQ74" s="21"/>
      <c r="OZR74" s="21"/>
      <c r="OZS74" s="21"/>
      <c r="OZT74" s="21"/>
      <c r="OZU74" s="21"/>
      <c r="OZV74" s="21"/>
      <c r="OZW74" s="21"/>
      <c r="OZX74" s="21"/>
      <c r="OZY74" s="21"/>
      <c r="OZZ74" s="21"/>
      <c r="PAA74" s="21"/>
      <c r="PAB74" s="21"/>
      <c r="PAC74" s="21"/>
      <c r="PAD74" s="21"/>
      <c r="PAE74" s="21"/>
      <c r="PAF74" s="21"/>
      <c r="PAG74" s="21"/>
      <c r="PAH74" s="21"/>
      <c r="PAI74" s="21"/>
      <c r="PAJ74" s="21"/>
      <c r="PAK74" s="21"/>
      <c r="PAL74" s="21"/>
      <c r="PAM74" s="21"/>
      <c r="PAN74" s="21"/>
      <c r="PAO74" s="21"/>
      <c r="PAP74" s="21"/>
      <c r="PAQ74" s="21"/>
      <c r="PAR74" s="21"/>
      <c r="PAS74" s="21"/>
      <c r="PAT74" s="21"/>
      <c r="PAU74" s="21"/>
      <c r="PAV74" s="21"/>
      <c r="PAW74" s="21"/>
      <c r="PAX74" s="21"/>
      <c r="PAY74" s="21"/>
      <c r="PAZ74" s="21"/>
      <c r="PBA74" s="21"/>
      <c r="PBB74" s="21"/>
      <c r="PBC74" s="21"/>
      <c r="PBD74" s="21"/>
      <c r="PBE74" s="21"/>
      <c r="PBF74" s="21"/>
      <c r="PBG74" s="21"/>
      <c r="PBH74" s="21"/>
      <c r="PBI74" s="21"/>
      <c r="PBJ74" s="21"/>
      <c r="PBK74" s="21"/>
      <c r="PBL74" s="21"/>
      <c r="PBM74" s="21"/>
      <c r="PBN74" s="21"/>
      <c r="PBO74" s="21"/>
      <c r="PBP74" s="21"/>
      <c r="PBQ74" s="21"/>
      <c r="PBR74" s="21"/>
      <c r="PBS74" s="21"/>
      <c r="PBT74" s="21"/>
      <c r="PBU74" s="21"/>
      <c r="PBV74" s="21"/>
      <c r="PBW74" s="21"/>
      <c r="PBX74" s="21"/>
      <c r="PBY74" s="21"/>
      <c r="PBZ74" s="21"/>
      <c r="PCA74" s="21"/>
      <c r="PCB74" s="21"/>
      <c r="PCC74" s="21"/>
      <c r="PCD74" s="21"/>
      <c r="PCE74" s="21"/>
      <c r="PCF74" s="21"/>
      <c r="PCG74" s="21"/>
      <c r="PCH74" s="21"/>
      <c r="PCI74" s="21"/>
      <c r="PCJ74" s="21"/>
      <c r="PCK74" s="21"/>
      <c r="PCL74" s="21"/>
      <c r="PCM74" s="21"/>
      <c r="PCN74" s="21"/>
      <c r="PCO74" s="21"/>
      <c r="PCP74" s="21"/>
      <c r="PCQ74" s="21"/>
      <c r="PCR74" s="21"/>
      <c r="PCS74" s="21"/>
      <c r="PCT74" s="21"/>
      <c r="PCU74" s="21"/>
      <c r="PCV74" s="21"/>
      <c r="PCW74" s="21"/>
      <c r="PCX74" s="21"/>
      <c r="PCY74" s="21"/>
      <c r="PCZ74" s="21"/>
      <c r="PDA74" s="21"/>
      <c r="PDB74" s="21"/>
      <c r="PDC74" s="21"/>
      <c r="PDD74" s="21"/>
      <c r="PDE74" s="21"/>
      <c r="PDF74" s="21"/>
      <c r="PDG74" s="21"/>
      <c r="PDH74" s="21"/>
      <c r="PDI74" s="21"/>
      <c r="PDJ74" s="21"/>
      <c r="PDK74" s="21"/>
      <c r="PDL74" s="21"/>
      <c r="PDM74" s="21"/>
      <c r="PDN74" s="21"/>
      <c r="PDO74" s="21"/>
      <c r="PDP74" s="21"/>
      <c r="PDQ74" s="21"/>
      <c r="PDR74" s="21"/>
      <c r="PDS74" s="21"/>
      <c r="PDT74" s="21"/>
      <c r="PDU74" s="21"/>
      <c r="PDV74" s="21"/>
      <c r="PDW74" s="21"/>
      <c r="PDX74" s="21"/>
      <c r="PDY74" s="21"/>
      <c r="PDZ74" s="21"/>
      <c r="PEA74" s="21"/>
      <c r="PEB74" s="21"/>
      <c r="PEC74" s="21"/>
      <c r="PED74" s="21"/>
      <c r="PEE74" s="21"/>
      <c r="PEF74" s="21"/>
      <c r="PEG74" s="21"/>
      <c r="PEH74" s="21"/>
      <c r="PEI74" s="21"/>
      <c r="PEJ74" s="21"/>
      <c r="PEK74" s="21"/>
      <c r="PEL74" s="21"/>
      <c r="PEM74" s="21"/>
      <c r="PEN74" s="21"/>
      <c r="PEO74" s="21"/>
      <c r="PEP74" s="21"/>
      <c r="PEQ74" s="21"/>
      <c r="PER74" s="21"/>
      <c r="PES74" s="21"/>
      <c r="PET74" s="21"/>
      <c r="PEU74" s="21"/>
      <c r="PEV74" s="21"/>
      <c r="PEW74" s="21"/>
      <c r="PEX74" s="21"/>
      <c r="PEY74" s="21"/>
      <c r="PEZ74" s="21"/>
      <c r="PFA74" s="21"/>
      <c r="PFB74" s="21"/>
      <c r="PFC74" s="21"/>
      <c r="PFD74" s="21"/>
      <c r="PFE74" s="21"/>
      <c r="PFF74" s="21"/>
      <c r="PFG74" s="21"/>
      <c r="PFH74" s="21"/>
      <c r="PFI74" s="21"/>
      <c r="PFJ74" s="21"/>
      <c r="PFK74" s="21"/>
      <c r="PFL74" s="21"/>
      <c r="PFM74" s="21"/>
      <c r="PFN74" s="21"/>
      <c r="PFO74" s="21"/>
      <c r="PFP74" s="21"/>
      <c r="PFQ74" s="21"/>
      <c r="PFR74" s="21"/>
      <c r="PFS74" s="21"/>
      <c r="PFT74" s="21"/>
      <c r="PFU74" s="21"/>
      <c r="PFV74" s="21"/>
      <c r="PFW74" s="21"/>
      <c r="PFX74" s="21"/>
      <c r="PFY74" s="21"/>
      <c r="PFZ74" s="21"/>
      <c r="PGA74" s="21"/>
      <c r="PGB74" s="21"/>
      <c r="PGC74" s="21"/>
      <c r="PGD74" s="21"/>
      <c r="PGE74" s="21"/>
      <c r="PGF74" s="21"/>
      <c r="PGG74" s="21"/>
      <c r="PGH74" s="21"/>
      <c r="PGI74" s="21"/>
      <c r="PGJ74" s="21"/>
      <c r="PGK74" s="21"/>
      <c r="PGL74" s="21"/>
      <c r="PGM74" s="21"/>
      <c r="PGN74" s="21"/>
      <c r="PGO74" s="21"/>
      <c r="PGP74" s="21"/>
      <c r="PGQ74" s="21"/>
      <c r="PGR74" s="21"/>
      <c r="PGS74" s="21"/>
      <c r="PGT74" s="21"/>
      <c r="PGU74" s="21"/>
      <c r="PGV74" s="21"/>
      <c r="PGW74" s="21"/>
      <c r="PGX74" s="21"/>
      <c r="PGY74" s="21"/>
      <c r="PGZ74" s="21"/>
      <c r="PHA74" s="21"/>
      <c r="PHB74" s="21"/>
      <c r="PHC74" s="21"/>
      <c r="PHD74" s="21"/>
      <c r="PHE74" s="21"/>
      <c r="PHF74" s="21"/>
      <c r="PHG74" s="21"/>
      <c r="PHH74" s="21"/>
      <c r="PHI74" s="21"/>
      <c r="PHJ74" s="21"/>
      <c r="PHK74" s="21"/>
      <c r="PHL74" s="21"/>
      <c r="PHM74" s="21"/>
      <c r="PHN74" s="21"/>
      <c r="PHO74" s="21"/>
      <c r="PHP74" s="21"/>
      <c r="PHQ74" s="21"/>
      <c r="PHR74" s="21"/>
      <c r="PHS74" s="21"/>
      <c r="PHT74" s="21"/>
      <c r="PHU74" s="21"/>
      <c r="PHV74" s="21"/>
      <c r="PHW74" s="21"/>
      <c r="PHX74" s="21"/>
      <c r="PHY74" s="21"/>
      <c r="PHZ74" s="21"/>
      <c r="PIA74" s="21"/>
      <c r="PIB74" s="21"/>
      <c r="PIC74" s="21"/>
      <c r="PID74" s="21"/>
      <c r="PIE74" s="21"/>
      <c r="PIF74" s="21"/>
      <c r="PIG74" s="21"/>
      <c r="PIH74" s="21"/>
      <c r="PII74" s="21"/>
      <c r="PIJ74" s="21"/>
      <c r="PIK74" s="21"/>
      <c r="PIL74" s="21"/>
      <c r="PIM74" s="21"/>
      <c r="PIN74" s="21"/>
      <c r="PIO74" s="21"/>
      <c r="PIP74" s="21"/>
      <c r="PIQ74" s="21"/>
      <c r="PIR74" s="21"/>
      <c r="PIS74" s="21"/>
      <c r="PIT74" s="21"/>
      <c r="PIU74" s="21"/>
      <c r="PIV74" s="21"/>
      <c r="PIW74" s="21"/>
      <c r="PIX74" s="21"/>
      <c r="PIY74" s="21"/>
      <c r="PIZ74" s="21"/>
      <c r="PJA74" s="21"/>
      <c r="PJB74" s="21"/>
      <c r="PJC74" s="21"/>
      <c r="PJD74" s="21"/>
      <c r="PJE74" s="21"/>
      <c r="PJF74" s="21"/>
      <c r="PJG74" s="21"/>
      <c r="PJH74" s="21"/>
      <c r="PJI74" s="21"/>
      <c r="PJJ74" s="21"/>
      <c r="PJK74" s="21"/>
      <c r="PJL74" s="21"/>
      <c r="PJM74" s="21"/>
      <c r="PJN74" s="21"/>
      <c r="PJO74" s="21"/>
      <c r="PJP74" s="21"/>
      <c r="PJQ74" s="21"/>
      <c r="PJR74" s="21"/>
      <c r="PJS74" s="21"/>
      <c r="PJT74" s="21"/>
      <c r="PJU74" s="21"/>
      <c r="PJV74" s="21"/>
      <c r="PJW74" s="21"/>
      <c r="PJX74" s="21"/>
      <c r="PJY74" s="21"/>
      <c r="PJZ74" s="21"/>
      <c r="PKA74" s="21"/>
      <c r="PKB74" s="21"/>
      <c r="PKC74" s="21"/>
      <c r="PKD74" s="21"/>
      <c r="PKE74" s="21"/>
      <c r="PKF74" s="21"/>
      <c r="PKG74" s="21"/>
      <c r="PKH74" s="21"/>
      <c r="PKI74" s="21"/>
      <c r="PKJ74" s="21"/>
      <c r="PKK74" s="21"/>
      <c r="PKL74" s="21"/>
      <c r="PKM74" s="21"/>
      <c r="PKN74" s="21"/>
      <c r="PKO74" s="21"/>
      <c r="PKP74" s="21"/>
      <c r="PKQ74" s="21"/>
      <c r="PKR74" s="21"/>
      <c r="PKS74" s="21"/>
      <c r="PKT74" s="21"/>
      <c r="PKU74" s="21"/>
      <c r="PKV74" s="21"/>
      <c r="PKW74" s="21"/>
      <c r="PKX74" s="21"/>
      <c r="PKY74" s="21"/>
      <c r="PKZ74" s="21"/>
      <c r="PLA74" s="21"/>
      <c r="PLB74" s="21"/>
      <c r="PLC74" s="21"/>
      <c r="PLD74" s="21"/>
      <c r="PLE74" s="21"/>
      <c r="PLF74" s="21"/>
      <c r="PLG74" s="21"/>
      <c r="PLH74" s="21"/>
      <c r="PLI74" s="21"/>
      <c r="PLJ74" s="21"/>
      <c r="PLK74" s="21"/>
      <c r="PLL74" s="21"/>
      <c r="PLM74" s="21"/>
      <c r="PLN74" s="21"/>
      <c r="PLO74" s="21"/>
      <c r="PLP74" s="21"/>
      <c r="PLQ74" s="21"/>
      <c r="PLR74" s="21"/>
      <c r="PLS74" s="21"/>
      <c r="PLT74" s="21"/>
      <c r="PLU74" s="21"/>
      <c r="PLV74" s="21"/>
      <c r="PLW74" s="21"/>
      <c r="PLX74" s="21"/>
      <c r="PLY74" s="21"/>
      <c r="PLZ74" s="21"/>
      <c r="PMA74" s="21"/>
      <c r="PMB74" s="21"/>
      <c r="PMC74" s="21"/>
      <c r="PMD74" s="21"/>
      <c r="PME74" s="21"/>
      <c r="PMF74" s="21"/>
      <c r="PMG74" s="21"/>
      <c r="PMH74" s="21"/>
      <c r="PMI74" s="21"/>
      <c r="PMJ74" s="21"/>
      <c r="PMK74" s="21"/>
      <c r="PML74" s="21"/>
      <c r="PMM74" s="21"/>
      <c r="PMN74" s="21"/>
      <c r="PMO74" s="21"/>
      <c r="PMP74" s="21"/>
      <c r="PMQ74" s="21"/>
      <c r="PMR74" s="21"/>
      <c r="PMS74" s="21"/>
      <c r="PMT74" s="21"/>
      <c r="PMU74" s="21"/>
      <c r="PMV74" s="21"/>
      <c r="PMW74" s="21"/>
      <c r="PMX74" s="21"/>
      <c r="PMY74" s="21"/>
      <c r="PMZ74" s="21"/>
      <c r="PNA74" s="21"/>
      <c r="PNB74" s="21"/>
      <c r="PNC74" s="21"/>
      <c r="PND74" s="21"/>
      <c r="PNE74" s="21"/>
      <c r="PNF74" s="21"/>
      <c r="PNG74" s="21"/>
      <c r="PNH74" s="21"/>
      <c r="PNI74" s="21"/>
      <c r="PNJ74" s="21"/>
      <c r="PNK74" s="21"/>
      <c r="PNL74" s="21"/>
      <c r="PNM74" s="21"/>
      <c r="PNN74" s="21"/>
      <c r="PNO74" s="21"/>
      <c r="PNP74" s="21"/>
      <c r="PNQ74" s="21"/>
      <c r="PNR74" s="21"/>
      <c r="PNS74" s="21"/>
      <c r="PNT74" s="21"/>
      <c r="PNU74" s="21"/>
      <c r="PNV74" s="21"/>
      <c r="PNW74" s="21"/>
      <c r="PNX74" s="21"/>
      <c r="PNY74" s="21"/>
      <c r="PNZ74" s="21"/>
      <c r="POA74" s="21"/>
      <c r="POB74" s="21"/>
      <c r="POC74" s="21"/>
      <c r="POD74" s="21"/>
      <c r="POE74" s="21"/>
      <c r="POF74" s="21"/>
      <c r="POG74" s="21"/>
      <c r="POH74" s="21"/>
      <c r="POI74" s="21"/>
      <c r="POJ74" s="21"/>
      <c r="POK74" s="21"/>
      <c r="POL74" s="21"/>
      <c r="POM74" s="21"/>
      <c r="PON74" s="21"/>
      <c r="POO74" s="21"/>
      <c r="POP74" s="21"/>
      <c r="POQ74" s="21"/>
      <c r="POR74" s="21"/>
      <c r="POS74" s="21"/>
      <c r="POT74" s="21"/>
      <c r="POU74" s="21"/>
      <c r="POV74" s="21"/>
      <c r="POW74" s="21"/>
      <c r="POX74" s="21"/>
      <c r="POY74" s="21"/>
      <c r="POZ74" s="21"/>
      <c r="PPA74" s="21"/>
      <c r="PPB74" s="21"/>
      <c r="PPC74" s="21"/>
      <c r="PPD74" s="21"/>
      <c r="PPE74" s="21"/>
      <c r="PPF74" s="21"/>
      <c r="PPG74" s="21"/>
      <c r="PPH74" s="21"/>
      <c r="PPI74" s="21"/>
      <c r="PPJ74" s="21"/>
      <c r="PPK74" s="21"/>
      <c r="PPL74" s="21"/>
      <c r="PPM74" s="21"/>
      <c r="PPN74" s="21"/>
      <c r="PPO74" s="21"/>
      <c r="PPP74" s="21"/>
      <c r="PPQ74" s="21"/>
      <c r="PPR74" s="21"/>
      <c r="PPS74" s="21"/>
      <c r="PPT74" s="21"/>
      <c r="PPU74" s="21"/>
      <c r="PPV74" s="21"/>
      <c r="PPW74" s="21"/>
      <c r="PPX74" s="21"/>
      <c r="PPY74" s="21"/>
      <c r="PPZ74" s="21"/>
      <c r="PQA74" s="21"/>
      <c r="PQB74" s="21"/>
      <c r="PQC74" s="21"/>
      <c r="PQD74" s="21"/>
      <c r="PQE74" s="21"/>
      <c r="PQF74" s="21"/>
      <c r="PQG74" s="21"/>
      <c r="PQH74" s="21"/>
      <c r="PQI74" s="21"/>
      <c r="PQJ74" s="21"/>
      <c r="PQK74" s="21"/>
      <c r="PQL74" s="21"/>
      <c r="PQM74" s="21"/>
      <c r="PQN74" s="21"/>
      <c r="PQO74" s="21"/>
      <c r="PQP74" s="21"/>
      <c r="PQQ74" s="21"/>
      <c r="PQR74" s="21"/>
      <c r="PQS74" s="21"/>
      <c r="PQT74" s="21"/>
      <c r="PQU74" s="21"/>
      <c r="PQV74" s="21"/>
      <c r="PQW74" s="21"/>
      <c r="PQX74" s="21"/>
      <c r="PQY74" s="21"/>
      <c r="PQZ74" s="21"/>
      <c r="PRA74" s="21"/>
      <c r="PRB74" s="21"/>
      <c r="PRC74" s="21"/>
      <c r="PRD74" s="21"/>
      <c r="PRE74" s="21"/>
      <c r="PRF74" s="21"/>
      <c r="PRG74" s="21"/>
      <c r="PRH74" s="21"/>
      <c r="PRI74" s="21"/>
      <c r="PRJ74" s="21"/>
      <c r="PRK74" s="21"/>
      <c r="PRL74" s="21"/>
      <c r="PRM74" s="21"/>
      <c r="PRN74" s="21"/>
      <c r="PRO74" s="21"/>
      <c r="PRP74" s="21"/>
      <c r="PRQ74" s="21"/>
      <c r="PRR74" s="21"/>
      <c r="PRS74" s="21"/>
      <c r="PRT74" s="21"/>
      <c r="PRU74" s="21"/>
      <c r="PRV74" s="21"/>
      <c r="PRW74" s="21"/>
      <c r="PRX74" s="21"/>
      <c r="PRY74" s="21"/>
      <c r="PRZ74" s="21"/>
      <c r="PSA74" s="21"/>
      <c r="PSB74" s="21"/>
      <c r="PSC74" s="21"/>
      <c r="PSD74" s="21"/>
      <c r="PSE74" s="21"/>
      <c r="PSF74" s="21"/>
      <c r="PSG74" s="21"/>
      <c r="PSH74" s="21"/>
      <c r="PSI74" s="21"/>
      <c r="PSJ74" s="21"/>
      <c r="PSK74" s="21"/>
      <c r="PSL74" s="21"/>
      <c r="PSM74" s="21"/>
      <c r="PSN74" s="21"/>
      <c r="PSO74" s="21"/>
      <c r="PSP74" s="21"/>
      <c r="PSQ74" s="21"/>
      <c r="PSR74" s="21"/>
      <c r="PSS74" s="21"/>
      <c r="PST74" s="21"/>
      <c r="PSU74" s="21"/>
      <c r="PSV74" s="21"/>
      <c r="PSW74" s="21"/>
      <c r="PSX74" s="21"/>
      <c r="PSY74" s="21"/>
      <c r="PSZ74" s="21"/>
      <c r="PTA74" s="21"/>
      <c r="PTB74" s="21"/>
      <c r="PTC74" s="21"/>
      <c r="PTD74" s="21"/>
      <c r="PTE74" s="21"/>
      <c r="PTF74" s="21"/>
      <c r="PTG74" s="21"/>
      <c r="PTH74" s="21"/>
      <c r="PTI74" s="21"/>
      <c r="PTJ74" s="21"/>
      <c r="PTK74" s="21"/>
      <c r="PTL74" s="21"/>
      <c r="PTM74" s="21"/>
      <c r="PTN74" s="21"/>
      <c r="PTO74" s="21"/>
      <c r="PTP74" s="21"/>
      <c r="PTQ74" s="21"/>
      <c r="PTR74" s="21"/>
      <c r="PTS74" s="21"/>
      <c r="PTT74" s="21"/>
      <c r="PTU74" s="21"/>
      <c r="PTV74" s="21"/>
      <c r="PTW74" s="21"/>
      <c r="PTX74" s="21"/>
      <c r="PTY74" s="21"/>
      <c r="PTZ74" s="21"/>
      <c r="PUA74" s="21"/>
      <c r="PUB74" s="21"/>
      <c r="PUC74" s="21"/>
      <c r="PUD74" s="21"/>
      <c r="PUE74" s="21"/>
      <c r="PUF74" s="21"/>
      <c r="PUG74" s="21"/>
      <c r="PUH74" s="21"/>
      <c r="PUI74" s="21"/>
      <c r="PUJ74" s="21"/>
      <c r="PUK74" s="21"/>
      <c r="PUL74" s="21"/>
      <c r="PUM74" s="21"/>
      <c r="PUN74" s="21"/>
      <c r="PUO74" s="21"/>
      <c r="PUP74" s="21"/>
      <c r="PUQ74" s="21"/>
      <c r="PUR74" s="21"/>
      <c r="PUS74" s="21"/>
      <c r="PUT74" s="21"/>
      <c r="PUU74" s="21"/>
      <c r="PUV74" s="21"/>
      <c r="PUW74" s="21"/>
      <c r="PUX74" s="21"/>
      <c r="PUY74" s="21"/>
      <c r="PUZ74" s="21"/>
      <c r="PVA74" s="21"/>
      <c r="PVB74" s="21"/>
      <c r="PVC74" s="21"/>
      <c r="PVD74" s="21"/>
      <c r="PVE74" s="21"/>
      <c r="PVF74" s="21"/>
      <c r="PVG74" s="21"/>
      <c r="PVH74" s="21"/>
      <c r="PVI74" s="21"/>
      <c r="PVJ74" s="21"/>
      <c r="PVK74" s="21"/>
      <c r="PVL74" s="21"/>
      <c r="PVM74" s="21"/>
      <c r="PVN74" s="21"/>
      <c r="PVO74" s="21"/>
      <c r="PVP74" s="21"/>
      <c r="PVQ74" s="21"/>
      <c r="PVR74" s="21"/>
      <c r="PVS74" s="21"/>
      <c r="PVT74" s="21"/>
      <c r="PVU74" s="21"/>
      <c r="PVV74" s="21"/>
      <c r="PVW74" s="21"/>
      <c r="PVX74" s="21"/>
      <c r="PVY74" s="21"/>
      <c r="PVZ74" s="21"/>
      <c r="PWA74" s="21"/>
      <c r="PWB74" s="21"/>
      <c r="PWC74" s="21"/>
      <c r="PWD74" s="21"/>
      <c r="PWE74" s="21"/>
      <c r="PWF74" s="21"/>
      <c r="PWG74" s="21"/>
      <c r="PWH74" s="21"/>
      <c r="PWI74" s="21"/>
      <c r="PWJ74" s="21"/>
      <c r="PWK74" s="21"/>
      <c r="PWL74" s="21"/>
      <c r="PWM74" s="21"/>
      <c r="PWN74" s="21"/>
      <c r="PWO74" s="21"/>
      <c r="PWP74" s="21"/>
      <c r="PWQ74" s="21"/>
      <c r="PWR74" s="21"/>
      <c r="PWS74" s="21"/>
      <c r="PWT74" s="21"/>
      <c r="PWU74" s="21"/>
      <c r="PWV74" s="21"/>
      <c r="PWW74" s="21"/>
      <c r="PWX74" s="21"/>
      <c r="PWY74" s="21"/>
      <c r="PWZ74" s="21"/>
      <c r="PXA74" s="21"/>
      <c r="PXB74" s="21"/>
      <c r="PXC74" s="21"/>
      <c r="PXD74" s="21"/>
      <c r="PXE74" s="21"/>
      <c r="PXF74" s="21"/>
      <c r="PXG74" s="21"/>
      <c r="PXH74" s="21"/>
      <c r="PXI74" s="21"/>
      <c r="PXJ74" s="21"/>
      <c r="PXK74" s="21"/>
      <c r="PXL74" s="21"/>
      <c r="PXM74" s="21"/>
      <c r="PXN74" s="21"/>
      <c r="PXO74" s="21"/>
      <c r="PXP74" s="21"/>
      <c r="PXQ74" s="21"/>
      <c r="PXR74" s="21"/>
      <c r="PXS74" s="21"/>
      <c r="PXT74" s="21"/>
      <c r="PXU74" s="21"/>
      <c r="PXV74" s="21"/>
      <c r="PXW74" s="21"/>
      <c r="PXX74" s="21"/>
      <c r="PXY74" s="21"/>
      <c r="PXZ74" s="21"/>
      <c r="PYA74" s="21"/>
      <c r="PYB74" s="21"/>
      <c r="PYC74" s="21"/>
      <c r="PYD74" s="21"/>
      <c r="PYE74" s="21"/>
      <c r="PYF74" s="21"/>
      <c r="PYG74" s="21"/>
      <c r="PYH74" s="21"/>
      <c r="PYI74" s="21"/>
      <c r="PYJ74" s="21"/>
      <c r="PYK74" s="21"/>
      <c r="PYL74" s="21"/>
      <c r="PYM74" s="21"/>
      <c r="PYN74" s="21"/>
      <c r="PYO74" s="21"/>
      <c r="PYP74" s="21"/>
      <c r="PYQ74" s="21"/>
      <c r="PYR74" s="21"/>
      <c r="PYS74" s="21"/>
      <c r="PYT74" s="21"/>
      <c r="PYU74" s="21"/>
      <c r="PYV74" s="21"/>
      <c r="PYW74" s="21"/>
      <c r="PYX74" s="21"/>
      <c r="PYY74" s="21"/>
      <c r="PYZ74" s="21"/>
      <c r="PZA74" s="21"/>
      <c r="PZB74" s="21"/>
      <c r="PZC74" s="21"/>
      <c r="PZD74" s="21"/>
      <c r="PZE74" s="21"/>
      <c r="PZF74" s="21"/>
      <c r="PZG74" s="21"/>
      <c r="PZH74" s="21"/>
      <c r="PZI74" s="21"/>
      <c r="PZJ74" s="21"/>
      <c r="PZK74" s="21"/>
      <c r="PZL74" s="21"/>
      <c r="PZM74" s="21"/>
      <c r="PZN74" s="21"/>
      <c r="PZO74" s="21"/>
      <c r="PZP74" s="21"/>
      <c r="PZQ74" s="21"/>
      <c r="PZR74" s="21"/>
      <c r="PZS74" s="21"/>
      <c r="PZT74" s="21"/>
      <c r="PZU74" s="21"/>
      <c r="PZV74" s="21"/>
      <c r="PZW74" s="21"/>
      <c r="PZX74" s="21"/>
      <c r="PZY74" s="21"/>
      <c r="PZZ74" s="21"/>
      <c r="QAA74" s="21"/>
      <c r="QAB74" s="21"/>
      <c r="QAC74" s="21"/>
      <c r="QAD74" s="21"/>
      <c r="QAE74" s="21"/>
      <c r="QAF74" s="21"/>
      <c r="QAG74" s="21"/>
      <c r="QAH74" s="21"/>
      <c r="QAI74" s="21"/>
      <c r="QAJ74" s="21"/>
      <c r="QAK74" s="21"/>
      <c r="QAL74" s="21"/>
      <c r="QAM74" s="21"/>
      <c r="QAN74" s="21"/>
      <c r="QAO74" s="21"/>
      <c r="QAP74" s="21"/>
      <c r="QAQ74" s="21"/>
      <c r="QAR74" s="21"/>
      <c r="QAS74" s="21"/>
      <c r="QAT74" s="21"/>
      <c r="QAU74" s="21"/>
      <c r="QAV74" s="21"/>
      <c r="QAW74" s="21"/>
      <c r="QAX74" s="21"/>
      <c r="QAY74" s="21"/>
      <c r="QAZ74" s="21"/>
      <c r="QBA74" s="21"/>
      <c r="QBB74" s="21"/>
      <c r="QBC74" s="21"/>
      <c r="QBD74" s="21"/>
      <c r="QBE74" s="21"/>
      <c r="QBF74" s="21"/>
      <c r="QBG74" s="21"/>
      <c r="QBH74" s="21"/>
      <c r="QBI74" s="21"/>
      <c r="QBJ74" s="21"/>
      <c r="QBK74" s="21"/>
      <c r="QBL74" s="21"/>
      <c r="QBM74" s="21"/>
      <c r="QBN74" s="21"/>
      <c r="QBO74" s="21"/>
      <c r="QBP74" s="21"/>
      <c r="QBQ74" s="21"/>
      <c r="QBR74" s="21"/>
      <c r="QBS74" s="21"/>
      <c r="QBT74" s="21"/>
      <c r="QBU74" s="21"/>
      <c r="QBV74" s="21"/>
      <c r="QBW74" s="21"/>
      <c r="QBX74" s="21"/>
      <c r="QBY74" s="21"/>
      <c r="QBZ74" s="21"/>
      <c r="QCA74" s="21"/>
      <c r="QCB74" s="21"/>
      <c r="QCC74" s="21"/>
      <c r="QCD74" s="21"/>
      <c r="QCE74" s="21"/>
      <c r="QCF74" s="21"/>
      <c r="QCG74" s="21"/>
      <c r="QCH74" s="21"/>
      <c r="QCI74" s="21"/>
      <c r="QCJ74" s="21"/>
      <c r="QCK74" s="21"/>
      <c r="QCL74" s="21"/>
      <c r="QCM74" s="21"/>
      <c r="QCN74" s="21"/>
      <c r="QCO74" s="21"/>
      <c r="QCP74" s="21"/>
      <c r="QCQ74" s="21"/>
      <c r="QCR74" s="21"/>
      <c r="QCS74" s="21"/>
      <c r="QCT74" s="21"/>
      <c r="QCU74" s="21"/>
      <c r="QCV74" s="21"/>
      <c r="QCW74" s="21"/>
      <c r="QCX74" s="21"/>
      <c r="QCY74" s="21"/>
      <c r="QCZ74" s="21"/>
      <c r="QDA74" s="21"/>
      <c r="QDB74" s="21"/>
      <c r="QDC74" s="21"/>
      <c r="QDD74" s="21"/>
      <c r="QDE74" s="21"/>
      <c r="QDF74" s="21"/>
      <c r="QDG74" s="21"/>
      <c r="QDH74" s="21"/>
      <c r="QDI74" s="21"/>
      <c r="QDJ74" s="21"/>
      <c r="QDK74" s="21"/>
      <c r="QDL74" s="21"/>
      <c r="QDM74" s="21"/>
      <c r="QDN74" s="21"/>
      <c r="QDO74" s="21"/>
      <c r="QDP74" s="21"/>
      <c r="QDQ74" s="21"/>
      <c r="QDR74" s="21"/>
      <c r="QDS74" s="21"/>
      <c r="QDT74" s="21"/>
      <c r="QDU74" s="21"/>
      <c r="QDV74" s="21"/>
      <c r="QDW74" s="21"/>
      <c r="QDX74" s="21"/>
      <c r="QDY74" s="21"/>
      <c r="QDZ74" s="21"/>
      <c r="QEA74" s="21"/>
      <c r="QEB74" s="21"/>
      <c r="QEC74" s="21"/>
      <c r="QED74" s="21"/>
      <c r="QEE74" s="21"/>
      <c r="QEF74" s="21"/>
      <c r="QEG74" s="21"/>
      <c r="QEH74" s="21"/>
      <c r="QEI74" s="21"/>
      <c r="QEJ74" s="21"/>
      <c r="QEK74" s="21"/>
      <c r="QEL74" s="21"/>
      <c r="QEM74" s="21"/>
      <c r="QEN74" s="21"/>
      <c r="QEO74" s="21"/>
      <c r="QEP74" s="21"/>
      <c r="QEQ74" s="21"/>
      <c r="QER74" s="21"/>
      <c r="QES74" s="21"/>
      <c r="QET74" s="21"/>
      <c r="QEU74" s="21"/>
      <c r="QEV74" s="21"/>
      <c r="QEW74" s="21"/>
      <c r="QEX74" s="21"/>
      <c r="QEY74" s="21"/>
      <c r="QEZ74" s="21"/>
      <c r="QFA74" s="21"/>
      <c r="QFB74" s="21"/>
      <c r="QFC74" s="21"/>
      <c r="QFD74" s="21"/>
      <c r="QFE74" s="21"/>
      <c r="QFF74" s="21"/>
      <c r="QFG74" s="21"/>
      <c r="QFH74" s="21"/>
      <c r="QFI74" s="21"/>
      <c r="QFJ74" s="21"/>
      <c r="QFK74" s="21"/>
      <c r="QFL74" s="21"/>
      <c r="QFM74" s="21"/>
      <c r="QFN74" s="21"/>
      <c r="QFO74" s="21"/>
      <c r="QFP74" s="21"/>
      <c r="QFQ74" s="21"/>
      <c r="QFR74" s="21"/>
      <c r="QFS74" s="21"/>
      <c r="QFT74" s="21"/>
      <c r="QFU74" s="21"/>
      <c r="QFV74" s="21"/>
      <c r="QFW74" s="21"/>
      <c r="QFX74" s="21"/>
      <c r="QFY74" s="21"/>
      <c r="QFZ74" s="21"/>
      <c r="QGA74" s="21"/>
      <c r="QGB74" s="21"/>
      <c r="QGC74" s="21"/>
      <c r="QGD74" s="21"/>
      <c r="QGE74" s="21"/>
      <c r="QGF74" s="21"/>
      <c r="QGG74" s="21"/>
      <c r="QGH74" s="21"/>
      <c r="QGI74" s="21"/>
      <c r="QGJ74" s="21"/>
      <c r="QGK74" s="21"/>
      <c r="QGL74" s="21"/>
      <c r="QGM74" s="21"/>
      <c r="QGN74" s="21"/>
      <c r="QGO74" s="21"/>
      <c r="QGP74" s="21"/>
      <c r="QGQ74" s="21"/>
      <c r="QGR74" s="21"/>
      <c r="QGS74" s="21"/>
      <c r="QGT74" s="21"/>
      <c r="QGU74" s="21"/>
      <c r="QGV74" s="21"/>
      <c r="QGW74" s="21"/>
      <c r="QGX74" s="21"/>
      <c r="QGY74" s="21"/>
      <c r="QGZ74" s="21"/>
      <c r="QHA74" s="21"/>
      <c r="QHB74" s="21"/>
      <c r="QHC74" s="21"/>
      <c r="QHD74" s="21"/>
      <c r="QHE74" s="21"/>
      <c r="QHF74" s="21"/>
      <c r="QHG74" s="21"/>
      <c r="QHH74" s="21"/>
      <c r="QHI74" s="21"/>
      <c r="QHJ74" s="21"/>
      <c r="QHK74" s="21"/>
      <c r="QHL74" s="21"/>
      <c r="QHM74" s="21"/>
      <c r="QHN74" s="21"/>
      <c r="QHO74" s="21"/>
      <c r="QHP74" s="21"/>
      <c r="QHQ74" s="21"/>
      <c r="QHR74" s="21"/>
      <c r="QHS74" s="21"/>
      <c r="QHT74" s="21"/>
      <c r="QHU74" s="21"/>
      <c r="QHV74" s="21"/>
      <c r="QHW74" s="21"/>
      <c r="QHX74" s="21"/>
      <c r="QHY74" s="21"/>
      <c r="QHZ74" s="21"/>
      <c r="QIA74" s="21"/>
      <c r="QIB74" s="21"/>
      <c r="QIC74" s="21"/>
      <c r="QID74" s="21"/>
      <c r="QIE74" s="21"/>
      <c r="QIF74" s="21"/>
      <c r="QIG74" s="21"/>
      <c r="QIH74" s="21"/>
      <c r="QII74" s="21"/>
      <c r="QIJ74" s="21"/>
      <c r="QIK74" s="21"/>
      <c r="QIL74" s="21"/>
      <c r="QIM74" s="21"/>
      <c r="QIN74" s="21"/>
      <c r="QIO74" s="21"/>
      <c r="QIP74" s="21"/>
      <c r="QIQ74" s="21"/>
      <c r="QIR74" s="21"/>
      <c r="QIS74" s="21"/>
      <c r="QIT74" s="21"/>
      <c r="QIU74" s="21"/>
      <c r="QIV74" s="21"/>
      <c r="QIW74" s="21"/>
      <c r="QIX74" s="21"/>
      <c r="QIY74" s="21"/>
      <c r="QIZ74" s="21"/>
      <c r="QJA74" s="21"/>
      <c r="QJB74" s="21"/>
      <c r="QJC74" s="21"/>
      <c r="QJD74" s="21"/>
      <c r="QJE74" s="21"/>
      <c r="QJF74" s="21"/>
      <c r="QJG74" s="21"/>
      <c r="QJH74" s="21"/>
      <c r="QJI74" s="21"/>
      <c r="QJJ74" s="21"/>
      <c r="QJK74" s="21"/>
      <c r="QJL74" s="21"/>
      <c r="QJM74" s="21"/>
      <c r="QJN74" s="21"/>
      <c r="QJO74" s="21"/>
      <c r="QJP74" s="21"/>
      <c r="QJQ74" s="21"/>
      <c r="QJR74" s="21"/>
      <c r="QJS74" s="21"/>
      <c r="QJT74" s="21"/>
      <c r="QJU74" s="21"/>
      <c r="QJV74" s="21"/>
      <c r="QJW74" s="21"/>
      <c r="QJX74" s="21"/>
      <c r="QJY74" s="21"/>
      <c r="QJZ74" s="21"/>
      <c r="QKA74" s="21"/>
      <c r="QKB74" s="21"/>
      <c r="QKC74" s="21"/>
      <c r="QKD74" s="21"/>
      <c r="QKE74" s="21"/>
      <c r="QKF74" s="21"/>
      <c r="QKG74" s="21"/>
      <c r="QKH74" s="21"/>
      <c r="QKI74" s="21"/>
      <c r="QKJ74" s="21"/>
      <c r="QKK74" s="21"/>
      <c r="QKL74" s="21"/>
      <c r="QKM74" s="21"/>
      <c r="QKN74" s="21"/>
      <c r="QKO74" s="21"/>
      <c r="QKP74" s="21"/>
      <c r="QKQ74" s="21"/>
      <c r="QKR74" s="21"/>
      <c r="QKS74" s="21"/>
      <c r="QKT74" s="21"/>
      <c r="QKU74" s="21"/>
      <c r="QKV74" s="21"/>
      <c r="QKW74" s="21"/>
      <c r="QKX74" s="21"/>
      <c r="QKY74" s="21"/>
      <c r="QKZ74" s="21"/>
      <c r="QLA74" s="21"/>
      <c r="QLB74" s="21"/>
      <c r="QLC74" s="21"/>
      <c r="QLD74" s="21"/>
      <c r="QLE74" s="21"/>
      <c r="QLF74" s="21"/>
      <c r="QLG74" s="21"/>
      <c r="QLH74" s="21"/>
      <c r="QLI74" s="21"/>
      <c r="QLJ74" s="21"/>
      <c r="QLK74" s="21"/>
      <c r="QLL74" s="21"/>
      <c r="QLM74" s="21"/>
      <c r="QLN74" s="21"/>
      <c r="QLO74" s="21"/>
      <c r="QLP74" s="21"/>
      <c r="QLQ74" s="21"/>
      <c r="QLR74" s="21"/>
      <c r="QLS74" s="21"/>
      <c r="QLT74" s="21"/>
      <c r="QLU74" s="21"/>
      <c r="QLV74" s="21"/>
      <c r="QLW74" s="21"/>
      <c r="QLX74" s="21"/>
      <c r="QLY74" s="21"/>
      <c r="QLZ74" s="21"/>
      <c r="QMA74" s="21"/>
      <c r="QMB74" s="21"/>
      <c r="QMC74" s="21"/>
      <c r="QMD74" s="21"/>
      <c r="QME74" s="21"/>
      <c r="QMF74" s="21"/>
      <c r="QMG74" s="21"/>
      <c r="QMH74" s="21"/>
      <c r="QMI74" s="21"/>
      <c r="QMJ74" s="21"/>
      <c r="QMK74" s="21"/>
      <c r="QML74" s="21"/>
      <c r="QMM74" s="21"/>
      <c r="QMN74" s="21"/>
      <c r="QMO74" s="21"/>
      <c r="QMP74" s="21"/>
      <c r="QMQ74" s="21"/>
      <c r="QMR74" s="21"/>
      <c r="QMS74" s="21"/>
      <c r="QMT74" s="21"/>
      <c r="QMU74" s="21"/>
      <c r="QMV74" s="21"/>
      <c r="QMW74" s="21"/>
      <c r="QMX74" s="21"/>
      <c r="QMY74" s="21"/>
      <c r="QMZ74" s="21"/>
      <c r="QNA74" s="21"/>
      <c r="QNB74" s="21"/>
      <c r="QNC74" s="21"/>
      <c r="QND74" s="21"/>
      <c r="QNE74" s="21"/>
      <c r="QNF74" s="21"/>
      <c r="QNG74" s="21"/>
      <c r="QNH74" s="21"/>
      <c r="QNI74" s="21"/>
      <c r="QNJ74" s="21"/>
      <c r="QNK74" s="21"/>
      <c r="QNL74" s="21"/>
      <c r="QNM74" s="21"/>
      <c r="QNN74" s="21"/>
      <c r="QNO74" s="21"/>
      <c r="QNP74" s="21"/>
      <c r="QNQ74" s="21"/>
      <c r="QNR74" s="21"/>
      <c r="QNS74" s="21"/>
      <c r="QNT74" s="21"/>
      <c r="QNU74" s="21"/>
      <c r="QNV74" s="21"/>
      <c r="QNW74" s="21"/>
      <c r="QNX74" s="21"/>
      <c r="QNY74" s="21"/>
      <c r="QNZ74" s="21"/>
      <c r="QOA74" s="21"/>
      <c r="QOB74" s="21"/>
      <c r="QOC74" s="21"/>
      <c r="QOD74" s="21"/>
      <c r="QOE74" s="21"/>
      <c r="QOF74" s="21"/>
      <c r="QOG74" s="21"/>
      <c r="QOH74" s="21"/>
      <c r="QOI74" s="21"/>
      <c r="QOJ74" s="21"/>
      <c r="QOK74" s="21"/>
      <c r="QOL74" s="21"/>
      <c r="QOM74" s="21"/>
      <c r="QON74" s="21"/>
      <c r="QOO74" s="21"/>
      <c r="QOP74" s="21"/>
      <c r="QOQ74" s="21"/>
      <c r="QOR74" s="21"/>
      <c r="QOS74" s="21"/>
      <c r="QOT74" s="21"/>
      <c r="QOU74" s="21"/>
      <c r="QOV74" s="21"/>
      <c r="QOW74" s="21"/>
      <c r="QOX74" s="21"/>
      <c r="QOY74" s="21"/>
      <c r="QOZ74" s="21"/>
      <c r="QPA74" s="21"/>
      <c r="QPB74" s="21"/>
      <c r="QPC74" s="21"/>
      <c r="QPD74" s="21"/>
      <c r="QPE74" s="21"/>
      <c r="QPF74" s="21"/>
      <c r="QPG74" s="21"/>
      <c r="QPH74" s="21"/>
      <c r="QPI74" s="21"/>
      <c r="QPJ74" s="21"/>
      <c r="QPK74" s="21"/>
      <c r="QPL74" s="21"/>
      <c r="QPM74" s="21"/>
      <c r="QPN74" s="21"/>
      <c r="QPO74" s="21"/>
      <c r="QPP74" s="21"/>
      <c r="QPQ74" s="21"/>
      <c r="QPR74" s="21"/>
      <c r="QPS74" s="21"/>
      <c r="QPT74" s="21"/>
      <c r="QPU74" s="21"/>
      <c r="QPV74" s="21"/>
      <c r="QPW74" s="21"/>
      <c r="QPX74" s="21"/>
      <c r="QPY74" s="21"/>
      <c r="QPZ74" s="21"/>
      <c r="QQA74" s="21"/>
      <c r="QQB74" s="21"/>
      <c r="QQC74" s="21"/>
      <c r="QQD74" s="21"/>
      <c r="QQE74" s="21"/>
      <c r="QQF74" s="21"/>
      <c r="QQG74" s="21"/>
      <c r="QQH74" s="21"/>
      <c r="QQI74" s="21"/>
      <c r="QQJ74" s="21"/>
      <c r="QQK74" s="21"/>
      <c r="QQL74" s="21"/>
      <c r="QQM74" s="21"/>
      <c r="QQN74" s="21"/>
      <c r="QQO74" s="21"/>
      <c r="QQP74" s="21"/>
      <c r="QQQ74" s="21"/>
      <c r="QQR74" s="21"/>
      <c r="QQS74" s="21"/>
      <c r="QQT74" s="21"/>
      <c r="QQU74" s="21"/>
      <c r="QQV74" s="21"/>
      <c r="QQW74" s="21"/>
      <c r="QQX74" s="21"/>
      <c r="QQY74" s="21"/>
      <c r="QQZ74" s="21"/>
      <c r="QRA74" s="21"/>
      <c r="QRB74" s="21"/>
      <c r="QRC74" s="21"/>
      <c r="QRD74" s="21"/>
      <c r="QRE74" s="21"/>
      <c r="QRF74" s="21"/>
      <c r="QRG74" s="21"/>
      <c r="QRH74" s="21"/>
      <c r="QRI74" s="21"/>
      <c r="QRJ74" s="21"/>
      <c r="QRK74" s="21"/>
      <c r="QRL74" s="21"/>
      <c r="QRM74" s="21"/>
      <c r="QRN74" s="21"/>
      <c r="QRO74" s="21"/>
      <c r="QRP74" s="21"/>
      <c r="QRQ74" s="21"/>
      <c r="QRR74" s="21"/>
      <c r="QRS74" s="21"/>
      <c r="QRT74" s="21"/>
      <c r="QRU74" s="21"/>
      <c r="QRV74" s="21"/>
      <c r="QRW74" s="21"/>
      <c r="QRX74" s="21"/>
      <c r="QRY74" s="21"/>
      <c r="QRZ74" s="21"/>
      <c r="QSA74" s="21"/>
      <c r="QSB74" s="21"/>
      <c r="QSC74" s="21"/>
      <c r="QSD74" s="21"/>
      <c r="QSE74" s="21"/>
      <c r="QSF74" s="21"/>
      <c r="QSG74" s="21"/>
      <c r="QSH74" s="21"/>
      <c r="QSI74" s="21"/>
      <c r="QSJ74" s="21"/>
      <c r="QSK74" s="21"/>
      <c r="QSL74" s="21"/>
      <c r="QSM74" s="21"/>
      <c r="QSN74" s="21"/>
      <c r="QSO74" s="21"/>
      <c r="QSP74" s="21"/>
      <c r="QSQ74" s="21"/>
      <c r="QSR74" s="21"/>
      <c r="QSS74" s="21"/>
      <c r="QST74" s="21"/>
      <c r="QSU74" s="21"/>
      <c r="QSV74" s="21"/>
      <c r="QSW74" s="21"/>
      <c r="QSX74" s="21"/>
      <c r="QSY74" s="21"/>
      <c r="QSZ74" s="21"/>
      <c r="QTA74" s="21"/>
      <c r="QTB74" s="21"/>
      <c r="QTC74" s="21"/>
      <c r="QTD74" s="21"/>
      <c r="QTE74" s="21"/>
      <c r="QTF74" s="21"/>
      <c r="QTG74" s="21"/>
      <c r="QTH74" s="21"/>
      <c r="QTI74" s="21"/>
      <c r="QTJ74" s="21"/>
      <c r="QTK74" s="21"/>
      <c r="QTL74" s="21"/>
      <c r="QTM74" s="21"/>
      <c r="QTN74" s="21"/>
      <c r="QTO74" s="21"/>
      <c r="QTP74" s="21"/>
      <c r="QTQ74" s="21"/>
      <c r="QTR74" s="21"/>
      <c r="QTS74" s="21"/>
      <c r="QTT74" s="21"/>
      <c r="QTU74" s="21"/>
      <c r="QTV74" s="21"/>
      <c r="QTW74" s="21"/>
      <c r="QTX74" s="21"/>
      <c r="QTY74" s="21"/>
      <c r="QTZ74" s="21"/>
      <c r="QUA74" s="21"/>
      <c r="QUB74" s="21"/>
      <c r="QUC74" s="21"/>
      <c r="QUD74" s="21"/>
      <c r="QUE74" s="21"/>
      <c r="QUF74" s="21"/>
      <c r="QUG74" s="21"/>
      <c r="QUH74" s="21"/>
      <c r="QUI74" s="21"/>
      <c r="QUJ74" s="21"/>
      <c r="QUK74" s="21"/>
      <c r="QUL74" s="21"/>
      <c r="QUM74" s="21"/>
      <c r="QUN74" s="21"/>
      <c r="QUO74" s="21"/>
      <c r="QUP74" s="21"/>
      <c r="QUQ74" s="21"/>
      <c r="QUR74" s="21"/>
      <c r="QUS74" s="21"/>
      <c r="QUT74" s="21"/>
      <c r="QUU74" s="21"/>
      <c r="QUV74" s="21"/>
      <c r="QUW74" s="21"/>
      <c r="QUX74" s="21"/>
      <c r="QUY74" s="21"/>
      <c r="QUZ74" s="21"/>
      <c r="QVA74" s="21"/>
      <c r="QVB74" s="21"/>
      <c r="QVC74" s="21"/>
      <c r="QVD74" s="21"/>
      <c r="QVE74" s="21"/>
      <c r="QVF74" s="21"/>
      <c r="QVG74" s="21"/>
      <c r="QVH74" s="21"/>
      <c r="QVI74" s="21"/>
      <c r="QVJ74" s="21"/>
      <c r="QVK74" s="21"/>
      <c r="QVL74" s="21"/>
      <c r="QVM74" s="21"/>
      <c r="QVN74" s="21"/>
      <c r="QVO74" s="21"/>
      <c r="QVP74" s="21"/>
      <c r="QVQ74" s="21"/>
      <c r="QVR74" s="21"/>
      <c r="QVS74" s="21"/>
      <c r="QVT74" s="21"/>
      <c r="QVU74" s="21"/>
      <c r="QVV74" s="21"/>
      <c r="QVW74" s="21"/>
      <c r="QVX74" s="21"/>
      <c r="QVY74" s="21"/>
      <c r="QVZ74" s="21"/>
      <c r="QWA74" s="21"/>
      <c r="QWB74" s="21"/>
      <c r="QWC74" s="21"/>
      <c r="QWD74" s="21"/>
      <c r="QWE74" s="21"/>
      <c r="QWF74" s="21"/>
      <c r="QWG74" s="21"/>
      <c r="QWH74" s="21"/>
      <c r="QWI74" s="21"/>
      <c r="QWJ74" s="21"/>
      <c r="QWK74" s="21"/>
      <c r="QWL74" s="21"/>
      <c r="QWM74" s="21"/>
      <c r="QWN74" s="21"/>
      <c r="QWO74" s="21"/>
      <c r="QWP74" s="21"/>
      <c r="QWQ74" s="21"/>
      <c r="QWR74" s="21"/>
      <c r="QWS74" s="21"/>
      <c r="QWT74" s="21"/>
      <c r="QWU74" s="21"/>
      <c r="QWV74" s="21"/>
      <c r="QWW74" s="21"/>
      <c r="QWX74" s="21"/>
      <c r="QWY74" s="21"/>
      <c r="QWZ74" s="21"/>
      <c r="QXA74" s="21"/>
      <c r="QXB74" s="21"/>
      <c r="QXC74" s="21"/>
      <c r="QXD74" s="21"/>
      <c r="QXE74" s="21"/>
      <c r="QXF74" s="21"/>
      <c r="QXG74" s="21"/>
      <c r="QXH74" s="21"/>
      <c r="QXI74" s="21"/>
      <c r="QXJ74" s="21"/>
      <c r="QXK74" s="21"/>
      <c r="QXL74" s="21"/>
      <c r="QXM74" s="21"/>
      <c r="QXN74" s="21"/>
      <c r="QXO74" s="21"/>
      <c r="QXP74" s="21"/>
      <c r="QXQ74" s="21"/>
      <c r="QXR74" s="21"/>
      <c r="QXS74" s="21"/>
      <c r="QXT74" s="21"/>
      <c r="QXU74" s="21"/>
      <c r="QXV74" s="21"/>
      <c r="QXW74" s="21"/>
      <c r="QXX74" s="21"/>
      <c r="QXY74" s="21"/>
      <c r="QXZ74" s="21"/>
      <c r="QYA74" s="21"/>
      <c r="QYB74" s="21"/>
      <c r="QYC74" s="21"/>
      <c r="QYD74" s="21"/>
      <c r="QYE74" s="21"/>
      <c r="QYF74" s="21"/>
      <c r="QYG74" s="21"/>
      <c r="QYH74" s="21"/>
      <c r="QYI74" s="21"/>
      <c r="QYJ74" s="21"/>
      <c r="QYK74" s="21"/>
      <c r="QYL74" s="21"/>
      <c r="QYM74" s="21"/>
      <c r="QYN74" s="21"/>
      <c r="QYO74" s="21"/>
      <c r="QYP74" s="21"/>
      <c r="QYQ74" s="21"/>
      <c r="QYR74" s="21"/>
      <c r="QYS74" s="21"/>
      <c r="QYT74" s="21"/>
      <c r="QYU74" s="21"/>
      <c r="QYV74" s="21"/>
      <c r="QYW74" s="21"/>
      <c r="QYX74" s="21"/>
      <c r="QYY74" s="21"/>
      <c r="QYZ74" s="21"/>
      <c r="QZA74" s="21"/>
      <c r="QZB74" s="21"/>
      <c r="QZC74" s="21"/>
      <c r="QZD74" s="21"/>
      <c r="QZE74" s="21"/>
      <c r="QZF74" s="21"/>
      <c r="QZG74" s="21"/>
      <c r="QZH74" s="21"/>
      <c r="QZI74" s="21"/>
      <c r="QZJ74" s="21"/>
      <c r="QZK74" s="21"/>
      <c r="QZL74" s="21"/>
      <c r="QZM74" s="21"/>
      <c r="QZN74" s="21"/>
      <c r="QZO74" s="21"/>
      <c r="QZP74" s="21"/>
      <c r="QZQ74" s="21"/>
      <c r="QZR74" s="21"/>
      <c r="QZS74" s="21"/>
      <c r="QZT74" s="21"/>
      <c r="QZU74" s="21"/>
      <c r="QZV74" s="21"/>
      <c r="QZW74" s="21"/>
      <c r="QZX74" s="21"/>
      <c r="QZY74" s="21"/>
      <c r="QZZ74" s="21"/>
      <c r="RAA74" s="21"/>
      <c r="RAB74" s="21"/>
      <c r="RAC74" s="21"/>
      <c r="RAD74" s="21"/>
      <c r="RAE74" s="21"/>
      <c r="RAF74" s="21"/>
      <c r="RAG74" s="21"/>
      <c r="RAH74" s="21"/>
      <c r="RAI74" s="21"/>
      <c r="RAJ74" s="21"/>
      <c r="RAK74" s="21"/>
      <c r="RAL74" s="21"/>
      <c r="RAM74" s="21"/>
      <c r="RAN74" s="21"/>
      <c r="RAO74" s="21"/>
      <c r="RAP74" s="21"/>
      <c r="RAQ74" s="21"/>
      <c r="RAR74" s="21"/>
      <c r="RAS74" s="21"/>
      <c r="RAT74" s="21"/>
      <c r="RAU74" s="21"/>
      <c r="RAV74" s="21"/>
      <c r="RAW74" s="21"/>
      <c r="RAX74" s="21"/>
      <c r="RAY74" s="21"/>
      <c r="RAZ74" s="21"/>
      <c r="RBA74" s="21"/>
      <c r="RBB74" s="21"/>
      <c r="RBC74" s="21"/>
      <c r="RBD74" s="21"/>
      <c r="RBE74" s="21"/>
      <c r="RBF74" s="21"/>
      <c r="RBG74" s="21"/>
      <c r="RBH74" s="21"/>
      <c r="RBI74" s="21"/>
      <c r="RBJ74" s="21"/>
      <c r="RBK74" s="21"/>
      <c r="RBL74" s="21"/>
      <c r="RBM74" s="21"/>
      <c r="RBN74" s="21"/>
      <c r="RBO74" s="21"/>
      <c r="RBP74" s="21"/>
      <c r="RBQ74" s="21"/>
      <c r="RBR74" s="21"/>
      <c r="RBS74" s="21"/>
      <c r="RBT74" s="21"/>
      <c r="RBU74" s="21"/>
      <c r="RBV74" s="21"/>
      <c r="RBW74" s="21"/>
      <c r="RBX74" s="21"/>
      <c r="RBY74" s="21"/>
      <c r="RBZ74" s="21"/>
      <c r="RCA74" s="21"/>
      <c r="RCB74" s="21"/>
      <c r="RCC74" s="21"/>
      <c r="RCD74" s="21"/>
      <c r="RCE74" s="21"/>
      <c r="RCF74" s="21"/>
      <c r="RCG74" s="21"/>
      <c r="RCH74" s="21"/>
      <c r="RCI74" s="21"/>
      <c r="RCJ74" s="21"/>
      <c r="RCK74" s="21"/>
      <c r="RCL74" s="21"/>
      <c r="RCM74" s="21"/>
      <c r="RCN74" s="21"/>
      <c r="RCO74" s="21"/>
      <c r="RCP74" s="21"/>
      <c r="RCQ74" s="21"/>
      <c r="RCR74" s="21"/>
      <c r="RCS74" s="21"/>
      <c r="RCT74" s="21"/>
      <c r="RCU74" s="21"/>
      <c r="RCV74" s="21"/>
      <c r="RCW74" s="21"/>
      <c r="RCX74" s="21"/>
      <c r="RCY74" s="21"/>
      <c r="RCZ74" s="21"/>
      <c r="RDA74" s="21"/>
      <c r="RDB74" s="21"/>
      <c r="RDC74" s="21"/>
      <c r="RDD74" s="21"/>
      <c r="RDE74" s="21"/>
      <c r="RDF74" s="21"/>
      <c r="RDG74" s="21"/>
      <c r="RDH74" s="21"/>
      <c r="RDI74" s="21"/>
      <c r="RDJ74" s="21"/>
      <c r="RDK74" s="21"/>
      <c r="RDL74" s="21"/>
      <c r="RDM74" s="21"/>
      <c r="RDN74" s="21"/>
      <c r="RDO74" s="21"/>
      <c r="RDP74" s="21"/>
      <c r="RDQ74" s="21"/>
      <c r="RDR74" s="21"/>
      <c r="RDS74" s="21"/>
      <c r="RDT74" s="21"/>
      <c r="RDU74" s="21"/>
      <c r="RDV74" s="21"/>
      <c r="RDW74" s="21"/>
      <c r="RDX74" s="21"/>
      <c r="RDY74" s="21"/>
      <c r="RDZ74" s="21"/>
      <c r="REA74" s="21"/>
      <c r="REB74" s="21"/>
      <c r="REC74" s="21"/>
      <c r="RED74" s="21"/>
      <c r="REE74" s="21"/>
      <c r="REF74" s="21"/>
      <c r="REG74" s="21"/>
      <c r="REH74" s="21"/>
      <c r="REI74" s="21"/>
      <c r="REJ74" s="21"/>
      <c r="REK74" s="21"/>
      <c r="REL74" s="21"/>
      <c r="REM74" s="21"/>
      <c r="REN74" s="21"/>
      <c r="REO74" s="21"/>
      <c r="REP74" s="21"/>
      <c r="REQ74" s="21"/>
      <c r="RER74" s="21"/>
      <c r="RES74" s="21"/>
      <c r="RET74" s="21"/>
      <c r="REU74" s="21"/>
      <c r="REV74" s="21"/>
      <c r="REW74" s="21"/>
      <c r="REX74" s="21"/>
      <c r="REY74" s="21"/>
      <c r="REZ74" s="21"/>
      <c r="RFA74" s="21"/>
      <c r="RFB74" s="21"/>
      <c r="RFC74" s="21"/>
      <c r="RFD74" s="21"/>
      <c r="RFE74" s="21"/>
      <c r="RFF74" s="21"/>
      <c r="RFG74" s="21"/>
      <c r="RFH74" s="21"/>
      <c r="RFI74" s="21"/>
      <c r="RFJ74" s="21"/>
      <c r="RFK74" s="21"/>
      <c r="RFL74" s="21"/>
      <c r="RFM74" s="21"/>
      <c r="RFN74" s="21"/>
      <c r="RFO74" s="21"/>
      <c r="RFP74" s="21"/>
      <c r="RFQ74" s="21"/>
      <c r="RFR74" s="21"/>
      <c r="RFS74" s="21"/>
      <c r="RFT74" s="21"/>
      <c r="RFU74" s="21"/>
      <c r="RFV74" s="21"/>
      <c r="RFW74" s="21"/>
      <c r="RFX74" s="21"/>
      <c r="RFY74" s="21"/>
      <c r="RFZ74" s="21"/>
      <c r="RGA74" s="21"/>
      <c r="RGB74" s="21"/>
      <c r="RGC74" s="21"/>
      <c r="RGD74" s="21"/>
      <c r="RGE74" s="21"/>
      <c r="RGF74" s="21"/>
      <c r="RGG74" s="21"/>
      <c r="RGH74" s="21"/>
      <c r="RGI74" s="21"/>
      <c r="RGJ74" s="21"/>
      <c r="RGK74" s="21"/>
      <c r="RGL74" s="21"/>
      <c r="RGM74" s="21"/>
      <c r="RGN74" s="21"/>
      <c r="RGO74" s="21"/>
      <c r="RGP74" s="21"/>
      <c r="RGQ74" s="21"/>
      <c r="RGR74" s="21"/>
      <c r="RGS74" s="21"/>
      <c r="RGT74" s="21"/>
      <c r="RGU74" s="21"/>
      <c r="RGV74" s="21"/>
      <c r="RGW74" s="21"/>
      <c r="RGX74" s="21"/>
      <c r="RGY74" s="21"/>
      <c r="RGZ74" s="21"/>
      <c r="RHA74" s="21"/>
      <c r="RHB74" s="21"/>
      <c r="RHC74" s="21"/>
      <c r="RHD74" s="21"/>
      <c r="RHE74" s="21"/>
      <c r="RHF74" s="21"/>
      <c r="RHG74" s="21"/>
      <c r="RHH74" s="21"/>
      <c r="RHI74" s="21"/>
      <c r="RHJ74" s="21"/>
      <c r="RHK74" s="21"/>
      <c r="RHL74" s="21"/>
      <c r="RHM74" s="21"/>
      <c r="RHN74" s="21"/>
      <c r="RHO74" s="21"/>
      <c r="RHP74" s="21"/>
      <c r="RHQ74" s="21"/>
      <c r="RHR74" s="21"/>
      <c r="RHS74" s="21"/>
      <c r="RHT74" s="21"/>
      <c r="RHU74" s="21"/>
      <c r="RHV74" s="21"/>
      <c r="RHW74" s="21"/>
      <c r="RHX74" s="21"/>
      <c r="RHY74" s="21"/>
      <c r="RHZ74" s="21"/>
      <c r="RIA74" s="21"/>
      <c r="RIB74" s="21"/>
      <c r="RIC74" s="21"/>
      <c r="RID74" s="21"/>
      <c r="RIE74" s="21"/>
      <c r="RIF74" s="21"/>
      <c r="RIG74" s="21"/>
      <c r="RIH74" s="21"/>
      <c r="RII74" s="21"/>
      <c r="RIJ74" s="21"/>
      <c r="RIK74" s="21"/>
      <c r="RIL74" s="21"/>
      <c r="RIM74" s="21"/>
      <c r="RIN74" s="21"/>
      <c r="RIO74" s="21"/>
      <c r="RIP74" s="21"/>
      <c r="RIQ74" s="21"/>
      <c r="RIR74" s="21"/>
      <c r="RIS74" s="21"/>
      <c r="RIT74" s="21"/>
      <c r="RIU74" s="21"/>
      <c r="RIV74" s="21"/>
      <c r="RIW74" s="21"/>
      <c r="RIX74" s="21"/>
      <c r="RIY74" s="21"/>
      <c r="RIZ74" s="21"/>
      <c r="RJA74" s="21"/>
      <c r="RJB74" s="21"/>
      <c r="RJC74" s="21"/>
      <c r="RJD74" s="21"/>
      <c r="RJE74" s="21"/>
      <c r="RJF74" s="21"/>
      <c r="RJG74" s="21"/>
      <c r="RJH74" s="21"/>
      <c r="RJI74" s="21"/>
      <c r="RJJ74" s="21"/>
      <c r="RJK74" s="21"/>
      <c r="RJL74" s="21"/>
      <c r="RJM74" s="21"/>
      <c r="RJN74" s="21"/>
      <c r="RJO74" s="21"/>
      <c r="RJP74" s="21"/>
      <c r="RJQ74" s="21"/>
      <c r="RJR74" s="21"/>
      <c r="RJS74" s="21"/>
      <c r="RJT74" s="21"/>
      <c r="RJU74" s="21"/>
      <c r="RJV74" s="21"/>
      <c r="RJW74" s="21"/>
      <c r="RJX74" s="21"/>
      <c r="RJY74" s="21"/>
      <c r="RJZ74" s="21"/>
      <c r="RKA74" s="21"/>
      <c r="RKB74" s="21"/>
      <c r="RKC74" s="21"/>
      <c r="RKD74" s="21"/>
      <c r="RKE74" s="21"/>
      <c r="RKF74" s="21"/>
      <c r="RKG74" s="21"/>
      <c r="RKH74" s="21"/>
      <c r="RKI74" s="21"/>
      <c r="RKJ74" s="21"/>
      <c r="RKK74" s="21"/>
      <c r="RKL74" s="21"/>
      <c r="RKM74" s="21"/>
      <c r="RKN74" s="21"/>
      <c r="RKO74" s="21"/>
      <c r="RKP74" s="21"/>
      <c r="RKQ74" s="21"/>
      <c r="RKR74" s="21"/>
      <c r="RKS74" s="21"/>
      <c r="RKT74" s="21"/>
      <c r="RKU74" s="21"/>
      <c r="RKV74" s="21"/>
      <c r="RKW74" s="21"/>
      <c r="RKX74" s="21"/>
      <c r="RKY74" s="21"/>
      <c r="RKZ74" s="21"/>
      <c r="RLA74" s="21"/>
      <c r="RLB74" s="21"/>
      <c r="RLC74" s="21"/>
      <c r="RLD74" s="21"/>
      <c r="RLE74" s="21"/>
      <c r="RLF74" s="21"/>
      <c r="RLG74" s="21"/>
      <c r="RLH74" s="21"/>
      <c r="RLI74" s="21"/>
      <c r="RLJ74" s="21"/>
      <c r="RLK74" s="21"/>
      <c r="RLL74" s="21"/>
      <c r="RLM74" s="21"/>
      <c r="RLN74" s="21"/>
      <c r="RLO74" s="21"/>
      <c r="RLP74" s="21"/>
      <c r="RLQ74" s="21"/>
      <c r="RLR74" s="21"/>
      <c r="RLS74" s="21"/>
      <c r="RLT74" s="21"/>
      <c r="RLU74" s="21"/>
      <c r="RLV74" s="21"/>
      <c r="RLW74" s="21"/>
      <c r="RLX74" s="21"/>
      <c r="RLY74" s="21"/>
      <c r="RLZ74" s="21"/>
      <c r="RMA74" s="21"/>
      <c r="RMB74" s="21"/>
      <c r="RMC74" s="21"/>
      <c r="RMD74" s="21"/>
      <c r="RME74" s="21"/>
      <c r="RMF74" s="21"/>
      <c r="RMG74" s="21"/>
      <c r="RMH74" s="21"/>
      <c r="RMI74" s="21"/>
      <c r="RMJ74" s="21"/>
      <c r="RMK74" s="21"/>
      <c r="RML74" s="21"/>
      <c r="RMM74" s="21"/>
      <c r="RMN74" s="21"/>
      <c r="RMO74" s="21"/>
      <c r="RMP74" s="21"/>
      <c r="RMQ74" s="21"/>
      <c r="RMR74" s="21"/>
      <c r="RMS74" s="21"/>
      <c r="RMT74" s="21"/>
      <c r="RMU74" s="21"/>
      <c r="RMV74" s="21"/>
      <c r="RMW74" s="21"/>
      <c r="RMX74" s="21"/>
      <c r="RMY74" s="21"/>
      <c r="RMZ74" s="21"/>
      <c r="RNA74" s="21"/>
      <c r="RNB74" s="21"/>
      <c r="RNC74" s="21"/>
      <c r="RND74" s="21"/>
      <c r="RNE74" s="21"/>
      <c r="RNF74" s="21"/>
      <c r="RNG74" s="21"/>
      <c r="RNH74" s="21"/>
      <c r="RNI74" s="21"/>
      <c r="RNJ74" s="21"/>
      <c r="RNK74" s="21"/>
      <c r="RNL74" s="21"/>
      <c r="RNM74" s="21"/>
      <c r="RNN74" s="21"/>
      <c r="RNO74" s="21"/>
      <c r="RNP74" s="21"/>
      <c r="RNQ74" s="21"/>
      <c r="RNR74" s="21"/>
      <c r="RNS74" s="21"/>
      <c r="RNT74" s="21"/>
      <c r="RNU74" s="21"/>
      <c r="RNV74" s="21"/>
      <c r="RNW74" s="21"/>
      <c r="RNX74" s="21"/>
      <c r="RNY74" s="21"/>
      <c r="RNZ74" s="21"/>
      <c r="ROA74" s="21"/>
      <c r="ROB74" s="21"/>
      <c r="ROC74" s="21"/>
      <c r="ROD74" s="21"/>
      <c r="ROE74" s="21"/>
      <c r="ROF74" s="21"/>
      <c r="ROG74" s="21"/>
      <c r="ROH74" s="21"/>
      <c r="ROI74" s="21"/>
      <c r="ROJ74" s="21"/>
      <c r="ROK74" s="21"/>
      <c r="ROL74" s="21"/>
      <c r="ROM74" s="21"/>
      <c r="RON74" s="21"/>
      <c r="ROO74" s="21"/>
      <c r="ROP74" s="21"/>
      <c r="ROQ74" s="21"/>
      <c r="ROR74" s="21"/>
      <c r="ROS74" s="21"/>
      <c r="ROT74" s="21"/>
      <c r="ROU74" s="21"/>
      <c r="ROV74" s="21"/>
      <c r="ROW74" s="21"/>
      <c r="ROX74" s="21"/>
      <c r="ROY74" s="21"/>
      <c r="ROZ74" s="21"/>
      <c r="RPA74" s="21"/>
      <c r="RPB74" s="21"/>
      <c r="RPC74" s="21"/>
      <c r="RPD74" s="21"/>
      <c r="RPE74" s="21"/>
      <c r="RPF74" s="21"/>
      <c r="RPG74" s="21"/>
      <c r="RPH74" s="21"/>
      <c r="RPI74" s="21"/>
      <c r="RPJ74" s="21"/>
      <c r="RPK74" s="21"/>
      <c r="RPL74" s="21"/>
      <c r="RPM74" s="21"/>
      <c r="RPN74" s="21"/>
      <c r="RPO74" s="21"/>
      <c r="RPP74" s="21"/>
      <c r="RPQ74" s="21"/>
      <c r="RPR74" s="21"/>
      <c r="RPS74" s="21"/>
      <c r="RPT74" s="21"/>
      <c r="RPU74" s="21"/>
      <c r="RPV74" s="21"/>
      <c r="RPW74" s="21"/>
      <c r="RPX74" s="21"/>
      <c r="RPY74" s="21"/>
      <c r="RPZ74" s="21"/>
      <c r="RQA74" s="21"/>
      <c r="RQB74" s="21"/>
      <c r="RQC74" s="21"/>
      <c r="RQD74" s="21"/>
      <c r="RQE74" s="21"/>
      <c r="RQF74" s="21"/>
      <c r="RQG74" s="21"/>
      <c r="RQH74" s="21"/>
      <c r="RQI74" s="21"/>
      <c r="RQJ74" s="21"/>
      <c r="RQK74" s="21"/>
      <c r="RQL74" s="21"/>
      <c r="RQM74" s="21"/>
      <c r="RQN74" s="21"/>
      <c r="RQO74" s="21"/>
      <c r="RQP74" s="21"/>
      <c r="RQQ74" s="21"/>
      <c r="RQR74" s="21"/>
      <c r="RQS74" s="21"/>
      <c r="RQT74" s="21"/>
      <c r="RQU74" s="21"/>
      <c r="RQV74" s="21"/>
      <c r="RQW74" s="21"/>
      <c r="RQX74" s="21"/>
      <c r="RQY74" s="21"/>
      <c r="RQZ74" s="21"/>
      <c r="RRA74" s="21"/>
      <c r="RRB74" s="21"/>
      <c r="RRC74" s="21"/>
      <c r="RRD74" s="21"/>
      <c r="RRE74" s="21"/>
      <c r="RRF74" s="21"/>
      <c r="RRG74" s="21"/>
      <c r="RRH74" s="21"/>
      <c r="RRI74" s="21"/>
      <c r="RRJ74" s="21"/>
      <c r="RRK74" s="21"/>
      <c r="RRL74" s="21"/>
      <c r="RRM74" s="21"/>
      <c r="RRN74" s="21"/>
      <c r="RRO74" s="21"/>
      <c r="RRP74" s="21"/>
      <c r="RRQ74" s="21"/>
      <c r="RRR74" s="21"/>
      <c r="RRS74" s="21"/>
      <c r="RRT74" s="21"/>
      <c r="RRU74" s="21"/>
      <c r="RRV74" s="21"/>
      <c r="RRW74" s="21"/>
      <c r="RRX74" s="21"/>
      <c r="RRY74" s="21"/>
      <c r="RRZ74" s="21"/>
      <c r="RSA74" s="21"/>
      <c r="RSB74" s="21"/>
      <c r="RSC74" s="21"/>
      <c r="RSD74" s="21"/>
      <c r="RSE74" s="21"/>
      <c r="RSF74" s="21"/>
      <c r="RSG74" s="21"/>
      <c r="RSH74" s="21"/>
      <c r="RSI74" s="21"/>
      <c r="RSJ74" s="21"/>
      <c r="RSK74" s="21"/>
      <c r="RSL74" s="21"/>
      <c r="RSM74" s="21"/>
      <c r="RSN74" s="21"/>
      <c r="RSO74" s="21"/>
      <c r="RSP74" s="21"/>
      <c r="RSQ74" s="21"/>
      <c r="RSR74" s="21"/>
      <c r="RSS74" s="21"/>
      <c r="RST74" s="21"/>
      <c r="RSU74" s="21"/>
      <c r="RSV74" s="21"/>
      <c r="RSW74" s="21"/>
      <c r="RSX74" s="21"/>
      <c r="RSY74" s="21"/>
      <c r="RSZ74" s="21"/>
      <c r="RTA74" s="21"/>
      <c r="RTB74" s="21"/>
      <c r="RTC74" s="21"/>
      <c r="RTD74" s="21"/>
      <c r="RTE74" s="21"/>
      <c r="RTF74" s="21"/>
      <c r="RTG74" s="21"/>
      <c r="RTH74" s="21"/>
      <c r="RTI74" s="21"/>
      <c r="RTJ74" s="21"/>
      <c r="RTK74" s="21"/>
      <c r="RTL74" s="21"/>
      <c r="RTM74" s="21"/>
      <c r="RTN74" s="21"/>
      <c r="RTO74" s="21"/>
      <c r="RTP74" s="21"/>
      <c r="RTQ74" s="21"/>
      <c r="RTR74" s="21"/>
      <c r="RTS74" s="21"/>
      <c r="RTT74" s="21"/>
      <c r="RTU74" s="21"/>
      <c r="RTV74" s="21"/>
      <c r="RTW74" s="21"/>
      <c r="RTX74" s="21"/>
      <c r="RTY74" s="21"/>
      <c r="RTZ74" s="21"/>
      <c r="RUA74" s="21"/>
      <c r="RUB74" s="21"/>
      <c r="RUC74" s="21"/>
      <c r="RUD74" s="21"/>
      <c r="RUE74" s="21"/>
      <c r="RUF74" s="21"/>
      <c r="RUG74" s="21"/>
      <c r="RUH74" s="21"/>
      <c r="RUI74" s="21"/>
      <c r="RUJ74" s="21"/>
      <c r="RUK74" s="21"/>
      <c r="RUL74" s="21"/>
      <c r="RUM74" s="21"/>
      <c r="RUN74" s="21"/>
      <c r="RUO74" s="21"/>
      <c r="RUP74" s="21"/>
      <c r="RUQ74" s="21"/>
      <c r="RUR74" s="21"/>
      <c r="RUS74" s="21"/>
      <c r="RUT74" s="21"/>
      <c r="RUU74" s="21"/>
      <c r="RUV74" s="21"/>
      <c r="RUW74" s="21"/>
      <c r="RUX74" s="21"/>
      <c r="RUY74" s="21"/>
      <c r="RUZ74" s="21"/>
      <c r="RVA74" s="21"/>
      <c r="RVB74" s="21"/>
      <c r="RVC74" s="21"/>
      <c r="RVD74" s="21"/>
      <c r="RVE74" s="21"/>
      <c r="RVF74" s="21"/>
      <c r="RVG74" s="21"/>
      <c r="RVH74" s="21"/>
      <c r="RVI74" s="21"/>
      <c r="RVJ74" s="21"/>
      <c r="RVK74" s="21"/>
      <c r="RVL74" s="21"/>
      <c r="RVM74" s="21"/>
      <c r="RVN74" s="21"/>
      <c r="RVO74" s="21"/>
      <c r="RVP74" s="21"/>
      <c r="RVQ74" s="21"/>
      <c r="RVR74" s="21"/>
      <c r="RVS74" s="21"/>
      <c r="RVT74" s="21"/>
      <c r="RVU74" s="21"/>
      <c r="RVV74" s="21"/>
      <c r="RVW74" s="21"/>
      <c r="RVX74" s="21"/>
      <c r="RVY74" s="21"/>
      <c r="RVZ74" s="21"/>
      <c r="RWA74" s="21"/>
      <c r="RWB74" s="21"/>
      <c r="RWC74" s="21"/>
      <c r="RWD74" s="21"/>
      <c r="RWE74" s="21"/>
      <c r="RWF74" s="21"/>
      <c r="RWG74" s="21"/>
      <c r="RWH74" s="21"/>
      <c r="RWI74" s="21"/>
      <c r="RWJ74" s="21"/>
      <c r="RWK74" s="21"/>
      <c r="RWL74" s="21"/>
      <c r="RWM74" s="21"/>
      <c r="RWN74" s="21"/>
      <c r="RWO74" s="21"/>
      <c r="RWP74" s="21"/>
      <c r="RWQ74" s="21"/>
      <c r="RWR74" s="21"/>
      <c r="RWS74" s="21"/>
      <c r="RWT74" s="21"/>
      <c r="RWU74" s="21"/>
      <c r="RWV74" s="21"/>
      <c r="RWW74" s="21"/>
      <c r="RWX74" s="21"/>
      <c r="RWY74" s="21"/>
      <c r="RWZ74" s="21"/>
      <c r="RXA74" s="21"/>
      <c r="RXB74" s="21"/>
      <c r="RXC74" s="21"/>
      <c r="RXD74" s="21"/>
      <c r="RXE74" s="21"/>
      <c r="RXF74" s="21"/>
      <c r="RXG74" s="21"/>
      <c r="RXH74" s="21"/>
      <c r="RXI74" s="21"/>
      <c r="RXJ74" s="21"/>
      <c r="RXK74" s="21"/>
      <c r="RXL74" s="21"/>
      <c r="RXM74" s="21"/>
      <c r="RXN74" s="21"/>
      <c r="RXO74" s="21"/>
      <c r="RXP74" s="21"/>
      <c r="RXQ74" s="21"/>
      <c r="RXR74" s="21"/>
      <c r="RXS74" s="21"/>
      <c r="RXT74" s="21"/>
      <c r="RXU74" s="21"/>
      <c r="RXV74" s="21"/>
      <c r="RXW74" s="21"/>
      <c r="RXX74" s="21"/>
      <c r="RXY74" s="21"/>
      <c r="RXZ74" s="21"/>
      <c r="RYA74" s="21"/>
      <c r="RYB74" s="21"/>
      <c r="RYC74" s="21"/>
      <c r="RYD74" s="21"/>
      <c r="RYE74" s="21"/>
      <c r="RYF74" s="21"/>
      <c r="RYG74" s="21"/>
      <c r="RYH74" s="21"/>
      <c r="RYI74" s="21"/>
      <c r="RYJ74" s="21"/>
      <c r="RYK74" s="21"/>
      <c r="RYL74" s="21"/>
      <c r="RYM74" s="21"/>
      <c r="RYN74" s="21"/>
      <c r="RYO74" s="21"/>
      <c r="RYP74" s="21"/>
      <c r="RYQ74" s="21"/>
      <c r="RYR74" s="21"/>
      <c r="RYS74" s="21"/>
      <c r="RYT74" s="21"/>
      <c r="RYU74" s="21"/>
      <c r="RYV74" s="21"/>
      <c r="RYW74" s="21"/>
      <c r="RYX74" s="21"/>
      <c r="RYY74" s="21"/>
      <c r="RYZ74" s="21"/>
      <c r="RZA74" s="21"/>
      <c r="RZB74" s="21"/>
      <c r="RZC74" s="21"/>
      <c r="RZD74" s="21"/>
      <c r="RZE74" s="21"/>
      <c r="RZF74" s="21"/>
      <c r="RZG74" s="21"/>
      <c r="RZH74" s="21"/>
      <c r="RZI74" s="21"/>
      <c r="RZJ74" s="21"/>
      <c r="RZK74" s="21"/>
      <c r="RZL74" s="21"/>
      <c r="RZM74" s="21"/>
      <c r="RZN74" s="21"/>
      <c r="RZO74" s="21"/>
      <c r="RZP74" s="21"/>
      <c r="RZQ74" s="21"/>
      <c r="RZR74" s="21"/>
      <c r="RZS74" s="21"/>
      <c r="RZT74" s="21"/>
      <c r="RZU74" s="21"/>
      <c r="RZV74" s="21"/>
      <c r="RZW74" s="21"/>
      <c r="RZX74" s="21"/>
      <c r="RZY74" s="21"/>
      <c r="RZZ74" s="21"/>
      <c r="SAA74" s="21"/>
      <c r="SAB74" s="21"/>
      <c r="SAC74" s="21"/>
      <c r="SAD74" s="21"/>
      <c r="SAE74" s="21"/>
      <c r="SAF74" s="21"/>
      <c r="SAG74" s="21"/>
      <c r="SAH74" s="21"/>
      <c r="SAI74" s="21"/>
      <c r="SAJ74" s="21"/>
      <c r="SAK74" s="21"/>
      <c r="SAL74" s="21"/>
      <c r="SAM74" s="21"/>
      <c r="SAN74" s="21"/>
      <c r="SAO74" s="21"/>
      <c r="SAP74" s="21"/>
      <c r="SAQ74" s="21"/>
      <c r="SAR74" s="21"/>
      <c r="SAS74" s="21"/>
      <c r="SAT74" s="21"/>
      <c r="SAU74" s="21"/>
      <c r="SAV74" s="21"/>
      <c r="SAW74" s="21"/>
      <c r="SAX74" s="21"/>
      <c r="SAY74" s="21"/>
      <c r="SAZ74" s="21"/>
      <c r="SBA74" s="21"/>
      <c r="SBB74" s="21"/>
      <c r="SBC74" s="21"/>
      <c r="SBD74" s="21"/>
      <c r="SBE74" s="21"/>
      <c r="SBF74" s="21"/>
      <c r="SBG74" s="21"/>
      <c r="SBH74" s="21"/>
      <c r="SBI74" s="21"/>
      <c r="SBJ74" s="21"/>
      <c r="SBK74" s="21"/>
      <c r="SBL74" s="21"/>
      <c r="SBM74" s="21"/>
      <c r="SBN74" s="21"/>
      <c r="SBO74" s="21"/>
      <c r="SBP74" s="21"/>
      <c r="SBQ74" s="21"/>
      <c r="SBR74" s="21"/>
      <c r="SBS74" s="21"/>
      <c r="SBT74" s="21"/>
      <c r="SBU74" s="21"/>
      <c r="SBV74" s="21"/>
      <c r="SBW74" s="21"/>
      <c r="SBX74" s="21"/>
      <c r="SBY74" s="21"/>
      <c r="SBZ74" s="21"/>
      <c r="SCA74" s="21"/>
      <c r="SCB74" s="21"/>
      <c r="SCC74" s="21"/>
      <c r="SCD74" s="21"/>
      <c r="SCE74" s="21"/>
      <c r="SCF74" s="21"/>
      <c r="SCG74" s="21"/>
      <c r="SCH74" s="21"/>
      <c r="SCI74" s="21"/>
      <c r="SCJ74" s="21"/>
      <c r="SCK74" s="21"/>
      <c r="SCL74" s="21"/>
      <c r="SCM74" s="21"/>
      <c r="SCN74" s="21"/>
      <c r="SCO74" s="21"/>
      <c r="SCP74" s="21"/>
      <c r="SCQ74" s="21"/>
      <c r="SCR74" s="21"/>
      <c r="SCS74" s="21"/>
      <c r="SCT74" s="21"/>
      <c r="SCU74" s="21"/>
      <c r="SCV74" s="21"/>
      <c r="SCW74" s="21"/>
      <c r="SCX74" s="21"/>
      <c r="SCY74" s="21"/>
      <c r="SCZ74" s="21"/>
      <c r="SDA74" s="21"/>
      <c r="SDB74" s="21"/>
      <c r="SDC74" s="21"/>
      <c r="SDD74" s="21"/>
      <c r="SDE74" s="21"/>
      <c r="SDF74" s="21"/>
      <c r="SDG74" s="21"/>
      <c r="SDH74" s="21"/>
      <c r="SDI74" s="21"/>
      <c r="SDJ74" s="21"/>
      <c r="SDK74" s="21"/>
      <c r="SDL74" s="21"/>
      <c r="SDM74" s="21"/>
      <c r="SDN74" s="21"/>
      <c r="SDO74" s="21"/>
      <c r="SDP74" s="21"/>
      <c r="SDQ74" s="21"/>
      <c r="SDR74" s="21"/>
      <c r="SDS74" s="21"/>
      <c r="SDT74" s="21"/>
      <c r="SDU74" s="21"/>
      <c r="SDV74" s="21"/>
      <c r="SDW74" s="21"/>
      <c r="SDX74" s="21"/>
      <c r="SDY74" s="21"/>
      <c r="SDZ74" s="21"/>
      <c r="SEA74" s="21"/>
      <c r="SEB74" s="21"/>
      <c r="SEC74" s="21"/>
      <c r="SED74" s="21"/>
      <c r="SEE74" s="21"/>
      <c r="SEF74" s="21"/>
      <c r="SEG74" s="21"/>
      <c r="SEH74" s="21"/>
      <c r="SEI74" s="21"/>
      <c r="SEJ74" s="21"/>
      <c r="SEK74" s="21"/>
      <c r="SEL74" s="21"/>
      <c r="SEM74" s="21"/>
      <c r="SEN74" s="21"/>
      <c r="SEO74" s="21"/>
      <c r="SEP74" s="21"/>
      <c r="SEQ74" s="21"/>
      <c r="SER74" s="21"/>
      <c r="SES74" s="21"/>
      <c r="SET74" s="21"/>
      <c r="SEU74" s="21"/>
      <c r="SEV74" s="21"/>
      <c r="SEW74" s="21"/>
      <c r="SEX74" s="21"/>
      <c r="SEY74" s="21"/>
      <c r="SEZ74" s="21"/>
      <c r="SFA74" s="21"/>
      <c r="SFB74" s="21"/>
      <c r="SFC74" s="21"/>
      <c r="SFD74" s="21"/>
      <c r="SFE74" s="21"/>
      <c r="SFF74" s="21"/>
      <c r="SFG74" s="21"/>
      <c r="SFH74" s="21"/>
      <c r="SFI74" s="21"/>
      <c r="SFJ74" s="21"/>
      <c r="SFK74" s="21"/>
      <c r="SFL74" s="21"/>
      <c r="SFM74" s="21"/>
      <c r="SFN74" s="21"/>
      <c r="SFO74" s="21"/>
      <c r="SFP74" s="21"/>
      <c r="SFQ74" s="21"/>
      <c r="SFR74" s="21"/>
      <c r="SFS74" s="21"/>
      <c r="SFT74" s="21"/>
      <c r="SFU74" s="21"/>
      <c r="SFV74" s="21"/>
      <c r="SFW74" s="21"/>
      <c r="SFX74" s="21"/>
      <c r="SFY74" s="21"/>
      <c r="SFZ74" s="21"/>
      <c r="SGA74" s="21"/>
      <c r="SGB74" s="21"/>
      <c r="SGC74" s="21"/>
      <c r="SGD74" s="21"/>
      <c r="SGE74" s="21"/>
      <c r="SGF74" s="21"/>
      <c r="SGG74" s="21"/>
      <c r="SGH74" s="21"/>
      <c r="SGI74" s="21"/>
      <c r="SGJ74" s="21"/>
      <c r="SGK74" s="21"/>
      <c r="SGL74" s="21"/>
      <c r="SGM74" s="21"/>
      <c r="SGN74" s="21"/>
      <c r="SGO74" s="21"/>
      <c r="SGP74" s="21"/>
      <c r="SGQ74" s="21"/>
      <c r="SGR74" s="21"/>
      <c r="SGS74" s="21"/>
      <c r="SGT74" s="21"/>
      <c r="SGU74" s="21"/>
      <c r="SGV74" s="21"/>
      <c r="SGW74" s="21"/>
      <c r="SGX74" s="21"/>
      <c r="SGY74" s="21"/>
      <c r="SGZ74" s="21"/>
      <c r="SHA74" s="21"/>
      <c r="SHB74" s="21"/>
      <c r="SHC74" s="21"/>
      <c r="SHD74" s="21"/>
      <c r="SHE74" s="21"/>
      <c r="SHF74" s="21"/>
      <c r="SHG74" s="21"/>
      <c r="SHH74" s="21"/>
      <c r="SHI74" s="21"/>
      <c r="SHJ74" s="21"/>
      <c r="SHK74" s="21"/>
      <c r="SHL74" s="21"/>
      <c r="SHM74" s="21"/>
      <c r="SHN74" s="21"/>
      <c r="SHO74" s="21"/>
      <c r="SHP74" s="21"/>
      <c r="SHQ74" s="21"/>
      <c r="SHR74" s="21"/>
      <c r="SHS74" s="21"/>
      <c r="SHT74" s="21"/>
      <c r="SHU74" s="21"/>
      <c r="SHV74" s="21"/>
      <c r="SHW74" s="21"/>
      <c r="SHX74" s="21"/>
      <c r="SHY74" s="21"/>
      <c r="SHZ74" s="21"/>
      <c r="SIA74" s="21"/>
      <c r="SIB74" s="21"/>
      <c r="SIC74" s="21"/>
      <c r="SID74" s="21"/>
      <c r="SIE74" s="21"/>
      <c r="SIF74" s="21"/>
      <c r="SIG74" s="21"/>
      <c r="SIH74" s="21"/>
      <c r="SII74" s="21"/>
      <c r="SIJ74" s="21"/>
      <c r="SIK74" s="21"/>
      <c r="SIL74" s="21"/>
      <c r="SIM74" s="21"/>
      <c r="SIN74" s="21"/>
      <c r="SIO74" s="21"/>
      <c r="SIP74" s="21"/>
      <c r="SIQ74" s="21"/>
      <c r="SIR74" s="21"/>
      <c r="SIS74" s="21"/>
      <c r="SIT74" s="21"/>
      <c r="SIU74" s="21"/>
      <c r="SIV74" s="21"/>
      <c r="SIW74" s="21"/>
      <c r="SIX74" s="21"/>
      <c r="SIY74" s="21"/>
      <c r="SIZ74" s="21"/>
      <c r="SJA74" s="21"/>
      <c r="SJB74" s="21"/>
      <c r="SJC74" s="21"/>
      <c r="SJD74" s="21"/>
      <c r="SJE74" s="21"/>
      <c r="SJF74" s="21"/>
      <c r="SJG74" s="21"/>
      <c r="SJH74" s="21"/>
      <c r="SJI74" s="21"/>
      <c r="SJJ74" s="21"/>
      <c r="SJK74" s="21"/>
      <c r="SJL74" s="21"/>
      <c r="SJM74" s="21"/>
      <c r="SJN74" s="21"/>
      <c r="SJO74" s="21"/>
      <c r="SJP74" s="21"/>
      <c r="SJQ74" s="21"/>
      <c r="SJR74" s="21"/>
      <c r="SJS74" s="21"/>
      <c r="SJT74" s="21"/>
      <c r="SJU74" s="21"/>
      <c r="SJV74" s="21"/>
      <c r="SJW74" s="21"/>
      <c r="SJX74" s="21"/>
      <c r="SJY74" s="21"/>
      <c r="SJZ74" s="21"/>
      <c r="SKA74" s="21"/>
      <c r="SKB74" s="21"/>
      <c r="SKC74" s="21"/>
      <c r="SKD74" s="21"/>
      <c r="SKE74" s="21"/>
      <c r="SKF74" s="21"/>
      <c r="SKG74" s="21"/>
      <c r="SKH74" s="21"/>
      <c r="SKI74" s="21"/>
      <c r="SKJ74" s="21"/>
      <c r="SKK74" s="21"/>
      <c r="SKL74" s="21"/>
      <c r="SKM74" s="21"/>
      <c r="SKN74" s="21"/>
      <c r="SKO74" s="21"/>
      <c r="SKP74" s="21"/>
      <c r="SKQ74" s="21"/>
      <c r="SKR74" s="21"/>
      <c r="SKS74" s="21"/>
      <c r="SKT74" s="21"/>
      <c r="SKU74" s="21"/>
      <c r="SKV74" s="21"/>
      <c r="SKW74" s="21"/>
      <c r="SKX74" s="21"/>
      <c r="SKY74" s="21"/>
      <c r="SKZ74" s="21"/>
      <c r="SLA74" s="21"/>
      <c r="SLB74" s="21"/>
      <c r="SLC74" s="21"/>
      <c r="SLD74" s="21"/>
      <c r="SLE74" s="21"/>
      <c r="SLF74" s="21"/>
      <c r="SLG74" s="21"/>
      <c r="SLH74" s="21"/>
      <c r="SLI74" s="21"/>
      <c r="SLJ74" s="21"/>
      <c r="SLK74" s="21"/>
      <c r="SLL74" s="21"/>
      <c r="SLM74" s="21"/>
      <c r="SLN74" s="21"/>
      <c r="SLO74" s="21"/>
      <c r="SLP74" s="21"/>
      <c r="SLQ74" s="21"/>
      <c r="SLR74" s="21"/>
      <c r="SLS74" s="21"/>
      <c r="SLT74" s="21"/>
      <c r="SLU74" s="21"/>
      <c r="SLV74" s="21"/>
      <c r="SLW74" s="21"/>
      <c r="SLX74" s="21"/>
      <c r="SLY74" s="21"/>
      <c r="SLZ74" s="21"/>
      <c r="SMA74" s="21"/>
      <c r="SMB74" s="21"/>
      <c r="SMC74" s="21"/>
      <c r="SMD74" s="21"/>
      <c r="SME74" s="21"/>
      <c r="SMF74" s="21"/>
      <c r="SMG74" s="21"/>
      <c r="SMH74" s="21"/>
      <c r="SMI74" s="21"/>
      <c r="SMJ74" s="21"/>
      <c r="SMK74" s="21"/>
      <c r="SML74" s="21"/>
      <c r="SMM74" s="21"/>
      <c r="SMN74" s="21"/>
      <c r="SMO74" s="21"/>
      <c r="SMP74" s="21"/>
      <c r="SMQ74" s="21"/>
      <c r="SMR74" s="21"/>
      <c r="SMS74" s="21"/>
      <c r="SMT74" s="21"/>
      <c r="SMU74" s="21"/>
      <c r="SMV74" s="21"/>
      <c r="SMW74" s="21"/>
      <c r="SMX74" s="21"/>
      <c r="SMY74" s="21"/>
      <c r="SMZ74" s="21"/>
      <c r="SNA74" s="21"/>
      <c r="SNB74" s="21"/>
      <c r="SNC74" s="21"/>
      <c r="SND74" s="21"/>
      <c r="SNE74" s="21"/>
      <c r="SNF74" s="21"/>
      <c r="SNG74" s="21"/>
      <c r="SNH74" s="21"/>
      <c r="SNI74" s="21"/>
      <c r="SNJ74" s="21"/>
      <c r="SNK74" s="21"/>
      <c r="SNL74" s="21"/>
      <c r="SNM74" s="21"/>
      <c r="SNN74" s="21"/>
      <c r="SNO74" s="21"/>
      <c r="SNP74" s="21"/>
      <c r="SNQ74" s="21"/>
      <c r="SNR74" s="21"/>
      <c r="SNS74" s="21"/>
      <c r="SNT74" s="21"/>
      <c r="SNU74" s="21"/>
      <c r="SNV74" s="21"/>
      <c r="SNW74" s="21"/>
      <c r="SNX74" s="21"/>
      <c r="SNY74" s="21"/>
      <c r="SNZ74" s="21"/>
      <c r="SOA74" s="21"/>
      <c r="SOB74" s="21"/>
      <c r="SOC74" s="21"/>
      <c r="SOD74" s="21"/>
      <c r="SOE74" s="21"/>
      <c r="SOF74" s="21"/>
      <c r="SOG74" s="21"/>
      <c r="SOH74" s="21"/>
      <c r="SOI74" s="21"/>
      <c r="SOJ74" s="21"/>
      <c r="SOK74" s="21"/>
      <c r="SOL74" s="21"/>
      <c r="SOM74" s="21"/>
      <c r="SON74" s="21"/>
      <c r="SOO74" s="21"/>
      <c r="SOP74" s="21"/>
      <c r="SOQ74" s="21"/>
      <c r="SOR74" s="21"/>
      <c r="SOS74" s="21"/>
      <c r="SOT74" s="21"/>
      <c r="SOU74" s="21"/>
      <c r="SOV74" s="21"/>
      <c r="SOW74" s="21"/>
      <c r="SOX74" s="21"/>
      <c r="SOY74" s="21"/>
      <c r="SOZ74" s="21"/>
      <c r="SPA74" s="21"/>
      <c r="SPB74" s="21"/>
      <c r="SPC74" s="21"/>
      <c r="SPD74" s="21"/>
      <c r="SPE74" s="21"/>
      <c r="SPF74" s="21"/>
      <c r="SPG74" s="21"/>
      <c r="SPH74" s="21"/>
      <c r="SPI74" s="21"/>
      <c r="SPJ74" s="21"/>
      <c r="SPK74" s="21"/>
      <c r="SPL74" s="21"/>
      <c r="SPM74" s="21"/>
      <c r="SPN74" s="21"/>
      <c r="SPO74" s="21"/>
      <c r="SPP74" s="21"/>
      <c r="SPQ74" s="21"/>
      <c r="SPR74" s="21"/>
      <c r="SPS74" s="21"/>
      <c r="SPT74" s="21"/>
      <c r="SPU74" s="21"/>
      <c r="SPV74" s="21"/>
      <c r="SPW74" s="21"/>
      <c r="SPX74" s="21"/>
      <c r="SPY74" s="21"/>
      <c r="SPZ74" s="21"/>
      <c r="SQA74" s="21"/>
      <c r="SQB74" s="21"/>
      <c r="SQC74" s="21"/>
      <c r="SQD74" s="21"/>
      <c r="SQE74" s="21"/>
      <c r="SQF74" s="21"/>
      <c r="SQG74" s="21"/>
      <c r="SQH74" s="21"/>
      <c r="SQI74" s="21"/>
      <c r="SQJ74" s="21"/>
      <c r="SQK74" s="21"/>
      <c r="SQL74" s="21"/>
      <c r="SQM74" s="21"/>
      <c r="SQN74" s="21"/>
      <c r="SQO74" s="21"/>
      <c r="SQP74" s="21"/>
      <c r="SQQ74" s="21"/>
      <c r="SQR74" s="21"/>
      <c r="SQS74" s="21"/>
      <c r="SQT74" s="21"/>
      <c r="SQU74" s="21"/>
      <c r="SQV74" s="21"/>
      <c r="SQW74" s="21"/>
      <c r="SQX74" s="21"/>
      <c r="SQY74" s="21"/>
      <c r="SQZ74" s="21"/>
      <c r="SRA74" s="21"/>
      <c r="SRB74" s="21"/>
      <c r="SRC74" s="21"/>
      <c r="SRD74" s="21"/>
      <c r="SRE74" s="21"/>
      <c r="SRF74" s="21"/>
      <c r="SRG74" s="21"/>
      <c r="SRH74" s="21"/>
      <c r="SRI74" s="21"/>
      <c r="SRJ74" s="21"/>
      <c r="SRK74" s="21"/>
      <c r="SRL74" s="21"/>
      <c r="SRM74" s="21"/>
      <c r="SRN74" s="21"/>
      <c r="SRO74" s="21"/>
      <c r="SRP74" s="21"/>
      <c r="SRQ74" s="21"/>
      <c r="SRR74" s="21"/>
      <c r="SRS74" s="21"/>
      <c r="SRT74" s="21"/>
      <c r="SRU74" s="21"/>
      <c r="SRV74" s="21"/>
      <c r="SRW74" s="21"/>
      <c r="SRX74" s="21"/>
      <c r="SRY74" s="21"/>
      <c r="SRZ74" s="21"/>
      <c r="SSA74" s="21"/>
      <c r="SSB74" s="21"/>
      <c r="SSC74" s="21"/>
      <c r="SSD74" s="21"/>
      <c r="SSE74" s="21"/>
      <c r="SSF74" s="21"/>
      <c r="SSG74" s="21"/>
      <c r="SSH74" s="21"/>
      <c r="SSI74" s="21"/>
      <c r="SSJ74" s="21"/>
      <c r="SSK74" s="21"/>
      <c r="SSL74" s="21"/>
      <c r="SSM74" s="21"/>
      <c r="SSN74" s="21"/>
      <c r="SSO74" s="21"/>
      <c r="SSP74" s="21"/>
      <c r="SSQ74" s="21"/>
      <c r="SSR74" s="21"/>
      <c r="SSS74" s="21"/>
      <c r="SST74" s="21"/>
      <c r="SSU74" s="21"/>
      <c r="SSV74" s="21"/>
      <c r="SSW74" s="21"/>
      <c r="SSX74" s="21"/>
      <c r="SSY74" s="21"/>
      <c r="SSZ74" s="21"/>
      <c r="STA74" s="21"/>
      <c r="STB74" s="21"/>
      <c r="STC74" s="21"/>
      <c r="STD74" s="21"/>
      <c r="STE74" s="21"/>
      <c r="STF74" s="21"/>
      <c r="STG74" s="21"/>
      <c r="STH74" s="21"/>
      <c r="STI74" s="21"/>
      <c r="STJ74" s="21"/>
      <c r="STK74" s="21"/>
      <c r="STL74" s="21"/>
      <c r="STM74" s="21"/>
      <c r="STN74" s="21"/>
      <c r="STO74" s="21"/>
      <c r="STP74" s="21"/>
      <c r="STQ74" s="21"/>
      <c r="STR74" s="21"/>
      <c r="STS74" s="21"/>
      <c r="STT74" s="21"/>
      <c r="STU74" s="21"/>
      <c r="STV74" s="21"/>
      <c r="STW74" s="21"/>
      <c r="STX74" s="21"/>
      <c r="STY74" s="21"/>
      <c r="STZ74" s="21"/>
      <c r="SUA74" s="21"/>
      <c r="SUB74" s="21"/>
      <c r="SUC74" s="21"/>
      <c r="SUD74" s="21"/>
      <c r="SUE74" s="21"/>
      <c r="SUF74" s="21"/>
      <c r="SUG74" s="21"/>
      <c r="SUH74" s="21"/>
      <c r="SUI74" s="21"/>
      <c r="SUJ74" s="21"/>
      <c r="SUK74" s="21"/>
      <c r="SUL74" s="21"/>
      <c r="SUM74" s="21"/>
      <c r="SUN74" s="21"/>
      <c r="SUO74" s="21"/>
      <c r="SUP74" s="21"/>
      <c r="SUQ74" s="21"/>
      <c r="SUR74" s="21"/>
      <c r="SUS74" s="21"/>
      <c r="SUT74" s="21"/>
      <c r="SUU74" s="21"/>
      <c r="SUV74" s="21"/>
      <c r="SUW74" s="21"/>
      <c r="SUX74" s="21"/>
      <c r="SUY74" s="21"/>
      <c r="SUZ74" s="21"/>
      <c r="SVA74" s="21"/>
      <c r="SVB74" s="21"/>
      <c r="SVC74" s="21"/>
      <c r="SVD74" s="21"/>
      <c r="SVE74" s="21"/>
      <c r="SVF74" s="21"/>
      <c r="SVG74" s="21"/>
      <c r="SVH74" s="21"/>
      <c r="SVI74" s="21"/>
      <c r="SVJ74" s="21"/>
      <c r="SVK74" s="21"/>
      <c r="SVL74" s="21"/>
      <c r="SVM74" s="21"/>
      <c r="SVN74" s="21"/>
      <c r="SVO74" s="21"/>
      <c r="SVP74" s="21"/>
      <c r="SVQ74" s="21"/>
      <c r="SVR74" s="21"/>
      <c r="SVS74" s="21"/>
      <c r="SVT74" s="21"/>
      <c r="SVU74" s="21"/>
      <c r="SVV74" s="21"/>
      <c r="SVW74" s="21"/>
      <c r="SVX74" s="21"/>
      <c r="SVY74" s="21"/>
      <c r="SVZ74" s="21"/>
      <c r="SWA74" s="21"/>
      <c r="SWB74" s="21"/>
      <c r="SWC74" s="21"/>
      <c r="SWD74" s="21"/>
      <c r="SWE74" s="21"/>
      <c r="SWF74" s="21"/>
      <c r="SWG74" s="21"/>
      <c r="SWH74" s="21"/>
      <c r="SWI74" s="21"/>
      <c r="SWJ74" s="21"/>
      <c r="SWK74" s="21"/>
      <c r="SWL74" s="21"/>
      <c r="SWM74" s="21"/>
      <c r="SWN74" s="21"/>
      <c r="SWO74" s="21"/>
      <c r="SWP74" s="21"/>
      <c r="SWQ74" s="21"/>
      <c r="SWR74" s="21"/>
      <c r="SWS74" s="21"/>
      <c r="SWT74" s="21"/>
      <c r="SWU74" s="21"/>
      <c r="SWV74" s="21"/>
      <c r="SWW74" s="21"/>
      <c r="SWX74" s="21"/>
      <c r="SWY74" s="21"/>
      <c r="SWZ74" s="21"/>
      <c r="SXA74" s="21"/>
      <c r="SXB74" s="21"/>
      <c r="SXC74" s="21"/>
      <c r="SXD74" s="21"/>
      <c r="SXE74" s="21"/>
      <c r="SXF74" s="21"/>
      <c r="SXG74" s="21"/>
      <c r="SXH74" s="21"/>
      <c r="SXI74" s="21"/>
      <c r="SXJ74" s="21"/>
      <c r="SXK74" s="21"/>
      <c r="SXL74" s="21"/>
      <c r="SXM74" s="21"/>
      <c r="SXN74" s="21"/>
      <c r="SXO74" s="21"/>
      <c r="SXP74" s="21"/>
      <c r="SXQ74" s="21"/>
      <c r="SXR74" s="21"/>
      <c r="SXS74" s="21"/>
      <c r="SXT74" s="21"/>
      <c r="SXU74" s="21"/>
      <c r="SXV74" s="21"/>
      <c r="SXW74" s="21"/>
      <c r="SXX74" s="21"/>
      <c r="SXY74" s="21"/>
      <c r="SXZ74" s="21"/>
      <c r="SYA74" s="21"/>
      <c r="SYB74" s="21"/>
      <c r="SYC74" s="21"/>
      <c r="SYD74" s="21"/>
      <c r="SYE74" s="21"/>
      <c r="SYF74" s="21"/>
      <c r="SYG74" s="21"/>
      <c r="SYH74" s="21"/>
      <c r="SYI74" s="21"/>
      <c r="SYJ74" s="21"/>
      <c r="SYK74" s="21"/>
      <c r="SYL74" s="21"/>
      <c r="SYM74" s="21"/>
      <c r="SYN74" s="21"/>
      <c r="SYO74" s="21"/>
      <c r="SYP74" s="21"/>
      <c r="SYQ74" s="21"/>
      <c r="SYR74" s="21"/>
      <c r="SYS74" s="21"/>
      <c r="SYT74" s="21"/>
      <c r="SYU74" s="21"/>
      <c r="SYV74" s="21"/>
      <c r="SYW74" s="21"/>
      <c r="SYX74" s="21"/>
      <c r="SYY74" s="21"/>
      <c r="SYZ74" s="21"/>
      <c r="SZA74" s="21"/>
      <c r="SZB74" s="21"/>
      <c r="SZC74" s="21"/>
      <c r="SZD74" s="21"/>
      <c r="SZE74" s="21"/>
      <c r="SZF74" s="21"/>
      <c r="SZG74" s="21"/>
      <c r="SZH74" s="21"/>
      <c r="SZI74" s="21"/>
      <c r="SZJ74" s="21"/>
      <c r="SZK74" s="21"/>
      <c r="SZL74" s="21"/>
      <c r="SZM74" s="21"/>
      <c r="SZN74" s="21"/>
      <c r="SZO74" s="21"/>
      <c r="SZP74" s="21"/>
      <c r="SZQ74" s="21"/>
      <c r="SZR74" s="21"/>
      <c r="SZS74" s="21"/>
      <c r="SZT74" s="21"/>
      <c r="SZU74" s="21"/>
      <c r="SZV74" s="21"/>
      <c r="SZW74" s="21"/>
      <c r="SZX74" s="21"/>
      <c r="SZY74" s="21"/>
      <c r="SZZ74" s="21"/>
      <c r="TAA74" s="21"/>
      <c r="TAB74" s="21"/>
      <c r="TAC74" s="21"/>
      <c r="TAD74" s="21"/>
      <c r="TAE74" s="21"/>
      <c r="TAF74" s="21"/>
      <c r="TAG74" s="21"/>
      <c r="TAH74" s="21"/>
      <c r="TAI74" s="21"/>
      <c r="TAJ74" s="21"/>
      <c r="TAK74" s="21"/>
      <c r="TAL74" s="21"/>
      <c r="TAM74" s="21"/>
      <c r="TAN74" s="21"/>
      <c r="TAO74" s="21"/>
      <c r="TAP74" s="21"/>
      <c r="TAQ74" s="21"/>
      <c r="TAR74" s="21"/>
      <c r="TAS74" s="21"/>
      <c r="TAT74" s="21"/>
      <c r="TAU74" s="21"/>
      <c r="TAV74" s="21"/>
      <c r="TAW74" s="21"/>
      <c r="TAX74" s="21"/>
      <c r="TAY74" s="21"/>
      <c r="TAZ74" s="21"/>
      <c r="TBA74" s="21"/>
      <c r="TBB74" s="21"/>
      <c r="TBC74" s="21"/>
      <c r="TBD74" s="21"/>
      <c r="TBE74" s="21"/>
      <c r="TBF74" s="21"/>
      <c r="TBG74" s="21"/>
      <c r="TBH74" s="21"/>
      <c r="TBI74" s="21"/>
      <c r="TBJ74" s="21"/>
      <c r="TBK74" s="21"/>
      <c r="TBL74" s="21"/>
      <c r="TBM74" s="21"/>
      <c r="TBN74" s="21"/>
      <c r="TBO74" s="21"/>
      <c r="TBP74" s="21"/>
      <c r="TBQ74" s="21"/>
      <c r="TBR74" s="21"/>
      <c r="TBS74" s="21"/>
      <c r="TBT74" s="21"/>
      <c r="TBU74" s="21"/>
      <c r="TBV74" s="21"/>
      <c r="TBW74" s="21"/>
      <c r="TBX74" s="21"/>
      <c r="TBY74" s="21"/>
      <c r="TBZ74" s="21"/>
      <c r="TCA74" s="21"/>
      <c r="TCB74" s="21"/>
      <c r="TCC74" s="21"/>
      <c r="TCD74" s="21"/>
      <c r="TCE74" s="21"/>
      <c r="TCF74" s="21"/>
      <c r="TCG74" s="21"/>
      <c r="TCH74" s="21"/>
      <c r="TCI74" s="21"/>
      <c r="TCJ74" s="21"/>
      <c r="TCK74" s="21"/>
      <c r="TCL74" s="21"/>
      <c r="TCM74" s="21"/>
      <c r="TCN74" s="21"/>
      <c r="TCO74" s="21"/>
      <c r="TCP74" s="21"/>
      <c r="TCQ74" s="21"/>
      <c r="TCR74" s="21"/>
      <c r="TCS74" s="21"/>
      <c r="TCT74" s="21"/>
      <c r="TCU74" s="21"/>
      <c r="TCV74" s="21"/>
      <c r="TCW74" s="21"/>
      <c r="TCX74" s="21"/>
      <c r="TCY74" s="21"/>
      <c r="TCZ74" s="21"/>
      <c r="TDA74" s="21"/>
      <c r="TDB74" s="21"/>
      <c r="TDC74" s="21"/>
      <c r="TDD74" s="21"/>
      <c r="TDE74" s="21"/>
      <c r="TDF74" s="21"/>
      <c r="TDG74" s="21"/>
      <c r="TDH74" s="21"/>
      <c r="TDI74" s="21"/>
      <c r="TDJ74" s="21"/>
      <c r="TDK74" s="21"/>
      <c r="TDL74" s="21"/>
      <c r="TDM74" s="21"/>
      <c r="TDN74" s="21"/>
      <c r="TDO74" s="21"/>
      <c r="TDP74" s="21"/>
      <c r="TDQ74" s="21"/>
      <c r="TDR74" s="21"/>
      <c r="TDS74" s="21"/>
      <c r="TDT74" s="21"/>
      <c r="TDU74" s="21"/>
      <c r="TDV74" s="21"/>
      <c r="TDW74" s="21"/>
      <c r="TDX74" s="21"/>
      <c r="TDY74" s="21"/>
      <c r="TDZ74" s="21"/>
      <c r="TEA74" s="21"/>
      <c r="TEB74" s="21"/>
      <c r="TEC74" s="21"/>
      <c r="TED74" s="21"/>
      <c r="TEE74" s="21"/>
      <c r="TEF74" s="21"/>
      <c r="TEG74" s="21"/>
      <c r="TEH74" s="21"/>
      <c r="TEI74" s="21"/>
      <c r="TEJ74" s="21"/>
      <c r="TEK74" s="21"/>
      <c r="TEL74" s="21"/>
      <c r="TEM74" s="21"/>
      <c r="TEN74" s="21"/>
      <c r="TEO74" s="21"/>
      <c r="TEP74" s="21"/>
      <c r="TEQ74" s="21"/>
      <c r="TER74" s="21"/>
      <c r="TES74" s="21"/>
      <c r="TET74" s="21"/>
      <c r="TEU74" s="21"/>
      <c r="TEV74" s="21"/>
      <c r="TEW74" s="21"/>
      <c r="TEX74" s="21"/>
      <c r="TEY74" s="21"/>
      <c r="TEZ74" s="21"/>
      <c r="TFA74" s="21"/>
      <c r="TFB74" s="21"/>
      <c r="TFC74" s="21"/>
      <c r="TFD74" s="21"/>
      <c r="TFE74" s="21"/>
      <c r="TFF74" s="21"/>
      <c r="TFG74" s="21"/>
      <c r="TFH74" s="21"/>
      <c r="TFI74" s="21"/>
      <c r="TFJ74" s="21"/>
      <c r="TFK74" s="21"/>
      <c r="TFL74" s="21"/>
      <c r="TFM74" s="21"/>
      <c r="TFN74" s="21"/>
      <c r="TFO74" s="21"/>
      <c r="TFP74" s="21"/>
      <c r="TFQ74" s="21"/>
      <c r="TFR74" s="21"/>
      <c r="TFS74" s="21"/>
      <c r="TFT74" s="21"/>
      <c r="TFU74" s="21"/>
      <c r="TFV74" s="21"/>
      <c r="TFW74" s="21"/>
      <c r="TFX74" s="21"/>
      <c r="TFY74" s="21"/>
      <c r="TFZ74" s="21"/>
      <c r="TGA74" s="21"/>
      <c r="TGB74" s="21"/>
      <c r="TGC74" s="21"/>
      <c r="TGD74" s="21"/>
      <c r="TGE74" s="21"/>
      <c r="TGF74" s="21"/>
      <c r="TGG74" s="21"/>
      <c r="TGH74" s="21"/>
      <c r="TGI74" s="21"/>
      <c r="TGJ74" s="21"/>
      <c r="TGK74" s="21"/>
      <c r="TGL74" s="21"/>
      <c r="TGM74" s="21"/>
      <c r="TGN74" s="21"/>
      <c r="TGO74" s="21"/>
      <c r="TGP74" s="21"/>
      <c r="TGQ74" s="21"/>
      <c r="TGR74" s="21"/>
      <c r="TGS74" s="21"/>
      <c r="TGT74" s="21"/>
      <c r="TGU74" s="21"/>
      <c r="TGV74" s="21"/>
      <c r="TGW74" s="21"/>
      <c r="TGX74" s="21"/>
      <c r="TGY74" s="21"/>
      <c r="TGZ74" s="21"/>
      <c r="THA74" s="21"/>
      <c r="THB74" s="21"/>
      <c r="THC74" s="21"/>
      <c r="THD74" s="21"/>
      <c r="THE74" s="21"/>
      <c r="THF74" s="21"/>
      <c r="THG74" s="21"/>
      <c r="THH74" s="21"/>
      <c r="THI74" s="21"/>
      <c r="THJ74" s="21"/>
      <c r="THK74" s="21"/>
      <c r="THL74" s="21"/>
      <c r="THM74" s="21"/>
      <c r="THN74" s="21"/>
      <c r="THO74" s="21"/>
      <c r="THP74" s="21"/>
      <c r="THQ74" s="21"/>
      <c r="THR74" s="21"/>
      <c r="THS74" s="21"/>
      <c r="THT74" s="21"/>
      <c r="THU74" s="21"/>
      <c r="THV74" s="21"/>
      <c r="THW74" s="21"/>
      <c r="THX74" s="21"/>
      <c r="THY74" s="21"/>
      <c r="THZ74" s="21"/>
      <c r="TIA74" s="21"/>
      <c r="TIB74" s="21"/>
      <c r="TIC74" s="21"/>
      <c r="TID74" s="21"/>
      <c r="TIE74" s="21"/>
      <c r="TIF74" s="21"/>
      <c r="TIG74" s="21"/>
      <c r="TIH74" s="21"/>
      <c r="TII74" s="21"/>
      <c r="TIJ74" s="21"/>
      <c r="TIK74" s="21"/>
      <c r="TIL74" s="21"/>
      <c r="TIM74" s="21"/>
      <c r="TIN74" s="21"/>
      <c r="TIO74" s="21"/>
      <c r="TIP74" s="21"/>
      <c r="TIQ74" s="21"/>
      <c r="TIR74" s="21"/>
      <c r="TIS74" s="21"/>
      <c r="TIT74" s="21"/>
      <c r="TIU74" s="21"/>
      <c r="TIV74" s="21"/>
      <c r="TIW74" s="21"/>
      <c r="TIX74" s="21"/>
      <c r="TIY74" s="21"/>
      <c r="TIZ74" s="21"/>
      <c r="TJA74" s="21"/>
      <c r="TJB74" s="21"/>
      <c r="TJC74" s="21"/>
      <c r="TJD74" s="21"/>
      <c r="TJE74" s="21"/>
      <c r="TJF74" s="21"/>
      <c r="TJG74" s="21"/>
      <c r="TJH74" s="21"/>
      <c r="TJI74" s="21"/>
      <c r="TJJ74" s="21"/>
      <c r="TJK74" s="21"/>
      <c r="TJL74" s="21"/>
      <c r="TJM74" s="21"/>
      <c r="TJN74" s="21"/>
      <c r="TJO74" s="21"/>
      <c r="TJP74" s="21"/>
      <c r="TJQ74" s="21"/>
      <c r="TJR74" s="21"/>
      <c r="TJS74" s="21"/>
      <c r="TJT74" s="21"/>
      <c r="TJU74" s="21"/>
      <c r="TJV74" s="21"/>
      <c r="TJW74" s="21"/>
      <c r="TJX74" s="21"/>
      <c r="TJY74" s="21"/>
      <c r="TJZ74" s="21"/>
      <c r="TKA74" s="21"/>
      <c r="TKB74" s="21"/>
      <c r="TKC74" s="21"/>
      <c r="TKD74" s="21"/>
      <c r="TKE74" s="21"/>
      <c r="TKF74" s="21"/>
      <c r="TKG74" s="21"/>
      <c r="TKH74" s="21"/>
      <c r="TKI74" s="21"/>
      <c r="TKJ74" s="21"/>
      <c r="TKK74" s="21"/>
      <c r="TKL74" s="21"/>
      <c r="TKM74" s="21"/>
      <c r="TKN74" s="21"/>
      <c r="TKO74" s="21"/>
      <c r="TKP74" s="21"/>
      <c r="TKQ74" s="21"/>
      <c r="TKR74" s="21"/>
      <c r="TKS74" s="21"/>
      <c r="TKT74" s="21"/>
      <c r="TKU74" s="21"/>
      <c r="TKV74" s="21"/>
      <c r="TKW74" s="21"/>
      <c r="TKX74" s="21"/>
      <c r="TKY74" s="21"/>
      <c r="TKZ74" s="21"/>
      <c r="TLA74" s="21"/>
      <c r="TLB74" s="21"/>
      <c r="TLC74" s="21"/>
      <c r="TLD74" s="21"/>
      <c r="TLE74" s="21"/>
      <c r="TLF74" s="21"/>
      <c r="TLG74" s="21"/>
      <c r="TLH74" s="21"/>
      <c r="TLI74" s="21"/>
      <c r="TLJ74" s="21"/>
      <c r="TLK74" s="21"/>
      <c r="TLL74" s="21"/>
      <c r="TLM74" s="21"/>
      <c r="TLN74" s="21"/>
      <c r="TLO74" s="21"/>
      <c r="TLP74" s="21"/>
      <c r="TLQ74" s="21"/>
      <c r="TLR74" s="21"/>
      <c r="TLS74" s="21"/>
      <c r="TLT74" s="21"/>
      <c r="TLU74" s="21"/>
      <c r="TLV74" s="21"/>
      <c r="TLW74" s="21"/>
      <c r="TLX74" s="21"/>
      <c r="TLY74" s="21"/>
      <c r="TLZ74" s="21"/>
      <c r="TMA74" s="21"/>
      <c r="TMB74" s="21"/>
      <c r="TMC74" s="21"/>
      <c r="TMD74" s="21"/>
      <c r="TME74" s="21"/>
      <c r="TMF74" s="21"/>
      <c r="TMG74" s="21"/>
      <c r="TMH74" s="21"/>
      <c r="TMI74" s="21"/>
      <c r="TMJ74" s="21"/>
      <c r="TMK74" s="21"/>
      <c r="TML74" s="21"/>
      <c r="TMM74" s="21"/>
      <c r="TMN74" s="21"/>
      <c r="TMO74" s="21"/>
      <c r="TMP74" s="21"/>
      <c r="TMQ74" s="21"/>
      <c r="TMR74" s="21"/>
      <c r="TMS74" s="21"/>
      <c r="TMT74" s="21"/>
      <c r="TMU74" s="21"/>
      <c r="TMV74" s="21"/>
      <c r="TMW74" s="21"/>
      <c r="TMX74" s="21"/>
      <c r="TMY74" s="21"/>
      <c r="TMZ74" s="21"/>
      <c r="TNA74" s="21"/>
      <c r="TNB74" s="21"/>
      <c r="TNC74" s="21"/>
      <c r="TND74" s="21"/>
      <c r="TNE74" s="21"/>
      <c r="TNF74" s="21"/>
      <c r="TNG74" s="21"/>
      <c r="TNH74" s="21"/>
      <c r="TNI74" s="21"/>
      <c r="TNJ74" s="21"/>
      <c r="TNK74" s="21"/>
      <c r="TNL74" s="21"/>
      <c r="TNM74" s="21"/>
      <c r="TNN74" s="21"/>
      <c r="TNO74" s="21"/>
      <c r="TNP74" s="21"/>
      <c r="TNQ74" s="21"/>
      <c r="TNR74" s="21"/>
      <c r="TNS74" s="21"/>
      <c r="TNT74" s="21"/>
      <c r="TNU74" s="21"/>
      <c r="TNV74" s="21"/>
      <c r="TNW74" s="21"/>
      <c r="TNX74" s="21"/>
      <c r="TNY74" s="21"/>
      <c r="TNZ74" s="21"/>
      <c r="TOA74" s="21"/>
      <c r="TOB74" s="21"/>
      <c r="TOC74" s="21"/>
      <c r="TOD74" s="21"/>
      <c r="TOE74" s="21"/>
      <c r="TOF74" s="21"/>
      <c r="TOG74" s="21"/>
      <c r="TOH74" s="21"/>
      <c r="TOI74" s="21"/>
      <c r="TOJ74" s="21"/>
      <c r="TOK74" s="21"/>
      <c r="TOL74" s="21"/>
      <c r="TOM74" s="21"/>
      <c r="TON74" s="21"/>
      <c r="TOO74" s="21"/>
      <c r="TOP74" s="21"/>
      <c r="TOQ74" s="21"/>
      <c r="TOR74" s="21"/>
      <c r="TOS74" s="21"/>
      <c r="TOT74" s="21"/>
      <c r="TOU74" s="21"/>
      <c r="TOV74" s="21"/>
      <c r="TOW74" s="21"/>
      <c r="TOX74" s="21"/>
      <c r="TOY74" s="21"/>
      <c r="TOZ74" s="21"/>
      <c r="TPA74" s="21"/>
      <c r="TPB74" s="21"/>
      <c r="TPC74" s="21"/>
      <c r="TPD74" s="21"/>
      <c r="TPE74" s="21"/>
      <c r="TPF74" s="21"/>
      <c r="TPG74" s="21"/>
      <c r="TPH74" s="21"/>
      <c r="TPI74" s="21"/>
      <c r="TPJ74" s="21"/>
      <c r="TPK74" s="21"/>
      <c r="TPL74" s="21"/>
      <c r="TPM74" s="21"/>
      <c r="TPN74" s="21"/>
      <c r="TPO74" s="21"/>
      <c r="TPP74" s="21"/>
      <c r="TPQ74" s="21"/>
      <c r="TPR74" s="21"/>
      <c r="TPS74" s="21"/>
      <c r="TPT74" s="21"/>
      <c r="TPU74" s="21"/>
      <c r="TPV74" s="21"/>
      <c r="TPW74" s="21"/>
      <c r="TPX74" s="21"/>
      <c r="TPY74" s="21"/>
      <c r="TPZ74" s="21"/>
      <c r="TQA74" s="21"/>
      <c r="TQB74" s="21"/>
      <c r="TQC74" s="21"/>
      <c r="TQD74" s="21"/>
      <c r="TQE74" s="21"/>
      <c r="TQF74" s="21"/>
      <c r="TQG74" s="21"/>
      <c r="TQH74" s="21"/>
      <c r="TQI74" s="21"/>
      <c r="TQJ74" s="21"/>
      <c r="TQK74" s="21"/>
      <c r="TQL74" s="21"/>
      <c r="TQM74" s="21"/>
      <c r="TQN74" s="21"/>
      <c r="TQO74" s="21"/>
      <c r="TQP74" s="21"/>
      <c r="TQQ74" s="21"/>
      <c r="TQR74" s="21"/>
      <c r="TQS74" s="21"/>
      <c r="TQT74" s="21"/>
      <c r="TQU74" s="21"/>
      <c r="TQV74" s="21"/>
      <c r="TQW74" s="21"/>
      <c r="TQX74" s="21"/>
      <c r="TQY74" s="21"/>
      <c r="TQZ74" s="21"/>
      <c r="TRA74" s="21"/>
      <c r="TRB74" s="21"/>
      <c r="TRC74" s="21"/>
      <c r="TRD74" s="21"/>
      <c r="TRE74" s="21"/>
      <c r="TRF74" s="21"/>
      <c r="TRG74" s="21"/>
      <c r="TRH74" s="21"/>
      <c r="TRI74" s="21"/>
      <c r="TRJ74" s="21"/>
      <c r="TRK74" s="21"/>
      <c r="TRL74" s="21"/>
      <c r="TRM74" s="21"/>
      <c r="TRN74" s="21"/>
      <c r="TRO74" s="21"/>
      <c r="TRP74" s="21"/>
      <c r="TRQ74" s="21"/>
      <c r="TRR74" s="21"/>
      <c r="TRS74" s="21"/>
      <c r="TRT74" s="21"/>
      <c r="TRU74" s="21"/>
      <c r="TRV74" s="21"/>
      <c r="TRW74" s="21"/>
      <c r="TRX74" s="21"/>
      <c r="TRY74" s="21"/>
      <c r="TRZ74" s="21"/>
      <c r="TSA74" s="21"/>
      <c r="TSB74" s="21"/>
      <c r="TSC74" s="21"/>
      <c r="TSD74" s="21"/>
      <c r="TSE74" s="21"/>
      <c r="TSF74" s="21"/>
      <c r="TSG74" s="21"/>
      <c r="TSH74" s="21"/>
      <c r="TSI74" s="21"/>
      <c r="TSJ74" s="21"/>
      <c r="TSK74" s="21"/>
      <c r="TSL74" s="21"/>
      <c r="TSM74" s="21"/>
      <c r="TSN74" s="21"/>
      <c r="TSO74" s="21"/>
      <c r="TSP74" s="21"/>
      <c r="TSQ74" s="21"/>
      <c r="TSR74" s="21"/>
      <c r="TSS74" s="21"/>
      <c r="TST74" s="21"/>
      <c r="TSU74" s="21"/>
      <c r="TSV74" s="21"/>
      <c r="TSW74" s="21"/>
      <c r="TSX74" s="21"/>
      <c r="TSY74" s="21"/>
      <c r="TSZ74" s="21"/>
      <c r="TTA74" s="21"/>
      <c r="TTB74" s="21"/>
      <c r="TTC74" s="21"/>
      <c r="TTD74" s="21"/>
      <c r="TTE74" s="21"/>
      <c r="TTF74" s="21"/>
      <c r="TTG74" s="21"/>
      <c r="TTH74" s="21"/>
      <c r="TTI74" s="21"/>
      <c r="TTJ74" s="21"/>
      <c r="TTK74" s="21"/>
      <c r="TTL74" s="21"/>
      <c r="TTM74" s="21"/>
      <c r="TTN74" s="21"/>
      <c r="TTO74" s="21"/>
      <c r="TTP74" s="21"/>
      <c r="TTQ74" s="21"/>
      <c r="TTR74" s="21"/>
      <c r="TTS74" s="21"/>
      <c r="TTT74" s="21"/>
      <c r="TTU74" s="21"/>
      <c r="TTV74" s="21"/>
      <c r="TTW74" s="21"/>
      <c r="TTX74" s="21"/>
      <c r="TTY74" s="21"/>
      <c r="TTZ74" s="21"/>
      <c r="TUA74" s="21"/>
      <c r="TUB74" s="21"/>
      <c r="TUC74" s="21"/>
      <c r="TUD74" s="21"/>
      <c r="TUE74" s="21"/>
      <c r="TUF74" s="21"/>
      <c r="TUG74" s="21"/>
      <c r="TUH74" s="21"/>
      <c r="TUI74" s="21"/>
      <c r="TUJ74" s="21"/>
      <c r="TUK74" s="21"/>
      <c r="TUL74" s="21"/>
      <c r="TUM74" s="21"/>
      <c r="TUN74" s="21"/>
      <c r="TUO74" s="21"/>
      <c r="TUP74" s="21"/>
      <c r="TUQ74" s="21"/>
      <c r="TUR74" s="21"/>
      <c r="TUS74" s="21"/>
      <c r="TUT74" s="21"/>
      <c r="TUU74" s="21"/>
      <c r="TUV74" s="21"/>
      <c r="TUW74" s="21"/>
      <c r="TUX74" s="21"/>
      <c r="TUY74" s="21"/>
      <c r="TUZ74" s="21"/>
      <c r="TVA74" s="21"/>
      <c r="TVB74" s="21"/>
      <c r="TVC74" s="21"/>
      <c r="TVD74" s="21"/>
      <c r="TVE74" s="21"/>
      <c r="TVF74" s="21"/>
      <c r="TVG74" s="21"/>
      <c r="TVH74" s="21"/>
      <c r="TVI74" s="21"/>
      <c r="TVJ74" s="21"/>
      <c r="TVK74" s="21"/>
      <c r="TVL74" s="21"/>
      <c r="TVM74" s="21"/>
      <c r="TVN74" s="21"/>
      <c r="TVO74" s="21"/>
      <c r="TVP74" s="21"/>
      <c r="TVQ74" s="21"/>
      <c r="TVR74" s="21"/>
      <c r="TVS74" s="21"/>
      <c r="TVT74" s="21"/>
      <c r="TVU74" s="21"/>
      <c r="TVV74" s="21"/>
      <c r="TVW74" s="21"/>
      <c r="TVX74" s="21"/>
      <c r="TVY74" s="21"/>
      <c r="TVZ74" s="21"/>
      <c r="TWA74" s="21"/>
      <c r="TWB74" s="21"/>
      <c r="TWC74" s="21"/>
      <c r="TWD74" s="21"/>
      <c r="TWE74" s="21"/>
      <c r="TWF74" s="21"/>
      <c r="TWG74" s="21"/>
      <c r="TWH74" s="21"/>
      <c r="TWI74" s="21"/>
      <c r="TWJ74" s="21"/>
      <c r="TWK74" s="21"/>
      <c r="TWL74" s="21"/>
      <c r="TWM74" s="21"/>
      <c r="TWN74" s="21"/>
      <c r="TWO74" s="21"/>
      <c r="TWP74" s="21"/>
      <c r="TWQ74" s="21"/>
      <c r="TWR74" s="21"/>
      <c r="TWS74" s="21"/>
      <c r="TWT74" s="21"/>
      <c r="TWU74" s="21"/>
      <c r="TWV74" s="21"/>
      <c r="TWW74" s="21"/>
      <c r="TWX74" s="21"/>
      <c r="TWY74" s="21"/>
      <c r="TWZ74" s="21"/>
      <c r="TXA74" s="21"/>
      <c r="TXB74" s="21"/>
      <c r="TXC74" s="21"/>
      <c r="TXD74" s="21"/>
      <c r="TXE74" s="21"/>
      <c r="TXF74" s="21"/>
      <c r="TXG74" s="21"/>
      <c r="TXH74" s="21"/>
      <c r="TXI74" s="21"/>
      <c r="TXJ74" s="21"/>
      <c r="TXK74" s="21"/>
      <c r="TXL74" s="21"/>
      <c r="TXM74" s="21"/>
      <c r="TXN74" s="21"/>
      <c r="TXO74" s="21"/>
      <c r="TXP74" s="21"/>
      <c r="TXQ74" s="21"/>
      <c r="TXR74" s="21"/>
      <c r="TXS74" s="21"/>
      <c r="TXT74" s="21"/>
      <c r="TXU74" s="21"/>
      <c r="TXV74" s="21"/>
      <c r="TXW74" s="21"/>
      <c r="TXX74" s="21"/>
      <c r="TXY74" s="21"/>
      <c r="TXZ74" s="21"/>
      <c r="TYA74" s="21"/>
      <c r="TYB74" s="21"/>
      <c r="TYC74" s="21"/>
      <c r="TYD74" s="21"/>
      <c r="TYE74" s="21"/>
      <c r="TYF74" s="21"/>
      <c r="TYG74" s="21"/>
      <c r="TYH74" s="21"/>
      <c r="TYI74" s="21"/>
      <c r="TYJ74" s="21"/>
      <c r="TYK74" s="21"/>
      <c r="TYL74" s="21"/>
      <c r="TYM74" s="21"/>
      <c r="TYN74" s="21"/>
      <c r="TYO74" s="21"/>
      <c r="TYP74" s="21"/>
      <c r="TYQ74" s="21"/>
      <c r="TYR74" s="21"/>
      <c r="TYS74" s="21"/>
      <c r="TYT74" s="21"/>
      <c r="TYU74" s="21"/>
      <c r="TYV74" s="21"/>
      <c r="TYW74" s="21"/>
      <c r="TYX74" s="21"/>
      <c r="TYY74" s="21"/>
      <c r="TYZ74" s="21"/>
      <c r="TZA74" s="21"/>
      <c r="TZB74" s="21"/>
      <c r="TZC74" s="21"/>
      <c r="TZD74" s="21"/>
      <c r="TZE74" s="21"/>
      <c r="TZF74" s="21"/>
      <c r="TZG74" s="21"/>
      <c r="TZH74" s="21"/>
      <c r="TZI74" s="21"/>
      <c r="TZJ74" s="21"/>
      <c r="TZK74" s="21"/>
      <c r="TZL74" s="21"/>
      <c r="TZM74" s="21"/>
      <c r="TZN74" s="21"/>
      <c r="TZO74" s="21"/>
      <c r="TZP74" s="21"/>
      <c r="TZQ74" s="21"/>
      <c r="TZR74" s="21"/>
      <c r="TZS74" s="21"/>
      <c r="TZT74" s="21"/>
      <c r="TZU74" s="21"/>
      <c r="TZV74" s="21"/>
      <c r="TZW74" s="21"/>
      <c r="TZX74" s="21"/>
      <c r="TZY74" s="21"/>
      <c r="TZZ74" s="21"/>
      <c r="UAA74" s="21"/>
      <c r="UAB74" s="21"/>
      <c r="UAC74" s="21"/>
      <c r="UAD74" s="21"/>
      <c r="UAE74" s="21"/>
      <c r="UAF74" s="21"/>
      <c r="UAG74" s="21"/>
      <c r="UAH74" s="21"/>
      <c r="UAI74" s="21"/>
      <c r="UAJ74" s="21"/>
      <c r="UAK74" s="21"/>
      <c r="UAL74" s="21"/>
      <c r="UAM74" s="21"/>
      <c r="UAN74" s="21"/>
      <c r="UAO74" s="21"/>
      <c r="UAP74" s="21"/>
      <c r="UAQ74" s="21"/>
      <c r="UAR74" s="21"/>
      <c r="UAS74" s="21"/>
      <c r="UAT74" s="21"/>
      <c r="UAU74" s="21"/>
      <c r="UAV74" s="21"/>
      <c r="UAW74" s="21"/>
      <c r="UAX74" s="21"/>
      <c r="UAY74" s="21"/>
      <c r="UAZ74" s="21"/>
      <c r="UBA74" s="21"/>
      <c r="UBB74" s="21"/>
      <c r="UBC74" s="21"/>
      <c r="UBD74" s="21"/>
      <c r="UBE74" s="21"/>
      <c r="UBF74" s="21"/>
      <c r="UBG74" s="21"/>
      <c r="UBH74" s="21"/>
      <c r="UBI74" s="21"/>
      <c r="UBJ74" s="21"/>
      <c r="UBK74" s="21"/>
      <c r="UBL74" s="21"/>
      <c r="UBM74" s="21"/>
      <c r="UBN74" s="21"/>
      <c r="UBO74" s="21"/>
      <c r="UBP74" s="21"/>
      <c r="UBQ74" s="21"/>
      <c r="UBR74" s="21"/>
      <c r="UBS74" s="21"/>
      <c r="UBT74" s="21"/>
      <c r="UBU74" s="21"/>
      <c r="UBV74" s="21"/>
      <c r="UBW74" s="21"/>
      <c r="UBX74" s="21"/>
      <c r="UBY74" s="21"/>
      <c r="UBZ74" s="21"/>
      <c r="UCA74" s="21"/>
      <c r="UCB74" s="21"/>
      <c r="UCC74" s="21"/>
      <c r="UCD74" s="21"/>
      <c r="UCE74" s="21"/>
      <c r="UCF74" s="21"/>
      <c r="UCG74" s="21"/>
      <c r="UCH74" s="21"/>
      <c r="UCI74" s="21"/>
      <c r="UCJ74" s="21"/>
      <c r="UCK74" s="21"/>
      <c r="UCL74" s="21"/>
      <c r="UCM74" s="21"/>
      <c r="UCN74" s="21"/>
      <c r="UCO74" s="21"/>
      <c r="UCP74" s="21"/>
      <c r="UCQ74" s="21"/>
      <c r="UCR74" s="21"/>
      <c r="UCS74" s="21"/>
      <c r="UCT74" s="21"/>
      <c r="UCU74" s="21"/>
      <c r="UCV74" s="21"/>
      <c r="UCW74" s="21"/>
      <c r="UCX74" s="21"/>
      <c r="UCY74" s="21"/>
      <c r="UCZ74" s="21"/>
      <c r="UDA74" s="21"/>
      <c r="UDB74" s="21"/>
      <c r="UDC74" s="21"/>
      <c r="UDD74" s="21"/>
      <c r="UDE74" s="21"/>
      <c r="UDF74" s="21"/>
      <c r="UDG74" s="21"/>
      <c r="UDH74" s="21"/>
      <c r="UDI74" s="21"/>
      <c r="UDJ74" s="21"/>
      <c r="UDK74" s="21"/>
      <c r="UDL74" s="21"/>
      <c r="UDM74" s="21"/>
      <c r="UDN74" s="21"/>
      <c r="UDO74" s="21"/>
      <c r="UDP74" s="21"/>
      <c r="UDQ74" s="21"/>
      <c r="UDR74" s="21"/>
      <c r="UDS74" s="21"/>
      <c r="UDT74" s="21"/>
      <c r="UDU74" s="21"/>
      <c r="UDV74" s="21"/>
      <c r="UDW74" s="21"/>
      <c r="UDX74" s="21"/>
      <c r="UDY74" s="21"/>
      <c r="UDZ74" s="21"/>
      <c r="UEA74" s="21"/>
      <c r="UEB74" s="21"/>
      <c r="UEC74" s="21"/>
      <c r="UED74" s="21"/>
      <c r="UEE74" s="21"/>
      <c r="UEF74" s="21"/>
      <c r="UEG74" s="21"/>
      <c r="UEH74" s="21"/>
      <c r="UEI74" s="21"/>
      <c r="UEJ74" s="21"/>
      <c r="UEK74" s="21"/>
      <c r="UEL74" s="21"/>
      <c r="UEM74" s="21"/>
      <c r="UEN74" s="21"/>
      <c r="UEO74" s="21"/>
      <c r="UEP74" s="21"/>
      <c r="UEQ74" s="21"/>
      <c r="UER74" s="21"/>
      <c r="UES74" s="21"/>
      <c r="UET74" s="21"/>
      <c r="UEU74" s="21"/>
      <c r="UEV74" s="21"/>
      <c r="UEW74" s="21"/>
      <c r="UEX74" s="21"/>
      <c r="UEY74" s="21"/>
      <c r="UEZ74" s="21"/>
      <c r="UFA74" s="21"/>
      <c r="UFB74" s="21"/>
      <c r="UFC74" s="21"/>
      <c r="UFD74" s="21"/>
      <c r="UFE74" s="21"/>
      <c r="UFF74" s="21"/>
      <c r="UFG74" s="21"/>
      <c r="UFH74" s="21"/>
      <c r="UFI74" s="21"/>
      <c r="UFJ74" s="21"/>
      <c r="UFK74" s="21"/>
      <c r="UFL74" s="21"/>
      <c r="UFM74" s="21"/>
      <c r="UFN74" s="21"/>
      <c r="UFO74" s="21"/>
      <c r="UFP74" s="21"/>
      <c r="UFQ74" s="21"/>
      <c r="UFR74" s="21"/>
      <c r="UFS74" s="21"/>
      <c r="UFT74" s="21"/>
      <c r="UFU74" s="21"/>
      <c r="UFV74" s="21"/>
      <c r="UFW74" s="21"/>
      <c r="UFX74" s="21"/>
      <c r="UFY74" s="21"/>
      <c r="UFZ74" s="21"/>
      <c r="UGA74" s="21"/>
      <c r="UGB74" s="21"/>
      <c r="UGC74" s="21"/>
      <c r="UGD74" s="21"/>
      <c r="UGE74" s="21"/>
      <c r="UGF74" s="21"/>
      <c r="UGG74" s="21"/>
      <c r="UGH74" s="21"/>
      <c r="UGI74" s="21"/>
      <c r="UGJ74" s="21"/>
      <c r="UGK74" s="21"/>
      <c r="UGL74" s="21"/>
      <c r="UGM74" s="21"/>
      <c r="UGN74" s="21"/>
      <c r="UGO74" s="21"/>
      <c r="UGP74" s="21"/>
      <c r="UGQ74" s="21"/>
      <c r="UGR74" s="21"/>
      <c r="UGS74" s="21"/>
      <c r="UGT74" s="21"/>
      <c r="UGU74" s="21"/>
      <c r="UGV74" s="21"/>
      <c r="UGW74" s="21"/>
      <c r="UGX74" s="21"/>
      <c r="UGY74" s="21"/>
      <c r="UGZ74" s="21"/>
      <c r="UHA74" s="21"/>
      <c r="UHB74" s="21"/>
      <c r="UHC74" s="21"/>
      <c r="UHD74" s="21"/>
      <c r="UHE74" s="21"/>
      <c r="UHF74" s="21"/>
      <c r="UHG74" s="21"/>
      <c r="UHH74" s="21"/>
      <c r="UHI74" s="21"/>
      <c r="UHJ74" s="21"/>
      <c r="UHK74" s="21"/>
      <c r="UHL74" s="21"/>
      <c r="UHM74" s="21"/>
      <c r="UHN74" s="21"/>
      <c r="UHO74" s="21"/>
      <c r="UHP74" s="21"/>
      <c r="UHQ74" s="21"/>
      <c r="UHR74" s="21"/>
      <c r="UHS74" s="21"/>
      <c r="UHT74" s="21"/>
      <c r="UHU74" s="21"/>
      <c r="UHV74" s="21"/>
      <c r="UHW74" s="21"/>
      <c r="UHX74" s="21"/>
      <c r="UHY74" s="21"/>
      <c r="UHZ74" s="21"/>
      <c r="UIA74" s="21"/>
      <c r="UIB74" s="21"/>
      <c r="UIC74" s="21"/>
      <c r="UID74" s="21"/>
      <c r="UIE74" s="21"/>
      <c r="UIF74" s="21"/>
      <c r="UIG74" s="21"/>
      <c r="UIH74" s="21"/>
      <c r="UII74" s="21"/>
      <c r="UIJ74" s="21"/>
      <c r="UIK74" s="21"/>
      <c r="UIL74" s="21"/>
      <c r="UIM74" s="21"/>
      <c r="UIN74" s="21"/>
      <c r="UIO74" s="21"/>
      <c r="UIP74" s="21"/>
      <c r="UIQ74" s="21"/>
      <c r="UIR74" s="21"/>
      <c r="UIS74" s="21"/>
      <c r="UIT74" s="21"/>
      <c r="UIU74" s="21"/>
      <c r="UIV74" s="21"/>
      <c r="UIW74" s="21"/>
      <c r="UIX74" s="21"/>
      <c r="UIY74" s="21"/>
      <c r="UIZ74" s="21"/>
      <c r="UJA74" s="21"/>
      <c r="UJB74" s="21"/>
      <c r="UJC74" s="21"/>
      <c r="UJD74" s="21"/>
      <c r="UJE74" s="21"/>
      <c r="UJF74" s="21"/>
      <c r="UJG74" s="21"/>
      <c r="UJH74" s="21"/>
      <c r="UJI74" s="21"/>
      <c r="UJJ74" s="21"/>
      <c r="UJK74" s="21"/>
      <c r="UJL74" s="21"/>
      <c r="UJM74" s="21"/>
      <c r="UJN74" s="21"/>
      <c r="UJO74" s="21"/>
      <c r="UJP74" s="21"/>
      <c r="UJQ74" s="21"/>
      <c r="UJR74" s="21"/>
      <c r="UJS74" s="21"/>
      <c r="UJT74" s="21"/>
      <c r="UJU74" s="21"/>
      <c r="UJV74" s="21"/>
      <c r="UJW74" s="21"/>
      <c r="UJX74" s="21"/>
      <c r="UJY74" s="21"/>
      <c r="UJZ74" s="21"/>
      <c r="UKA74" s="21"/>
      <c r="UKB74" s="21"/>
      <c r="UKC74" s="21"/>
      <c r="UKD74" s="21"/>
      <c r="UKE74" s="21"/>
      <c r="UKF74" s="21"/>
      <c r="UKG74" s="21"/>
      <c r="UKH74" s="21"/>
      <c r="UKI74" s="21"/>
      <c r="UKJ74" s="21"/>
      <c r="UKK74" s="21"/>
      <c r="UKL74" s="21"/>
      <c r="UKM74" s="21"/>
      <c r="UKN74" s="21"/>
      <c r="UKO74" s="21"/>
      <c r="UKP74" s="21"/>
      <c r="UKQ74" s="21"/>
      <c r="UKR74" s="21"/>
      <c r="UKS74" s="21"/>
      <c r="UKT74" s="21"/>
      <c r="UKU74" s="21"/>
      <c r="UKV74" s="21"/>
      <c r="UKW74" s="21"/>
      <c r="UKX74" s="21"/>
      <c r="UKY74" s="21"/>
      <c r="UKZ74" s="21"/>
      <c r="ULA74" s="21"/>
      <c r="ULB74" s="21"/>
      <c r="ULC74" s="21"/>
      <c r="ULD74" s="21"/>
      <c r="ULE74" s="21"/>
      <c r="ULF74" s="21"/>
      <c r="ULG74" s="21"/>
      <c r="ULH74" s="21"/>
      <c r="ULI74" s="21"/>
      <c r="ULJ74" s="21"/>
      <c r="ULK74" s="21"/>
      <c r="ULL74" s="21"/>
      <c r="ULM74" s="21"/>
      <c r="ULN74" s="21"/>
      <c r="ULO74" s="21"/>
      <c r="ULP74" s="21"/>
      <c r="ULQ74" s="21"/>
      <c r="ULR74" s="21"/>
      <c r="ULS74" s="21"/>
      <c r="ULT74" s="21"/>
      <c r="ULU74" s="21"/>
      <c r="ULV74" s="21"/>
      <c r="ULW74" s="21"/>
      <c r="ULX74" s="21"/>
      <c r="ULY74" s="21"/>
      <c r="ULZ74" s="21"/>
      <c r="UMA74" s="21"/>
      <c r="UMB74" s="21"/>
      <c r="UMC74" s="21"/>
      <c r="UMD74" s="21"/>
      <c r="UME74" s="21"/>
      <c r="UMF74" s="21"/>
      <c r="UMG74" s="21"/>
      <c r="UMH74" s="21"/>
      <c r="UMI74" s="21"/>
      <c r="UMJ74" s="21"/>
      <c r="UMK74" s="21"/>
      <c r="UML74" s="21"/>
      <c r="UMM74" s="21"/>
      <c r="UMN74" s="21"/>
      <c r="UMO74" s="21"/>
      <c r="UMP74" s="21"/>
      <c r="UMQ74" s="21"/>
      <c r="UMR74" s="21"/>
      <c r="UMS74" s="21"/>
      <c r="UMT74" s="21"/>
      <c r="UMU74" s="21"/>
      <c r="UMV74" s="21"/>
      <c r="UMW74" s="21"/>
      <c r="UMX74" s="21"/>
      <c r="UMY74" s="21"/>
      <c r="UMZ74" s="21"/>
      <c r="UNA74" s="21"/>
      <c r="UNB74" s="21"/>
      <c r="UNC74" s="21"/>
      <c r="UND74" s="21"/>
      <c r="UNE74" s="21"/>
      <c r="UNF74" s="21"/>
      <c r="UNG74" s="21"/>
      <c r="UNH74" s="21"/>
      <c r="UNI74" s="21"/>
      <c r="UNJ74" s="21"/>
      <c r="UNK74" s="21"/>
      <c r="UNL74" s="21"/>
      <c r="UNM74" s="21"/>
      <c r="UNN74" s="21"/>
      <c r="UNO74" s="21"/>
      <c r="UNP74" s="21"/>
      <c r="UNQ74" s="21"/>
      <c r="UNR74" s="21"/>
      <c r="UNS74" s="21"/>
      <c r="UNT74" s="21"/>
      <c r="UNU74" s="21"/>
      <c r="UNV74" s="21"/>
      <c r="UNW74" s="21"/>
      <c r="UNX74" s="21"/>
      <c r="UNY74" s="21"/>
      <c r="UNZ74" s="21"/>
      <c r="UOA74" s="21"/>
      <c r="UOB74" s="21"/>
      <c r="UOC74" s="21"/>
      <c r="UOD74" s="21"/>
      <c r="UOE74" s="21"/>
      <c r="UOF74" s="21"/>
      <c r="UOG74" s="21"/>
      <c r="UOH74" s="21"/>
      <c r="UOI74" s="21"/>
      <c r="UOJ74" s="21"/>
      <c r="UOK74" s="21"/>
      <c r="UOL74" s="21"/>
      <c r="UOM74" s="21"/>
      <c r="UON74" s="21"/>
      <c r="UOO74" s="21"/>
      <c r="UOP74" s="21"/>
      <c r="UOQ74" s="21"/>
      <c r="UOR74" s="21"/>
      <c r="UOS74" s="21"/>
      <c r="UOT74" s="21"/>
      <c r="UOU74" s="21"/>
      <c r="UOV74" s="21"/>
      <c r="UOW74" s="21"/>
      <c r="UOX74" s="21"/>
      <c r="UOY74" s="21"/>
      <c r="UOZ74" s="21"/>
      <c r="UPA74" s="21"/>
      <c r="UPB74" s="21"/>
      <c r="UPC74" s="21"/>
      <c r="UPD74" s="21"/>
      <c r="UPE74" s="21"/>
      <c r="UPF74" s="21"/>
      <c r="UPG74" s="21"/>
      <c r="UPH74" s="21"/>
      <c r="UPI74" s="21"/>
      <c r="UPJ74" s="21"/>
      <c r="UPK74" s="21"/>
      <c r="UPL74" s="21"/>
      <c r="UPM74" s="21"/>
      <c r="UPN74" s="21"/>
      <c r="UPO74" s="21"/>
      <c r="UPP74" s="21"/>
      <c r="UPQ74" s="21"/>
      <c r="UPR74" s="21"/>
      <c r="UPS74" s="21"/>
      <c r="UPT74" s="21"/>
      <c r="UPU74" s="21"/>
      <c r="UPV74" s="21"/>
      <c r="UPW74" s="21"/>
      <c r="UPX74" s="21"/>
      <c r="UPY74" s="21"/>
      <c r="UPZ74" s="21"/>
      <c r="UQA74" s="21"/>
      <c r="UQB74" s="21"/>
      <c r="UQC74" s="21"/>
      <c r="UQD74" s="21"/>
      <c r="UQE74" s="21"/>
      <c r="UQF74" s="21"/>
      <c r="UQG74" s="21"/>
      <c r="UQH74" s="21"/>
      <c r="UQI74" s="21"/>
      <c r="UQJ74" s="21"/>
      <c r="UQK74" s="21"/>
      <c r="UQL74" s="21"/>
      <c r="UQM74" s="21"/>
      <c r="UQN74" s="21"/>
      <c r="UQO74" s="21"/>
      <c r="UQP74" s="21"/>
      <c r="UQQ74" s="21"/>
      <c r="UQR74" s="21"/>
      <c r="UQS74" s="21"/>
      <c r="UQT74" s="21"/>
      <c r="UQU74" s="21"/>
      <c r="UQV74" s="21"/>
      <c r="UQW74" s="21"/>
      <c r="UQX74" s="21"/>
      <c r="UQY74" s="21"/>
      <c r="UQZ74" s="21"/>
      <c r="URA74" s="21"/>
      <c r="URB74" s="21"/>
      <c r="URC74" s="21"/>
      <c r="URD74" s="21"/>
      <c r="URE74" s="21"/>
      <c r="URF74" s="21"/>
      <c r="URG74" s="21"/>
      <c r="URH74" s="21"/>
      <c r="URI74" s="21"/>
      <c r="URJ74" s="21"/>
      <c r="URK74" s="21"/>
      <c r="URL74" s="21"/>
      <c r="URM74" s="21"/>
      <c r="URN74" s="21"/>
      <c r="URO74" s="21"/>
      <c r="URP74" s="21"/>
      <c r="URQ74" s="21"/>
      <c r="URR74" s="21"/>
      <c r="URS74" s="21"/>
      <c r="URT74" s="21"/>
      <c r="URU74" s="21"/>
      <c r="URV74" s="21"/>
      <c r="URW74" s="21"/>
      <c r="URX74" s="21"/>
      <c r="URY74" s="21"/>
      <c r="URZ74" s="21"/>
      <c r="USA74" s="21"/>
      <c r="USB74" s="21"/>
      <c r="USC74" s="21"/>
      <c r="USD74" s="21"/>
      <c r="USE74" s="21"/>
      <c r="USF74" s="21"/>
      <c r="USG74" s="21"/>
      <c r="USH74" s="21"/>
      <c r="USI74" s="21"/>
      <c r="USJ74" s="21"/>
      <c r="USK74" s="21"/>
      <c r="USL74" s="21"/>
      <c r="USM74" s="21"/>
      <c r="USN74" s="21"/>
      <c r="USO74" s="21"/>
      <c r="USP74" s="21"/>
      <c r="USQ74" s="21"/>
      <c r="USR74" s="21"/>
      <c r="USS74" s="21"/>
      <c r="UST74" s="21"/>
      <c r="USU74" s="21"/>
      <c r="USV74" s="21"/>
      <c r="USW74" s="21"/>
      <c r="USX74" s="21"/>
      <c r="USY74" s="21"/>
      <c r="USZ74" s="21"/>
      <c r="UTA74" s="21"/>
      <c r="UTB74" s="21"/>
      <c r="UTC74" s="21"/>
      <c r="UTD74" s="21"/>
      <c r="UTE74" s="21"/>
      <c r="UTF74" s="21"/>
      <c r="UTG74" s="21"/>
      <c r="UTH74" s="21"/>
      <c r="UTI74" s="21"/>
      <c r="UTJ74" s="21"/>
      <c r="UTK74" s="21"/>
      <c r="UTL74" s="21"/>
      <c r="UTM74" s="21"/>
      <c r="UTN74" s="21"/>
      <c r="UTO74" s="21"/>
      <c r="UTP74" s="21"/>
      <c r="UTQ74" s="21"/>
      <c r="UTR74" s="21"/>
      <c r="UTS74" s="21"/>
      <c r="UTT74" s="21"/>
      <c r="UTU74" s="21"/>
      <c r="UTV74" s="21"/>
      <c r="UTW74" s="21"/>
      <c r="UTX74" s="21"/>
      <c r="UTY74" s="21"/>
      <c r="UTZ74" s="21"/>
      <c r="UUA74" s="21"/>
      <c r="UUB74" s="21"/>
      <c r="UUC74" s="21"/>
      <c r="UUD74" s="21"/>
      <c r="UUE74" s="21"/>
      <c r="UUF74" s="21"/>
      <c r="UUG74" s="21"/>
      <c r="UUH74" s="21"/>
      <c r="UUI74" s="21"/>
      <c r="UUJ74" s="21"/>
      <c r="UUK74" s="21"/>
      <c r="UUL74" s="21"/>
      <c r="UUM74" s="21"/>
      <c r="UUN74" s="21"/>
      <c r="UUO74" s="21"/>
      <c r="UUP74" s="21"/>
      <c r="UUQ74" s="21"/>
      <c r="UUR74" s="21"/>
      <c r="UUS74" s="21"/>
      <c r="UUT74" s="21"/>
      <c r="UUU74" s="21"/>
      <c r="UUV74" s="21"/>
      <c r="UUW74" s="21"/>
      <c r="UUX74" s="21"/>
      <c r="UUY74" s="21"/>
      <c r="UUZ74" s="21"/>
      <c r="UVA74" s="21"/>
      <c r="UVB74" s="21"/>
      <c r="UVC74" s="21"/>
      <c r="UVD74" s="21"/>
      <c r="UVE74" s="21"/>
      <c r="UVF74" s="21"/>
      <c r="UVG74" s="21"/>
      <c r="UVH74" s="21"/>
      <c r="UVI74" s="21"/>
      <c r="UVJ74" s="21"/>
      <c r="UVK74" s="21"/>
      <c r="UVL74" s="21"/>
      <c r="UVM74" s="21"/>
      <c r="UVN74" s="21"/>
      <c r="UVO74" s="21"/>
      <c r="UVP74" s="21"/>
      <c r="UVQ74" s="21"/>
      <c r="UVR74" s="21"/>
      <c r="UVS74" s="21"/>
      <c r="UVT74" s="21"/>
      <c r="UVU74" s="21"/>
      <c r="UVV74" s="21"/>
      <c r="UVW74" s="21"/>
      <c r="UVX74" s="21"/>
      <c r="UVY74" s="21"/>
      <c r="UVZ74" s="21"/>
      <c r="UWA74" s="21"/>
      <c r="UWB74" s="21"/>
      <c r="UWC74" s="21"/>
      <c r="UWD74" s="21"/>
      <c r="UWE74" s="21"/>
      <c r="UWF74" s="21"/>
      <c r="UWG74" s="21"/>
      <c r="UWH74" s="21"/>
      <c r="UWI74" s="21"/>
      <c r="UWJ74" s="21"/>
      <c r="UWK74" s="21"/>
      <c r="UWL74" s="21"/>
      <c r="UWM74" s="21"/>
      <c r="UWN74" s="21"/>
      <c r="UWO74" s="21"/>
      <c r="UWP74" s="21"/>
      <c r="UWQ74" s="21"/>
      <c r="UWR74" s="21"/>
      <c r="UWS74" s="21"/>
      <c r="UWT74" s="21"/>
      <c r="UWU74" s="21"/>
      <c r="UWV74" s="21"/>
      <c r="UWW74" s="21"/>
      <c r="UWX74" s="21"/>
      <c r="UWY74" s="21"/>
      <c r="UWZ74" s="21"/>
      <c r="UXA74" s="21"/>
      <c r="UXB74" s="21"/>
      <c r="UXC74" s="21"/>
      <c r="UXD74" s="21"/>
      <c r="UXE74" s="21"/>
      <c r="UXF74" s="21"/>
      <c r="UXG74" s="21"/>
      <c r="UXH74" s="21"/>
      <c r="UXI74" s="21"/>
      <c r="UXJ74" s="21"/>
      <c r="UXK74" s="21"/>
      <c r="UXL74" s="21"/>
      <c r="UXM74" s="21"/>
      <c r="UXN74" s="21"/>
      <c r="UXO74" s="21"/>
      <c r="UXP74" s="21"/>
      <c r="UXQ74" s="21"/>
      <c r="UXR74" s="21"/>
      <c r="UXS74" s="21"/>
      <c r="UXT74" s="21"/>
      <c r="UXU74" s="21"/>
      <c r="UXV74" s="21"/>
      <c r="UXW74" s="21"/>
      <c r="UXX74" s="21"/>
      <c r="UXY74" s="21"/>
      <c r="UXZ74" s="21"/>
      <c r="UYA74" s="21"/>
      <c r="UYB74" s="21"/>
      <c r="UYC74" s="21"/>
      <c r="UYD74" s="21"/>
      <c r="UYE74" s="21"/>
      <c r="UYF74" s="21"/>
      <c r="UYG74" s="21"/>
      <c r="UYH74" s="21"/>
      <c r="UYI74" s="21"/>
      <c r="UYJ74" s="21"/>
      <c r="UYK74" s="21"/>
      <c r="UYL74" s="21"/>
      <c r="UYM74" s="21"/>
      <c r="UYN74" s="21"/>
      <c r="UYO74" s="21"/>
      <c r="UYP74" s="21"/>
      <c r="UYQ74" s="21"/>
      <c r="UYR74" s="21"/>
      <c r="UYS74" s="21"/>
      <c r="UYT74" s="21"/>
      <c r="UYU74" s="21"/>
      <c r="UYV74" s="21"/>
      <c r="UYW74" s="21"/>
      <c r="UYX74" s="21"/>
      <c r="UYY74" s="21"/>
      <c r="UYZ74" s="21"/>
      <c r="UZA74" s="21"/>
      <c r="UZB74" s="21"/>
      <c r="UZC74" s="21"/>
      <c r="UZD74" s="21"/>
      <c r="UZE74" s="21"/>
      <c r="UZF74" s="21"/>
      <c r="UZG74" s="21"/>
      <c r="UZH74" s="21"/>
      <c r="UZI74" s="21"/>
      <c r="UZJ74" s="21"/>
      <c r="UZK74" s="21"/>
      <c r="UZL74" s="21"/>
      <c r="UZM74" s="21"/>
      <c r="UZN74" s="21"/>
      <c r="UZO74" s="21"/>
      <c r="UZP74" s="21"/>
      <c r="UZQ74" s="21"/>
      <c r="UZR74" s="21"/>
      <c r="UZS74" s="21"/>
      <c r="UZT74" s="21"/>
      <c r="UZU74" s="21"/>
      <c r="UZV74" s="21"/>
      <c r="UZW74" s="21"/>
      <c r="UZX74" s="21"/>
      <c r="UZY74" s="21"/>
      <c r="UZZ74" s="21"/>
      <c r="VAA74" s="21"/>
      <c r="VAB74" s="21"/>
      <c r="VAC74" s="21"/>
      <c r="VAD74" s="21"/>
      <c r="VAE74" s="21"/>
      <c r="VAF74" s="21"/>
      <c r="VAG74" s="21"/>
      <c r="VAH74" s="21"/>
      <c r="VAI74" s="21"/>
      <c r="VAJ74" s="21"/>
      <c r="VAK74" s="21"/>
      <c r="VAL74" s="21"/>
      <c r="VAM74" s="21"/>
      <c r="VAN74" s="21"/>
      <c r="VAO74" s="21"/>
      <c r="VAP74" s="21"/>
      <c r="VAQ74" s="21"/>
      <c r="VAR74" s="21"/>
      <c r="VAS74" s="21"/>
      <c r="VAT74" s="21"/>
      <c r="VAU74" s="21"/>
      <c r="VAV74" s="21"/>
      <c r="VAW74" s="21"/>
      <c r="VAX74" s="21"/>
      <c r="VAY74" s="21"/>
      <c r="VAZ74" s="21"/>
      <c r="VBA74" s="21"/>
      <c r="VBB74" s="21"/>
      <c r="VBC74" s="21"/>
      <c r="VBD74" s="21"/>
      <c r="VBE74" s="21"/>
      <c r="VBF74" s="21"/>
      <c r="VBG74" s="21"/>
      <c r="VBH74" s="21"/>
      <c r="VBI74" s="21"/>
      <c r="VBJ74" s="21"/>
      <c r="VBK74" s="21"/>
      <c r="VBL74" s="21"/>
      <c r="VBM74" s="21"/>
      <c r="VBN74" s="21"/>
      <c r="VBO74" s="21"/>
      <c r="VBP74" s="21"/>
      <c r="VBQ74" s="21"/>
      <c r="VBR74" s="21"/>
      <c r="VBS74" s="21"/>
      <c r="VBT74" s="21"/>
      <c r="VBU74" s="21"/>
      <c r="VBV74" s="21"/>
      <c r="VBW74" s="21"/>
      <c r="VBX74" s="21"/>
      <c r="VBY74" s="21"/>
      <c r="VBZ74" s="21"/>
      <c r="VCA74" s="21"/>
      <c r="VCB74" s="21"/>
      <c r="VCC74" s="21"/>
      <c r="VCD74" s="21"/>
      <c r="VCE74" s="21"/>
      <c r="VCF74" s="21"/>
      <c r="VCG74" s="21"/>
      <c r="VCH74" s="21"/>
      <c r="VCI74" s="21"/>
      <c r="VCJ74" s="21"/>
      <c r="VCK74" s="21"/>
      <c r="VCL74" s="21"/>
      <c r="VCM74" s="21"/>
      <c r="VCN74" s="21"/>
      <c r="VCO74" s="21"/>
      <c r="VCP74" s="21"/>
      <c r="VCQ74" s="21"/>
      <c r="VCR74" s="21"/>
      <c r="VCS74" s="21"/>
      <c r="VCT74" s="21"/>
      <c r="VCU74" s="21"/>
      <c r="VCV74" s="21"/>
      <c r="VCW74" s="21"/>
      <c r="VCX74" s="21"/>
      <c r="VCY74" s="21"/>
      <c r="VCZ74" s="21"/>
      <c r="VDA74" s="21"/>
      <c r="VDB74" s="21"/>
      <c r="VDC74" s="21"/>
      <c r="VDD74" s="21"/>
      <c r="VDE74" s="21"/>
      <c r="VDF74" s="21"/>
      <c r="VDG74" s="21"/>
      <c r="VDH74" s="21"/>
      <c r="VDI74" s="21"/>
      <c r="VDJ74" s="21"/>
      <c r="VDK74" s="21"/>
      <c r="VDL74" s="21"/>
      <c r="VDM74" s="21"/>
      <c r="VDN74" s="21"/>
      <c r="VDO74" s="21"/>
      <c r="VDP74" s="21"/>
      <c r="VDQ74" s="21"/>
      <c r="VDR74" s="21"/>
      <c r="VDS74" s="21"/>
      <c r="VDT74" s="21"/>
      <c r="VDU74" s="21"/>
      <c r="VDV74" s="21"/>
      <c r="VDW74" s="21"/>
      <c r="VDX74" s="21"/>
      <c r="VDY74" s="21"/>
      <c r="VDZ74" s="21"/>
      <c r="VEA74" s="21"/>
      <c r="VEB74" s="21"/>
      <c r="VEC74" s="21"/>
      <c r="VED74" s="21"/>
      <c r="VEE74" s="21"/>
      <c r="VEF74" s="21"/>
      <c r="VEG74" s="21"/>
      <c r="VEH74" s="21"/>
      <c r="VEI74" s="21"/>
      <c r="VEJ74" s="21"/>
      <c r="VEK74" s="21"/>
      <c r="VEL74" s="21"/>
      <c r="VEM74" s="21"/>
      <c r="VEN74" s="21"/>
      <c r="VEO74" s="21"/>
      <c r="VEP74" s="21"/>
      <c r="VEQ74" s="21"/>
      <c r="VER74" s="21"/>
      <c r="VES74" s="21"/>
      <c r="VET74" s="21"/>
      <c r="VEU74" s="21"/>
      <c r="VEV74" s="21"/>
      <c r="VEW74" s="21"/>
      <c r="VEX74" s="21"/>
      <c r="VEY74" s="21"/>
      <c r="VEZ74" s="21"/>
      <c r="VFA74" s="21"/>
      <c r="VFB74" s="21"/>
      <c r="VFC74" s="21"/>
      <c r="VFD74" s="21"/>
      <c r="VFE74" s="21"/>
      <c r="VFF74" s="21"/>
      <c r="VFG74" s="21"/>
      <c r="VFH74" s="21"/>
      <c r="VFI74" s="21"/>
      <c r="VFJ74" s="21"/>
      <c r="VFK74" s="21"/>
      <c r="VFL74" s="21"/>
      <c r="VFM74" s="21"/>
      <c r="VFN74" s="21"/>
      <c r="VFO74" s="21"/>
      <c r="VFP74" s="21"/>
      <c r="VFQ74" s="21"/>
      <c r="VFR74" s="21"/>
      <c r="VFS74" s="21"/>
      <c r="VFT74" s="21"/>
      <c r="VFU74" s="21"/>
      <c r="VFV74" s="21"/>
      <c r="VFW74" s="21"/>
      <c r="VFX74" s="21"/>
      <c r="VFY74" s="21"/>
      <c r="VFZ74" s="21"/>
      <c r="VGA74" s="21"/>
      <c r="VGB74" s="21"/>
      <c r="VGC74" s="21"/>
      <c r="VGD74" s="21"/>
      <c r="VGE74" s="21"/>
      <c r="VGF74" s="21"/>
      <c r="VGG74" s="21"/>
      <c r="VGH74" s="21"/>
      <c r="VGI74" s="21"/>
      <c r="VGJ74" s="21"/>
      <c r="VGK74" s="21"/>
      <c r="VGL74" s="21"/>
      <c r="VGM74" s="21"/>
      <c r="VGN74" s="21"/>
      <c r="VGO74" s="21"/>
      <c r="VGP74" s="21"/>
      <c r="VGQ74" s="21"/>
      <c r="VGR74" s="21"/>
      <c r="VGS74" s="21"/>
      <c r="VGT74" s="21"/>
      <c r="VGU74" s="21"/>
      <c r="VGV74" s="21"/>
      <c r="VGW74" s="21"/>
      <c r="VGX74" s="21"/>
      <c r="VGY74" s="21"/>
      <c r="VGZ74" s="21"/>
      <c r="VHA74" s="21"/>
      <c r="VHB74" s="21"/>
      <c r="VHC74" s="21"/>
      <c r="VHD74" s="21"/>
      <c r="VHE74" s="21"/>
      <c r="VHF74" s="21"/>
      <c r="VHG74" s="21"/>
      <c r="VHH74" s="21"/>
      <c r="VHI74" s="21"/>
      <c r="VHJ74" s="21"/>
      <c r="VHK74" s="21"/>
      <c r="VHL74" s="21"/>
      <c r="VHM74" s="21"/>
      <c r="VHN74" s="21"/>
      <c r="VHO74" s="21"/>
      <c r="VHP74" s="21"/>
      <c r="VHQ74" s="21"/>
      <c r="VHR74" s="21"/>
      <c r="VHS74" s="21"/>
      <c r="VHT74" s="21"/>
      <c r="VHU74" s="21"/>
      <c r="VHV74" s="21"/>
      <c r="VHW74" s="21"/>
      <c r="VHX74" s="21"/>
      <c r="VHY74" s="21"/>
      <c r="VHZ74" s="21"/>
      <c r="VIA74" s="21"/>
      <c r="VIB74" s="21"/>
      <c r="VIC74" s="21"/>
      <c r="VID74" s="21"/>
      <c r="VIE74" s="21"/>
      <c r="VIF74" s="21"/>
      <c r="VIG74" s="21"/>
      <c r="VIH74" s="21"/>
      <c r="VII74" s="21"/>
      <c r="VIJ74" s="21"/>
      <c r="VIK74" s="21"/>
      <c r="VIL74" s="21"/>
      <c r="VIM74" s="21"/>
      <c r="VIN74" s="21"/>
      <c r="VIO74" s="21"/>
      <c r="VIP74" s="21"/>
      <c r="VIQ74" s="21"/>
      <c r="VIR74" s="21"/>
      <c r="VIS74" s="21"/>
      <c r="VIT74" s="21"/>
      <c r="VIU74" s="21"/>
      <c r="VIV74" s="21"/>
      <c r="VIW74" s="21"/>
      <c r="VIX74" s="21"/>
      <c r="VIY74" s="21"/>
      <c r="VIZ74" s="21"/>
      <c r="VJA74" s="21"/>
      <c r="VJB74" s="21"/>
      <c r="VJC74" s="21"/>
      <c r="VJD74" s="21"/>
      <c r="VJE74" s="21"/>
      <c r="VJF74" s="21"/>
      <c r="VJG74" s="21"/>
      <c r="VJH74" s="21"/>
      <c r="VJI74" s="21"/>
      <c r="VJJ74" s="21"/>
      <c r="VJK74" s="21"/>
      <c r="VJL74" s="21"/>
      <c r="VJM74" s="21"/>
      <c r="VJN74" s="21"/>
      <c r="VJO74" s="21"/>
      <c r="VJP74" s="21"/>
      <c r="VJQ74" s="21"/>
      <c r="VJR74" s="21"/>
      <c r="VJS74" s="21"/>
      <c r="VJT74" s="21"/>
      <c r="VJU74" s="21"/>
      <c r="VJV74" s="21"/>
      <c r="VJW74" s="21"/>
      <c r="VJX74" s="21"/>
      <c r="VJY74" s="21"/>
      <c r="VJZ74" s="21"/>
      <c r="VKA74" s="21"/>
      <c r="VKB74" s="21"/>
      <c r="VKC74" s="21"/>
      <c r="VKD74" s="21"/>
      <c r="VKE74" s="21"/>
      <c r="VKF74" s="21"/>
      <c r="VKG74" s="21"/>
      <c r="VKH74" s="21"/>
      <c r="VKI74" s="21"/>
      <c r="VKJ74" s="21"/>
      <c r="VKK74" s="21"/>
      <c r="VKL74" s="21"/>
      <c r="VKM74" s="21"/>
      <c r="VKN74" s="21"/>
      <c r="VKO74" s="21"/>
      <c r="VKP74" s="21"/>
      <c r="VKQ74" s="21"/>
      <c r="VKR74" s="21"/>
      <c r="VKS74" s="21"/>
      <c r="VKT74" s="21"/>
      <c r="VKU74" s="21"/>
      <c r="VKV74" s="21"/>
      <c r="VKW74" s="21"/>
      <c r="VKX74" s="21"/>
      <c r="VKY74" s="21"/>
      <c r="VKZ74" s="21"/>
      <c r="VLA74" s="21"/>
      <c r="VLB74" s="21"/>
      <c r="VLC74" s="21"/>
      <c r="VLD74" s="21"/>
      <c r="VLE74" s="21"/>
      <c r="VLF74" s="21"/>
      <c r="VLG74" s="21"/>
      <c r="VLH74" s="21"/>
      <c r="VLI74" s="21"/>
      <c r="VLJ74" s="21"/>
      <c r="VLK74" s="21"/>
      <c r="VLL74" s="21"/>
      <c r="VLM74" s="21"/>
      <c r="VLN74" s="21"/>
      <c r="VLO74" s="21"/>
      <c r="VLP74" s="21"/>
      <c r="VLQ74" s="21"/>
      <c r="VLR74" s="21"/>
      <c r="VLS74" s="21"/>
      <c r="VLT74" s="21"/>
      <c r="VLU74" s="21"/>
      <c r="VLV74" s="21"/>
      <c r="VLW74" s="21"/>
      <c r="VLX74" s="21"/>
      <c r="VLY74" s="21"/>
      <c r="VLZ74" s="21"/>
      <c r="VMA74" s="21"/>
      <c r="VMB74" s="21"/>
      <c r="VMC74" s="21"/>
      <c r="VMD74" s="21"/>
      <c r="VME74" s="21"/>
      <c r="VMF74" s="21"/>
      <c r="VMG74" s="21"/>
      <c r="VMH74" s="21"/>
      <c r="VMI74" s="21"/>
      <c r="VMJ74" s="21"/>
      <c r="VMK74" s="21"/>
      <c r="VML74" s="21"/>
      <c r="VMM74" s="21"/>
      <c r="VMN74" s="21"/>
      <c r="VMO74" s="21"/>
      <c r="VMP74" s="21"/>
      <c r="VMQ74" s="21"/>
      <c r="VMR74" s="21"/>
      <c r="VMS74" s="21"/>
      <c r="VMT74" s="21"/>
      <c r="VMU74" s="21"/>
      <c r="VMV74" s="21"/>
      <c r="VMW74" s="21"/>
      <c r="VMX74" s="21"/>
      <c r="VMY74" s="21"/>
      <c r="VMZ74" s="21"/>
      <c r="VNA74" s="21"/>
      <c r="VNB74" s="21"/>
      <c r="VNC74" s="21"/>
      <c r="VND74" s="21"/>
      <c r="VNE74" s="21"/>
      <c r="VNF74" s="21"/>
      <c r="VNG74" s="21"/>
      <c r="VNH74" s="21"/>
      <c r="VNI74" s="21"/>
      <c r="VNJ74" s="21"/>
      <c r="VNK74" s="21"/>
      <c r="VNL74" s="21"/>
      <c r="VNM74" s="21"/>
      <c r="VNN74" s="21"/>
      <c r="VNO74" s="21"/>
      <c r="VNP74" s="21"/>
      <c r="VNQ74" s="21"/>
      <c r="VNR74" s="21"/>
      <c r="VNS74" s="21"/>
      <c r="VNT74" s="21"/>
      <c r="VNU74" s="21"/>
      <c r="VNV74" s="21"/>
      <c r="VNW74" s="21"/>
      <c r="VNX74" s="21"/>
      <c r="VNY74" s="21"/>
      <c r="VNZ74" s="21"/>
      <c r="VOA74" s="21"/>
      <c r="VOB74" s="21"/>
      <c r="VOC74" s="21"/>
      <c r="VOD74" s="21"/>
      <c r="VOE74" s="21"/>
      <c r="VOF74" s="21"/>
      <c r="VOG74" s="21"/>
      <c r="VOH74" s="21"/>
      <c r="VOI74" s="21"/>
      <c r="VOJ74" s="21"/>
      <c r="VOK74" s="21"/>
      <c r="VOL74" s="21"/>
      <c r="VOM74" s="21"/>
      <c r="VON74" s="21"/>
      <c r="VOO74" s="21"/>
      <c r="VOP74" s="21"/>
      <c r="VOQ74" s="21"/>
      <c r="VOR74" s="21"/>
      <c r="VOS74" s="21"/>
      <c r="VOT74" s="21"/>
      <c r="VOU74" s="21"/>
      <c r="VOV74" s="21"/>
      <c r="VOW74" s="21"/>
      <c r="VOX74" s="21"/>
      <c r="VOY74" s="21"/>
      <c r="VOZ74" s="21"/>
      <c r="VPA74" s="21"/>
      <c r="VPB74" s="21"/>
      <c r="VPC74" s="21"/>
      <c r="VPD74" s="21"/>
      <c r="VPE74" s="21"/>
      <c r="VPF74" s="21"/>
      <c r="VPG74" s="21"/>
      <c r="VPH74" s="21"/>
      <c r="VPI74" s="21"/>
      <c r="VPJ74" s="21"/>
      <c r="VPK74" s="21"/>
      <c r="VPL74" s="21"/>
      <c r="VPM74" s="21"/>
      <c r="VPN74" s="21"/>
      <c r="VPO74" s="21"/>
      <c r="VPP74" s="21"/>
      <c r="VPQ74" s="21"/>
      <c r="VPR74" s="21"/>
      <c r="VPS74" s="21"/>
      <c r="VPT74" s="21"/>
      <c r="VPU74" s="21"/>
      <c r="VPV74" s="21"/>
      <c r="VPW74" s="21"/>
      <c r="VPX74" s="21"/>
      <c r="VPY74" s="21"/>
      <c r="VPZ74" s="21"/>
      <c r="VQA74" s="21"/>
      <c r="VQB74" s="21"/>
      <c r="VQC74" s="21"/>
      <c r="VQD74" s="21"/>
      <c r="VQE74" s="21"/>
      <c r="VQF74" s="21"/>
      <c r="VQG74" s="21"/>
      <c r="VQH74" s="21"/>
      <c r="VQI74" s="21"/>
      <c r="VQJ74" s="21"/>
      <c r="VQK74" s="21"/>
      <c r="VQL74" s="21"/>
      <c r="VQM74" s="21"/>
      <c r="VQN74" s="21"/>
      <c r="VQO74" s="21"/>
      <c r="VQP74" s="21"/>
      <c r="VQQ74" s="21"/>
      <c r="VQR74" s="21"/>
      <c r="VQS74" s="21"/>
      <c r="VQT74" s="21"/>
      <c r="VQU74" s="21"/>
      <c r="VQV74" s="21"/>
      <c r="VQW74" s="21"/>
      <c r="VQX74" s="21"/>
      <c r="VQY74" s="21"/>
      <c r="VQZ74" s="21"/>
      <c r="VRA74" s="21"/>
      <c r="VRB74" s="21"/>
      <c r="VRC74" s="21"/>
      <c r="VRD74" s="21"/>
      <c r="VRE74" s="21"/>
      <c r="VRF74" s="21"/>
      <c r="VRG74" s="21"/>
      <c r="VRH74" s="21"/>
      <c r="VRI74" s="21"/>
      <c r="VRJ74" s="21"/>
      <c r="VRK74" s="21"/>
      <c r="VRL74" s="21"/>
      <c r="VRM74" s="21"/>
      <c r="VRN74" s="21"/>
      <c r="VRO74" s="21"/>
      <c r="VRP74" s="21"/>
      <c r="VRQ74" s="21"/>
      <c r="VRR74" s="21"/>
      <c r="VRS74" s="21"/>
      <c r="VRT74" s="21"/>
      <c r="VRU74" s="21"/>
      <c r="VRV74" s="21"/>
      <c r="VRW74" s="21"/>
      <c r="VRX74" s="21"/>
      <c r="VRY74" s="21"/>
      <c r="VRZ74" s="21"/>
      <c r="VSA74" s="21"/>
      <c r="VSB74" s="21"/>
      <c r="VSC74" s="21"/>
      <c r="VSD74" s="21"/>
      <c r="VSE74" s="21"/>
      <c r="VSF74" s="21"/>
      <c r="VSG74" s="21"/>
      <c r="VSH74" s="21"/>
      <c r="VSI74" s="21"/>
      <c r="VSJ74" s="21"/>
      <c r="VSK74" s="21"/>
      <c r="VSL74" s="21"/>
      <c r="VSM74" s="21"/>
      <c r="VSN74" s="21"/>
      <c r="VSO74" s="21"/>
      <c r="VSP74" s="21"/>
      <c r="VSQ74" s="21"/>
      <c r="VSR74" s="21"/>
      <c r="VSS74" s="21"/>
      <c r="VST74" s="21"/>
      <c r="VSU74" s="21"/>
      <c r="VSV74" s="21"/>
      <c r="VSW74" s="21"/>
      <c r="VSX74" s="21"/>
      <c r="VSY74" s="21"/>
      <c r="VSZ74" s="21"/>
      <c r="VTA74" s="21"/>
      <c r="VTB74" s="21"/>
      <c r="VTC74" s="21"/>
      <c r="VTD74" s="21"/>
      <c r="VTE74" s="21"/>
      <c r="VTF74" s="21"/>
      <c r="VTG74" s="21"/>
      <c r="VTH74" s="21"/>
      <c r="VTI74" s="21"/>
      <c r="VTJ74" s="21"/>
      <c r="VTK74" s="21"/>
      <c r="VTL74" s="21"/>
      <c r="VTM74" s="21"/>
      <c r="VTN74" s="21"/>
      <c r="VTO74" s="21"/>
      <c r="VTP74" s="21"/>
      <c r="VTQ74" s="21"/>
      <c r="VTR74" s="21"/>
      <c r="VTS74" s="21"/>
      <c r="VTT74" s="21"/>
      <c r="VTU74" s="21"/>
      <c r="VTV74" s="21"/>
      <c r="VTW74" s="21"/>
      <c r="VTX74" s="21"/>
      <c r="VTY74" s="21"/>
      <c r="VTZ74" s="21"/>
      <c r="VUA74" s="21"/>
      <c r="VUB74" s="21"/>
      <c r="VUC74" s="21"/>
      <c r="VUD74" s="21"/>
      <c r="VUE74" s="21"/>
      <c r="VUF74" s="21"/>
      <c r="VUG74" s="21"/>
      <c r="VUH74" s="21"/>
      <c r="VUI74" s="21"/>
      <c r="VUJ74" s="21"/>
      <c r="VUK74" s="21"/>
      <c r="VUL74" s="21"/>
      <c r="VUM74" s="21"/>
      <c r="VUN74" s="21"/>
      <c r="VUO74" s="21"/>
      <c r="VUP74" s="21"/>
      <c r="VUQ74" s="21"/>
      <c r="VUR74" s="21"/>
      <c r="VUS74" s="21"/>
      <c r="VUT74" s="21"/>
      <c r="VUU74" s="21"/>
      <c r="VUV74" s="21"/>
      <c r="VUW74" s="21"/>
      <c r="VUX74" s="21"/>
      <c r="VUY74" s="21"/>
      <c r="VUZ74" s="21"/>
      <c r="VVA74" s="21"/>
      <c r="VVB74" s="21"/>
      <c r="VVC74" s="21"/>
      <c r="VVD74" s="21"/>
      <c r="VVE74" s="21"/>
      <c r="VVF74" s="21"/>
      <c r="VVG74" s="21"/>
      <c r="VVH74" s="21"/>
      <c r="VVI74" s="21"/>
      <c r="VVJ74" s="21"/>
      <c r="VVK74" s="21"/>
      <c r="VVL74" s="21"/>
      <c r="VVM74" s="21"/>
      <c r="VVN74" s="21"/>
      <c r="VVO74" s="21"/>
      <c r="VVP74" s="21"/>
      <c r="VVQ74" s="21"/>
      <c r="VVR74" s="21"/>
      <c r="VVS74" s="21"/>
      <c r="VVT74" s="21"/>
      <c r="VVU74" s="21"/>
      <c r="VVV74" s="21"/>
      <c r="VVW74" s="21"/>
      <c r="VVX74" s="21"/>
      <c r="VVY74" s="21"/>
      <c r="VVZ74" s="21"/>
      <c r="VWA74" s="21"/>
      <c r="VWB74" s="21"/>
      <c r="VWC74" s="21"/>
      <c r="VWD74" s="21"/>
      <c r="VWE74" s="21"/>
      <c r="VWF74" s="21"/>
      <c r="VWG74" s="21"/>
      <c r="VWH74" s="21"/>
      <c r="VWI74" s="21"/>
      <c r="VWJ74" s="21"/>
      <c r="VWK74" s="21"/>
      <c r="VWL74" s="21"/>
      <c r="VWM74" s="21"/>
      <c r="VWN74" s="21"/>
      <c r="VWO74" s="21"/>
      <c r="VWP74" s="21"/>
      <c r="VWQ74" s="21"/>
      <c r="VWR74" s="21"/>
      <c r="VWS74" s="21"/>
      <c r="VWT74" s="21"/>
      <c r="VWU74" s="21"/>
      <c r="VWV74" s="21"/>
      <c r="VWW74" s="21"/>
      <c r="VWX74" s="21"/>
      <c r="VWY74" s="21"/>
      <c r="VWZ74" s="21"/>
      <c r="VXA74" s="21"/>
      <c r="VXB74" s="21"/>
      <c r="VXC74" s="21"/>
      <c r="VXD74" s="21"/>
      <c r="VXE74" s="21"/>
      <c r="VXF74" s="21"/>
      <c r="VXG74" s="21"/>
      <c r="VXH74" s="21"/>
      <c r="VXI74" s="21"/>
      <c r="VXJ74" s="21"/>
      <c r="VXK74" s="21"/>
      <c r="VXL74" s="21"/>
      <c r="VXM74" s="21"/>
      <c r="VXN74" s="21"/>
      <c r="VXO74" s="21"/>
      <c r="VXP74" s="21"/>
      <c r="VXQ74" s="21"/>
      <c r="VXR74" s="21"/>
      <c r="VXS74" s="21"/>
      <c r="VXT74" s="21"/>
      <c r="VXU74" s="21"/>
      <c r="VXV74" s="21"/>
      <c r="VXW74" s="21"/>
      <c r="VXX74" s="21"/>
      <c r="VXY74" s="21"/>
      <c r="VXZ74" s="21"/>
      <c r="VYA74" s="21"/>
      <c r="VYB74" s="21"/>
      <c r="VYC74" s="21"/>
      <c r="VYD74" s="21"/>
      <c r="VYE74" s="21"/>
      <c r="VYF74" s="21"/>
      <c r="VYG74" s="21"/>
      <c r="VYH74" s="21"/>
      <c r="VYI74" s="21"/>
      <c r="VYJ74" s="21"/>
      <c r="VYK74" s="21"/>
      <c r="VYL74" s="21"/>
      <c r="VYM74" s="21"/>
      <c r="VYN74" s="21"/>
      <c r="VYO74" s="21"/>
      <c r="VYP74" s="21"/>
      <c r="VYQ74" s="21"/>
      <c r="VYR74" s="21"/>
      <c r="VYS74" s="21"/>
      <c r="VYT74" s="21"/>
      <c r="VYU74" s="21"/>
      <c r="VYV74" s="21"/>
      <c r="VYW74" s="21"/>
      <c r="VYX74" s="21"/>
      <c r="VYY74" s="21"/>
      <c r="VYZ74" s="21"/>
      <c r="VZA74" s="21"/>
      <c r="VZB74" s="21"/>
      <c r="VZC74" s="21"/>
      <c r="VZD74" s="21"/>
      <c r="VZE74" s="21"/>
      <c r="VZF74" s="21"/>
      <c r="VZG74" s="21"/>
      <c r="VZH74" s="21"/>
      <c r="VZI74" s="21"/>
      <c r="VZJ74" s="21"/>
      <c r="VZK74" s="21"/>
      <c r="VZL74" s="21"/>
      <c r="VZM74" s="21"/>
      <c r="VZN74" s="21"/>
      <c r="VZO74" s="21"/>
      <c r="VZP74" s="21"/>
      <c r="VZQ74" s="21"/>
      <c r="VZR74" s="21"/>
      <c r="VZS74" s="21"/>
      <c r="VZT74" s="21"/>
      <c r="VZU74" s="21"/>
      <c r="VZV74" s="21"/>
      <c r="VZW74" s="21"/>
      <c r="VZX74" s="21"/>
      <c r="VZY74" s="21"/>
      <c r="VZZ74" s="21"/>
      <c r="WAA74" s="21"/>
      <c r="WAB74" s="21"/>
      <c r="WAC74" s="21"/>
      <c r="WAD74" s="21"/>
      <c r="WAE74" s="21"/>
      <c r="WAF74" s="21"/>
      <c r="WAG74" s="21"/>
      <c r="WAH74" s="21"/>
      <c r="WAI74" s="21"/>
      <c r="WAJ74" s="21"/>
      <c r="WAK74" s="21"/>
      <c r="WAL74" s="21"/>
      <c r="WAM74" s="21"/>
      <c r="WAN74" s="21"/>
      <c r="WAO74" s="21"/>
      <c r="WAP74" s="21"/>
      <c r="WAQ74" s="21"/>
      <c r="WAR74" s="21"/>
      <c r="WAS74" s="21"/>
      <c r="WAT74" s="21"/>
      <c r="WAU74" s="21"/>
      <c r="WAV74" s="21"/>
      <c r="WAW74" s="21"/>
      <c r="WAX74" s="21"/>
      <c r="WAY74" s="21"/>
      <c r="WAZ74" s="21"/>
      <c r="WBA74" s="21"/>
      <c r="WBB74" s="21"/>
      <c r="WBC74" s="21"/>
      <c r="WBD74" s="21"/>
      <c r="WBE74" s="21"/>
      <c r="WBF74" s="21"/>
      <c r="WBG74" s="21"/>
      <c r="WBH74" s="21"/>
      <c r="WBI74" s="21"/>
      <c r="WBJ74" s="21"/>
      <c r="WBK74" s="21"/>
      <c r="WBL74" s="21"/>
      <c r="WBM74" s="21"/>
      <c r="WBN74" s="21"/>
      <c r="WBO74" s="21"/>
      <c r="WBP74" s="21"/>
      <c r="WBQ74" s="21"/>
      <c r="WBR74" s="21"/>
      <c r="WBS74" s="21"/>
      <c r="WBT74" s="21"/>
      <c r="WBU74" s="21"/>
      <c r="WBV74" s="21"/>
      <c r="WBW74" s="21"/>
      <c r="WBX74" s="21"/>
      <c r="WBY74" s="21"/>
      <c r="WBZ74" s="21"/>
      <c r="WCA74" s="21"/>
      <c r="WCB74" s="21"/>
      <c r="WCC74" s="21"/>
      <c r="WCD74" s="21"/>
      <c r="WCE74" s="21"/>
      <c r="WCF74" s="21"/>
      <c r="WCG74" s="21"/>
      <c r="WCH74" s="21"/>
      <c r="WCI74" s="21"/>
      <c r="WCJ74" s="21"/>
      <c r="WCK74" s="21"/>
      <c r="WCL74" s="21"/>
      <c r="WCM74" s="21"/>
      <c r="WCN74" s="21"/>
      <c r="WCO74" s="21"/>
      <c r="WCP74" s="21"/>
      <c r="WCQ74" s="21"/>
      <c r="WCR74" s="21"/>
      <c r="WCS74" s="21"/>
      <c r="WCT74" s="21"/>
      <c r="WCU74" s="21"/>
      <c r="WCV74" s="21"/>
      <c r="WCW74" s="21"/>
      <c r="WCX74" s="21"/>
      <c r="WCY74" s="21"/>
      <c r="WCZ74" s="21"/>
      <c r="WDA74" s="21"/>
      <c r="WDB74" s="21"/>
      <c r="WDC74" s="21"/>
      <c r="WDD74" s="21"/>
      <c r="WDE74" s="21"/>
      <c r="WDF74" s="21"/>
      <c r="WDG74" s="21"/>
      <c r="WDH74" s="21"/>
      <c r="WDI74" s="21"/>
      <c r="WDJ74" s="21"/>
      <c r="WDK74" s="21"/>
      <c r="WDL74" s="21"/>
      <c r="WDM74" s="21"/>
      <c r="WDN74" s="21"/>
      <c r="WDO74" s="21"/>
      <c r="WDP74" s="21"/>
      <c r="WDQ74" s="21"/>
      <c r="WDR74" s="21"/>
      <c r="WDS74" s="21"/>
      <c r="WDT74" s="21"/>
      <c r="WDU74" s="21"/>
      <c r="WDV74" s="21"/>
      <c r="WDW74" s="21"/>
      <c r="WDX74" s="21"/>
      <c r="WDY74" s="21"/>
      <c r="WDZ74" s="21"/>
      <c r="WEA74" s="21"/>
      <c r="WEB74" s="21"/>
      <c r="WEC74" s="21"/>
      <c r="WED74" s="21"/>
      <c r="WEE74" s="21"/>
      <c r="WEF74" s="21"/>
      <c r="WEG74" s="21"/>
      <c r="WEH74" s="21"/>
      <c r="WEI74" s="21"/>
      <c r="WEJ74" s="21"/>
      <c r="WEK74" s="21"/>
      <c r="WEL74" s="21"/>
      <c r="WEM74" s="21"/>
      <c r="WEN74" s="21"/>
      <c r="WEO74" s="21"/>
      <c r="WEP74" s="21"/>
      <c r="WEQ74" s="21"/>
      <c r="WER74" s="21"/>
      <c r="WES74" s="21"/>
      <c r="WET74" s="21"/>
      <c r="WEU74" s="21"/>
      <c r="WEV74" s="21"/>
      <c r="WEW74" s="21"/>
      <c r="WEX74" s="21"/>
      <c r="WEY74" s="21"/>
      <c r="WEZ74" s="21"/>
      <c r="WFA74" s="21"/>
      <c r="WFB74" s="21"/>
      <c r="WFC74" s="21"/>
      <c r="WFD74" s="21"/>
      <c r="WFE74" s="21"/>
      <c r="WFF74" s="21"/>
      <c r="WFG74" s="21"/>
      <c r="WFH74" s="21"/>
      <c r="WFI74" s="21"/>
      <c r="WFJ74" s="21"/>
      <c r="WFK74" s="21"/>
      <c r="WFL74" s="21"/>
      <c r="WFM74" s="21"/>
      <c r="WFN74" s="21"/>
      <c r="WFO74" s="21"/>
      <c r="WFP74" s="21"/>
      <c r="WFQ74" s="21"/>
      <c r="WFR74" s="21"/>
      <c r="WFS74" s="21"/>
      <c r="WFT74" s="21"/>
      <c r="WFU74" s="21"/>
      <c r="WFV74" s="21"/>
      <c r="WFW74" s="21"/>
      <c r="WFX74" s="21"/>
      <c r="WFY74" s="21"/>
      <c r="WFZ74" s="21"/>
      <c r="WGA74" s="21"/>
      <c r="WGB74" s="21"/>
      <c r="WGC74" s="21"/>
      <c r="WGD74" s="21"/>
      <c r="WGE74" s="21"/>
      <c r="WGF74" s="21"/>
      <c r="WGG74" s="21"/>
      <c r="WGH74" s="21"/>
      <c r="WGI74" s="21"/>
      <c r="WGJ74" s="21"/>
      <c r="WGK74" s="21"/>
      <c r="WGL74" s="21"/>
      <c r="WGM74" s="21"/>
      <c r="WGN74" s="21"/>
      <c r="WGO74" s="21"/>
      <c r="WGP74" s="21"/>
      <c r="WGQ74" s="21"/>
      <c r="WGR74" s="21"/>
      <c r="WGS74" s="21"/>
      <c r="WGT74" s="21"/>
      <c r="WGU74" s="21"/>
      <c r="WGV74" s="21"/>
      <c r="WGW74" s="21"/>
      <c r="WGX74" s="21"/>
      <c r="WGY74" s="21"/>
      <c r="WGZ74" s="21"/>
      <c r="WHA74" s="21"/>
      <c r="WHB74" s="21"/>
      <c r="WHC74" s="21"/>
      <c r="WHD74" s="21"/>
      <c r="WHE74" s="21"/>
      <c r="WHF74" s="21"/>
      <c r="WHG74" s="21"/>
      <c r="WHH74" s="21"/>
      <c r="WHI74" s="21"/>
      <c r="WHJ74" s="21"/>
      <c r="WHK74" s="21"/>
      <c r="WHL74" s="21"/>
      <c r="WHM74" s="21"/>
      <c r="WHN74" s="21"/>
      <c r="WHO74" s="21"/>
      <c r="WHP74" s="21"/>
      <c r="WHQ74" s="21"/>
      <c r="WHR74" s="21"/>
      <c r="WHS74" s="21"/>
      <c r="WHT74" s="21"/>
      <c r="WHU74" s="21"/>
      <c r="WHV74" s="21"/>
      <c r="WHW74" s="21"/>
      <c r="WHX74" s="21"/>
      <c r="WHY74" s="21"/>
      <c r="WHZ74" s="21"/>
      <c r="WIA74" s="21"/>
      <c r="WIB74" s="21"/>
      <c r="WIC74" s="21"/>
      <c r="WID74" s="21"/>
      <c r="WIE74" s="21"/>
      <c r="WIF74" s="21"/>
      <c r="WIG74" s="21"/>
      <c r="WIH74" s="21"/>
      <c r="WII74" s="21"/>
      <c r="WIJ74" s="21"/>
      <c r="WIK74" s="21"/>
      <c r="WIL74" s="21"/>
      <c r="WIM74" s="21"/>
      <c r="WIN74" s="21"/>
      <c r="WIO74" s="21"/>
      <c r="WIP74" s="21"/>
      <c r="WIQ74" s="21"/>
      <c r="WIR74" s="21"/>
      <c r="WIS74" s="21"/>
      <c r="WIT74" s="21"/>
      <c r="WIU74" s="21"/>
      <c r="WIV74" s="21"/>
      <c r="WIW74" s="21"/>
      <c r="WIX74" s="21"/>
      <c r="WIY74" s="21"/>
      <c r="WIZ74" s="21"/>
      <c r="WJA74" s="21"/>
      <c r="WJB74" s="21"/>
      <c r="WJC74" s="21"/>
      <c r="WJD74" s="21"/>
      <c r="WJE74" s="21"/>
      <c r="WJF74" s="21"/>
      <c r="WJG74" s="21"/>
      <c r="WJH74" s="21"/>
      <c r="WJI74" s="21"/>
      <c r="WJJ74" s="21"/>
      <c r="WJK74" s="21"/>
      <c r="WJL74" s="21"/>
      <c r="WJM74" s="21"/>
      <c r="WJN74" s="21"/>
      <c r="WJO74" s="21"/>
      <c r="WJP74" s="21"/>
      <c r="WJQ74" s="21"/>
      <c r="WJR74" s="21"/>
      <c r="WJS74" s="21"/>
      <c r="WJT74" s="21"/>
      <c r="WJU74" s="21"/>
      <c r="WJV74" s="21"/>
      <c r="WJW74" s="21"/>
      <c r="WJX74" s="21"/>
      <c r="WJY74" s="21"/>
      <c r="WJZ74" s="21"/>
      <c r="WKA74" s="21"/>
      <c r="WKB74" s="21"/>
      <c r="WKC74" s="21"/>
      <c r="WKD74" s="21"/>
      <c r="WKE74" s="21"/>
      <c r="WKF74" s="21"/>
      <c r="WKG74" s="21"/>
      <c r="WKH74" s="21"/>
      <c r="WKI74" s="21"/>
      <c r="WKJ74" s="21"/>
      <c r="WKK74" s="21"/>
      <c r="WKL74" s="21"/>
      <c r="WKM74" s="21"/>
      <c r="WKN74" s="21"/>
      <c r="WKO74" s="21"/>
      <c r="WKP74" s="21"/>
      <c r="WKQ74" s="21"/>
      <c r="WKR74" s="21"/>
      <c r="WKS74" s="21"/>
      <c r="WKT74" s="21"/>
      <c r="WKU74" s="21"/>
      <c r="WKV74" s="21"/>
      <c r="WKW74" s="21"/>
      <c r="WKX74" s="21"/>
      <c r="WKY74" s="21"/>
      <c r="WKZ74" s="21"/>
      <c r="WLA74" s="21"/>
      <c r="WLB74" s="21"/>
      <c r="WLC74" s="21"/>
      <c r="WLD74" s="21"/>
      <c r="WLE74" s="21"/>
      <c r="WLF74" s="21"/>
      <c r="WLG74" s="21"/>
      <c r="WLH74" s="21"/>
      <c r="WLI74" s="21"/>
      <c r="WLJ74" s="21"/>
      <c r="WLK74" s="21"/>
      <c r="WLL74" s="21"/>
      <c r="WLM74" s="21"/>
      <c r="WLN74" s="21"/>
      <c r="WLO74" s="21"/>
      <c r="WLP74" s="21"/>
      <c r="WLQ74" s="21"/>
      <c r="WLR74" s="21"/>
      <c r="WLS74" s="21"/>
      <c r="WLT74" s="21"/>
      <c r="WLU74" s="21"/>
      <c r="WLV74" s="21"/>
      <c r="WLW74" s="21"/>
      <c r="WLX74" s="21"/>
      <c r="WLY74" s="21"/>
      <c r="WLZ74" s="21"/>
      <c r="WMA74" s="21"/>
      <c r="WMB74" s="21"/>
      <c r="WMC74" s="21"/>
      <c r="WMD74" s="21"/>
      <c r="WME74" s="21"/>
      <c r="WMF74" s="21"/>
      <c r="WMG74" s="21"/>
      <c r="WMH74" s="21"/>
      <c r="WMI74" s="21"/>
      <c r="WMJ74" s="21"/>
      <c r="WMK74" s="21"/>
      <c r="WML74" s="21"/>
      <c r="WMM74" s="21"/>
      <c r="WMN74" s="21"/>
      <c r="WMO74" s="21"/>
      <c r="WMP74" s="21"/>
      <c r="WMQ74" s="21"/>
      <c r="WMR74" s="21"/>
      <c r="WMS74" s="21"/>
      <c r="WMT74" s="21"/>
      <c r="WMU74" s="21"/>
      <c r="WMV74" s="21"/>
      <c r="WMW74" s="21"/>
      <c r="WMX74" s="21"/>
      <c r="WMY74" s="21"/>
      <c r="WMZ74" s="21"/>
      <c r="WNA74" s="21"/>
      <c r="WNB74" s="21"/>
      <c r="WNC74" s="21"/>
      <c r="WND74" s="21"/>
      <c r="WNE74" s="21"/>
      <c r="WNF74" s="21"/>
      <c r="WNG74" s="21"/>
      <c r="WNH74" s="21"/>
      <c r="WNI74" s="21"/>
      <c r="WNJ74" s="21"/>
      <c r="WNK74" s="21"/>
      <c r="WNL74" s="21"/>
      <c r="WNM74" s="21"/>
      <c r="WNN74" s="21"/>
      <c r="WNO74" s="21"/>
      <c r="WNP74" s="21"/>
      <c r="WNQ74" s="21"/>
      <c r="WNR74" s="21"/>
      <c r="WNS74" s="21"/>
      <c r="WNT74" s="21"/>
      <c r="WNU74" s="21"/>
      <c r="WNV74" s="21"/>
      <c r="WNW74" s="21"/>
      <c r="WNX74" s="21"/>
      <c r="WNY74" s="21"/>
      <c r="WNZ74" s="21"/>
      <c r="WOA74" s="21"/>
      <c r="WOB74" s="21"/>
      <c r="WOC74" s="21"/>
      <c r="WOD74" s="21"/>
      <c r="WOE74" s="21"/>
      <c r="WOF74" s="21"/>
      <c r="WOG74" s="21"/>
      <c r="WOH74" s="21"/>
      <c r="WOI74" s="21"/>
      <c r="WOJ74" s="21"/>
      <c r="WOK74" s="21"/>
      <c r="WOL74" s="21"/>
      <c r="WOM74" s="21"/>
      <c r="WON74" s="21"/>
      <c r="WOO74" s="21"/>
      <c r="WOP74" s="21"/>
      <c r="WOQ74" s="21"/>
      <c r="WOR74" s="21"/>
      <c r="WOS74" s="21"/>
      <c r="WOT74" s="21"/>
      <c r="WOU74" s="21"/>
      <c r="WOV74" s="21"/>
      <c r="WOW74" s="21"/>
      <c r="WOX74" s="21"/>
      <c r="WOY74" s="21"/>
      <c r="WOZ74" s="21"/>
      <c r="WPA74" s="21"/>
      <c r="WPB74" s="21"/>
      <c r="WPC74" s="21"/>
      <c r="WPD74" s="21"/>
      <c r="WPE74" s="21"/>
      <c r="WPF74" s="21"/>
      <c r="WPG74" s="21"/>
      <c r="WPH74" s="21"/>
      <c r="WPI74" s="21"/>
      <c r="WPJ74" s="21"/>
      <c r="WPK74" s="21"/>
      <c r="WPL74" s="21"/>
      <c r="WPM74" s="21"/>
      <c r="WPN74" s="21"/>
      <c r="WPO74" s="21"/>
      <c r="WPP74" s="21"/>
      <c r="WPQ74" s="21"/>
      <c r="WPR74" s="21"/>
      <c r="WPS74" s="21"/>
      <c r="WPT74" s="21"/>
      <c r="WPU74" s="21"/>
      <c r="WPV74" s="21"/>
      <c r="WPW74" s="21"/>
      <c r="WPX74" s="21"/>
      <c r="WPY74" s="21"/>
      <c r="WPZ74" s="21"/>
      <c r="WQA74" s="21"/>
      <c r="WQB74" s="21"/>
      <c r="WQC74" s="21"/>
      <c r="WQD74" s="21"/>
      <c r="WQE74" s="21"/>
      <c r="WQF74" s="21"/>
      <c r="WQG74" s="21"/>
      <c r="WQH74" s="21"/>
      <c r="WQI74" s="21"/>
      <c r="WQJ74" s="21"/>
      <c r="WQK74" s="21"/>
      <c r="WQL74" s="21"/>
      <c r="WQM74" s="21"/>
      <c r="WQN74" s="21"/>
      <c r="WQO74" s="21"/>
      <c r="WQP74" s="21"/>
      <c r="WQQ74" s="21"/>
      <c r="WQR74" s="21"/>
      <c r="WQS74" s="21"/>
      <c r="WQT74" s="21"/>
      <c r="WQU74" s="21"/>
      <c r="WQV74" s="21"/>
      <c r="WQW74" s="21"/>
      <c r="WQX74" s="21"/>
      <c r="WQY74" s="21"/>
      <c r="WQZ74" s="21"/>
      <c r="WRA74" s="21"/>
      <c r="WRB74" s="21"/>
      <c r="WRC74" s="21"/>
      <c r="WRD74" s="21"/>
      <c r="WRE74" s="21"/>
      <c r="WRF74" s="21"/>
      <c r="WRG74" s="21"/>
      <c r="WRH74" s="21"/>
      <c r="WRI74" s="21"/>
      <c r="WRJ74" s="21"/>
      <c r="WRK74" s="21"/>
      <c r="WRL74" s="21"/>
      <c r="WRM74" s="21"/>
      <c r="WRN74" s="21"/>
      <c r="WRO74" s="21"/>
      <c r="WRP74" s="21"/>
      <c r="WRQ74" s="21"/>
      <c r="WRR74" s="21"/>
      <c r="WRS74" s="21"/>
      <c r="WRT74" s="21"/>
      <c r="WRU74" s="21"/>
      <c r="WRV74" s="21"/>
      <c r="WRW74" s="21"/>
      <c r="WRX74" s="21"/>
      <c r="WRY74" s="21"/>
      <c r="WRZ74" s="21"/>
      <c r="WSA74" s="21"/>
      <c r="WSB74" s="21"/>
      <c r="WSC74" s="21"/>
      <c r="WSD74" s="21"/>
      <c r="WSE74" s="21"/>
      <c r="WSF74" s="21"/>
      <c r="WSG74" s="21"/>
      <c r="WSH74" s="21"/>
      <c r="WSI74" s="21"/>
      <c r="WSJ74" s="21"/>
      <c r="WSK74" s="21"/>
      <c r="WSL74" s="21"/>
      <c r="WSM74" s="21"/>
      <c r="WSN74" s="21"/>
      <c r="WSO74" s="21"/>
      <c r="WSP74" s="21"/>
      <c r="WSQ74" s="21"/>
      <c r="WSR74" s="21"/>
      <c r="WSS74" s="21"/>
      <c r="WST74" s="21"/>
      <c r="WSU74" s="21"/>
      <c r="WSV74" s="21"/>
      <c r="WSW74" s="21"/>
      <c r="WSX74" s="21"/>
      <c r="WSY74" s="21"/>
      <c r="WSZ74" s="21"/>
      <c r="WTA74" s="21"/>
      <c r="WTB74" s="21"/>
      <c r="WTC74" s="21"/>
      <c r="WTD74" s="21"/>
      <c r="WTE74" s="21"/>
      <c r="WTF74" s="21"/>
      <c r="WTG74" s="21"/>
      <c r="WTH74" s="21"/>
      <c r="WTI74" s="21"/>
      <c r="WTJ74" s="21"/>
      <c r="WTK74" s="21"/>
      <c r="WTL74" s="21"/>
      <c r="WTM74" s="21"/>
      <c r="WTN74" s="21"/>
      <c r="WTO74" s="21"/>
      <c r="WTP74" s="21"/>
      <c r="WTQ74" s="21"/>
      <c r="WTR74" s="21"/>
      <c r="WTS74" s="21"/>
      <c r="WTT74" s="21"/>
      <c r="WTU74" s="21"/>
      <c r="WTV74" s="21"/>
      <c r="WTW74" s="21"/>
      <c r="WTX74" s="21"/>
      <c r="WTY74" s="21"/>
      <c r="WTZ74" s="21"/>
      <c r="WUA74" s="21"/>
      <c r="WUB74" s="21"/>
      <c r="WUC74" s="21"/>
      <c r="WUD74" s="21"/>
      <c r="WUE74" s="21"/>
      <c r="WUF74" s="21"/>
      <c r="WUG74" s="21"/>
      <c r="WUH74" s="21"/>
      <c r="WUI74" s="21"/>
      <c r="WUJ74" s="21"/>
      <c r="WUK74" s="21"/>
      <c r="WUL74" s="21"/>
      <c r="WUM74" s="21"/>
      <c r="WUN74" s="21"/>
      <c r="WUO74" s="21"/>
      <c r="WUP74" s="21"/>
      <c r="WUQ74" s="21"/>
      <c r="WUR74" s="21"/>
      <c r="WUS74" s="21"/>
      <c r="WUT74" s="21"/>
      <c r="WUU74" s="21"/>
      <c r="WUV74" s="21"/>
      <c r="WUW74" s="21"/>
      <c r="WUX74" s="21"/>
      <c r="WUY74" s="21"/>
      <c r="WUZ74" s="21"/>
      <c r="WVA74" s="21"/>
      <c r="WVB74" s="21"/>
      <c r="WVC74" s="21"/>
      <c r="WVD74" s="21"/>
      <c r="WVE74" s="21"/>
      <c r="WVF74" s="21"/>
      <c r="WVG74" s="21"/>
      <c r="WVH74" s="21"/>
      <c r="WVI74" s="21"/>
      <c r="WVJ74" s="21"/>
      <c r="WVK74" s="21"/>
      <c r="WVL74" s="21"/>
      <c r="WVM74" s="21"/>
      <c r="WVN74" s="21"/>
      <c r="WVO74" s="21"/>
      <c r="WVP74" s="21"/>
      <c r="WVQ74" s="21"/>
      <c r="WVR74" s="21"/>
      <c r="WVS74" s="21"/>
      <c r="WVT74" s="21"/>
      <c r="WVU74" s="21"/>
      <c r="WVV74" s="21"/>
      <c r="WVW74" s="21"/>
      <c r="WVX74" s="21"/>
      <c r="WVY74" s="21"/>
      <c r="WVZ74" s="21"/>
      <c r="WWA74" s="21"/>
      <c r="WWB74" s="21"/>
      <c r="WWC74" s="21"/>
      <c r="WWD74" s="21"/>
      <c r="WWE74" s="21"/>
      <c r="WWF74" s="21"/>
      <c r="WWG74" s="21"/>
      <c r="WWH74" s="21"/>
      <c r="WWI74" s="21"/>
      <c r="WWJ74" s="21"/>
      <c r="WWK74" s="21"/>
      <c r="WWL74" s="21"/>
      <c r="WWM74" s="21"/>
      <c r="WWN74" s="21"/>
      <c r="WWO74" s="21"/>
      <c r="WWP74" s="21"/>
      <c r="WWQ74" s="21"/>
      <c r="WWR74" s="21"/>
      <c r="WWS74" s="21"/>
      <c r="WWT74" s="21"/>
      <c r="WWU74" s="21"/>
      <c r="WWV74" s="21"/>
      <c r="WWW74" s="21"/>
      <c r="WWX74" s="21"/>
      <c r="WWY74" s="21"/>
      <c r="WWZ74" s="21"/>
      <c r="WXA74" s="21"/>
      <c r="WXB74" s="21"/>
      <c r="WXC74" s="21"/>
      <c r="WXD74" s="21"/>
      <c r="WXE74" s="21"/>
      <c r="WXF74" s="21"/>
      <c r="WXG74" s="21"/>
      <c r="WXH74" s="21"/>
      <c r="WXI74" s="21"/>
      <c r="WXJ74" s="21"/>
      <c r="WXK74" s="21"/>
      <c r="WXL74" s="21"/>
      <c r="WXM74" s="21"/>
      <c r="WXN74" s="21"/>
      <c r="WXO74" s="21"/>
      <c r="WXP74" s="21"/>
      <c r="WXQ74" s="21"/>
      <c r="WXR74" s="21"/>
      <c r="WXS74" s="21"/>
      <c r="WXT74" s="21"/>
      <c r="WXU74" s="21"/>
      <c r="WXV74" s="21"/>
      <c r="WXW74" s="21"/>
      <c r="WXX74" s="21"/>
      <c r="WXY74" s="21"/>
      <c r="WXZ74" s="21"/>
      <c r="WYA74" s="21"/>
      <c r="WYB74" s="21"/>
      <c r="WYC74" s="21"/>
      <c r="WYD74" s="21"/>
      <c r="WYE74" s="21"/>
      <c r="WYF74" s="21"/>
      <c r="WYG74" s="21"/>
      <c r="WYH74" s="21"/>
      <c r="WYI74" s="21"/>
      <c r="WYJ74" s="21"/>
      <c r="WYK74" s="21"/>
      <c r="WYL74" s="21"/>
      <c r="WYM74" s="21"/>
      <c r="WYN74" s="21"/>
      <c r="WYO74" s="21"/>
      <c r="WYP74" s="21"/>
      <c r="WYQ74" s="21"/>
      <c r="WYR74" s="21"/>
      <c r="WYS74" s="21"/>
      <c r="WYT74" s="21"/>
      <c r="WYU74" s="21"/>
      <c r="WYV74" s="21"/>
      <c r="WYW74" s="21"/>
      <c r="WYX74" s="21"/>
      <c r="WYY74" s="21"/>
      <c r="WYZ74" s="21"/>
      <c r="WZA74" s="21"/>
      <c r="WZB74" s="21"/>
      <c r="WZC74" s="21"/>
      <c r="WZD74" s="21"/>
      <c r="WZE74" s="21"/>
      <c r="WZF74" s="21"/>
      <c r="WZG74" s="21"/>
      <c r="WZH74" s="21"/>
      <c r="WZI74" s="21"/>
      <c r="WZJ74" s="21"/>
      <c r="WZK74" s="21"/>
      <c r="WZL74" s="21"/>
      <c r="WZM74" s="21"/>
      <c r="WZN74" s="21"/>
      <c r="WZO74" s="21"/>
      <c r="WZP74" s="21"/>
      <c r="WZQ74" s="21"/>
      <c r="WZR74" s="21"/>
      <c r="WZS74" s="21"/>
      <c r="WZT74" s="21"/>
      <c r="WZU74" s="21"/>
      <c r="WZV74" s="21"/>
      <c r="WZW74" s="21"/>
      <c r="WZX74" s="21"/>
      <c r="WZY74" s="21"/>
      <c r="WZZ74" s="21"/>
      <c r="XAA74" s="21"/>
      <c r="XAB74" s="21"/>
      <c r="XAC74" s="21"/>
      <c r="XAD74" s="21"/>
      <c r="XAE74" s="21"/>
      <c r="XAF74" s="21"/>
      <c r="XAG74" s="21"/>
      <c r="XAH74" s="21"/>
      <c r="XAI74" s="21"/>
      <c r="XAJ74" s="21"/>
      <c r="XAK74" s="21"/>
      <c r="XAL74" s="21"/>
      <c r="XAM74" s="21"/>
      <c r="XAN74" s="21"/>
      <c r="XAO74" s="21"/>
      <c r="XAP74" s="21"/>
      <c r="XAQ74" s="21"/>
      <c r="XAR74" s="21"/>
      <c r="XAS74" s="21"/>
      <c r="XAT74" s="21"/>
      <c r="XAU74" s="21"/>
      <c r="XAV74" s="21"/>
      <c r="XAW74" s="21"/>
      <c r="XAX74" s="21"/>
      <c r="XAY74" s="21"/>
      <c r="XAZ74" s="21"/>
      <c r="XBA74" s="21"/>
      <c r="XBB74" s="21"/>
      <c r="XBC74" s="21"/>
      <c r="XBD74" s="21"/>
      <c r="XBE74" s="21"/>
      <c r="XBF74" s="21"/>
      <c r="XBG74" s="21"/>
      <c r="XBH74" s="21"/>
      <c r="XBI74" s="21"/>
      <c r="XBJ74" s="21"/>
      <c r="XBK74" s="21"/>
      <c r="XBL74" s="21"/>
      <c r="XBM74" s="21"/>
      <c r="XBN74" s="21"/>
      <c r="XBO74" s="21"/>
      <c r="XBP74" s="21"/>
      <c r="XBQ74" s="21"/>
      <c r="XBR74" s="21"/>
      <c r="XBS74" s="21"/>
      <c r="XBT74" s="21"/>
      <c r="XBU74" s="21"/>
      <c r="XBV74" s="21"/>
      <c r="XBW74" s="21"/>
      <c r="XBX74" s="21"/>
      <c r="XBY74" s="21"/>
      <c r="XBZ74" s="21"/>
      <c r="XCA74" s="21"/>
      <c r="XCB74" s="21"/>
      <c r="XCC74" s="21"/>
      <c r="XCD74" s="21"/>
      <c r="XCE74" s="21"/>
      <c r="XCF74" s="21"/>
      <c r="XCG74" s="21"/>
      <c r="XCH74" s="21"/>
      <c r="XCI74" s="21"/>
      <c r="XCJ74" s="21"/>
      <c r="XCK74" s="21"/>
      <c r="XCL74" s="21"/>
      <c r="XCM74" s="21"/>
      <c r="XCN74" s="21"/>
      <c r="XCO74" s="21"/>
      <c r="XCP74" s="21"/>
      <c r="XCQ74" s="21"/>
      <c r="XCR74" s="21"/>
      <c r="XCS74" s="21"/>
      <c r="XCT74" s="21"/>
      <c r="XCU74" s="21"/>
      <c r="XCV74" s="21"/>
      <c r="XCW74" s="21"/>
      <c r="XCX74" s="21"/>
      <c r="XCY74" s="21"/>
      <c r="XCZ74" s="21"/>
      <c r="XDA74" s="21"/>
      <c r="XDB74" s="21"/>
      <c r="XDC74" s="21"/>
      <c r="XDD74" s="21"/>
      <c r="XDE74" s="21"/>
      <c r="XDF74" s="21"/>
      <c r="XDG74" s="21"/>
      <c r="XDH74" s="21"/>
      <c r="XDI74" s="21"/>
      <c r="XDJ74" s="21"/>
      <c r="XDK74" s="21"/>
      <c r="XDL74" s="21"/>
      <c r="XDM74" s="21"/>
      <c r="XDN74" s="21"/>
      <c r="XDO74" s="21"/>
      <c r="XDP74" s="21"/>
      <c r="XDQ74" s="21"/>
      <c r="XDR74" s="21"/>
      <c r="XDS74" s="21"/>
      <c r="XDT74" s="21"/>
      <c r="XDU74" s="21"/>
      <c r="XDV74" s="21"/>
      <c r="XDW74" s="21"/>
      <c r="XDX74" s="21"/>
      <c r="XDY74" s="21"/>
      <c r="XDZ74" s="21"/>
      <c r="XEA74" s="21"/>
      <c r="XEB74" s="21"/>
      <c r="XEC74" s="21"/>
      <c r="XED74" s="21"/>
      <c r="XEE74" s="21"/>
      <c r="XEF74" s="21"/>
      <c r="XEG74" s="21"/>
      <c r="XEH74" s="21"/>
      <c r="XEI74" s="21"/>
      <c r="XEJ74" s="21"/>
      <c r="XEK74" s="21"/>
      <c r="XEL74" s="21"/>
      <c r="XEM74" s="21"/>
      <c r="XEN74" s="21"/>
      <c r="XEO74" s="21"/>
      <c r="XEP74" s="21"/>
      <c r="XEQ74" s="21"/>
      <c r="XER74" s="21"/>
      <c r="XES74" s="21"/>
      <c r="XET74" s="21"/>
      <c r="XEU74" s="21"/>
      <c r="XEV74" s="21"/>
      <c r="XEW74" s="21"/>
      <c r="XEX74" s="21"/>
      <c r="XEY74" s="21"/>
      <c r="XEZ74" s="21"/>
      <c r="XFA74" s="21"/>
      <c r="XFB74" s="21"/>
      <c r="XFC74" s="21"/>
      <c r="XFD74" s="21"/>
    </row>
    <row r="75" spans="1:16384">
      <c r="A75" s="21"/>
      <c r="B75" s="192" t="s">
        <v>381</v>
      </c>
      <c r="C75" s="21"/>
      <c r="D75" s="21"/>
      <c r="E75" s="21"/>
      <c r="F75" s="141">
        <f>Assumptions!F91/Assumptions!$E92*Assumptions!$D92*Assumptions!$D$93*F$5*USD_to_INR/million</f>
        <v>0</v>
      </c>
      <c r="G75" s="141">
        <f ca="1">Assumptions!G91/Assumptions!$E92*Assumptions!$D92*Assumptions!$D$93*G$5*USD_to_INR/million</f>
        <v>0</v>
      </c>
      <c r="H75" s="141">
        <f ca="1">Assumptions!H91/Assumptions!$E92*Assumptions!$D92*Assumptions!$D$93*H$5*USD_to_INR/million</f>
        <v>0</v>
      </c>
      <c r="I75" s="141">
        <f ca="1">Assumptions!I91/Assumptions!$E92*Assumptions!$D92*Assumptions!$D$93*I$5*USD_to_INR/million</f>
        <v>0</v>
      </c>
      <c r="J75" s="141">
        <f ca="1">Assumptions!J91/Assumptions!$E92*Assumptions!$D92*Assumptions!$D$93*J$5*USD_to_INR/million</f>
        <v>0</v>
      </c>
      <c r="K75" s="141">
        <f ca="1">Assumptions!K91/Assumptions!$E92*Assumptions!$D92*Assumptions!$D$93*K$5*USD_to_INR/million</f>
        <v>0</v>
      </c>
      <c r="L75" s="141">
        <f ca="1">Assumptions!L91/Assumptions!$E92*Assumptions!$D92*Assumptions!$D$93*L$5*USD_to_INR/million</f>
        <v>4.2</v>
      </c>
      <c r="M75" s="141">
        <f ca="1">Assumptions!M91/Assumptions!$E92*Assumptions!$D92*Assumptions!$D$93*M$5*USD_to_INR/million</f>
        <v>4.2</v>
      </c>
      <c r="N75" s="141">
        <f ca="1">Assumptions!N91/Assumptions!$E92*Assumptions!$D92*Assumptions!$D$93*N$5*USD_to_INR/million</f>
        <v>4.2</v>
      </c>
      <c r="O75" s="141">
        <f ca="1">Assumptions!O91/Assumptions!$E92*Assumptions!$D92*Assumptions!$D$93*O$5*USD_to_INR/million</f>
        <v>8.4</v>
      </c>
      <c r="P75" s="141">
        <f ca="1">Assumptions!P91/Assumptions!$E92*Assumptions!$D92*Assumptions!$D$93*P$5*USD_to_INR/million</f>
        <v>12.6</v>
      </c>
      <c r="Q75" s="141">
        <f ca="1">Assumptions!Q91/Assumptions!$E92*Assumptions!$D92*Assumptions!$D$93*Q$5*USD_to_INR/million</f>
        <v>12.6</v>
      </c>
      <c r="R75" s="141">
        <f ca="1">Assumptions!R91/Assumptions!$E92*Assumptions!$D92*Assumptions!$D$93*R$5*USD_to_INR/million</f>
        <v>12.6</v>
      </c>
      <c r="S75" s="141">
        <f ca="1">Assumptions!S91/Assumptions!$E92*Assumptions!$D92*Assumptions!$D$93*S$5*USD_to_INR/million</f>
        <v>16.8</v>
      </c>
      <c r="T75" s="141">
        <f ca="1">Assumptions!T91/Assumptions!$E92*Assumptions!$D92*Assumptions!$D$93*T$5*USD_to_INR/million</f>
        <v>16.8</v>
      </c>
      <c r="U75" s="141">
        <f ca="1">Assumptions!U91/Assumptions!$E92*Assumptions!$D92*Assumptions!$D$93*U$5*USD_to_INR/million</f>
        <v>16.8</v>
      </c>
      <c r="V75" s="141">
        <f ca="1">Assumptions!V91/Assumptions!$E92*Assumptions!$D92*Assumptions!$D$93*V$5*USD_to_INR/million</f>
        <v>16.8</v>
      </c>
      <c r="W75" s="141">
        <f ca="1">Assumptions!W91/Assumptions!$E92*Assumptions!$D92*Assumptions!$D$93*W$5*USD_to_INR/million</f>
        <v>21</v>
      </c>
      <c r="X75" s="141">
        <f ca="1">Assumptions!X91/Assumptions!$E92*Assumptions!$D92*Assumptions!$D$93*X$5*USD_to_INR/million</f>
        <v>21</v>
      </c>
      <c r="Y75" s="141">
        <f ca="1">Assumptions!Y91/Assumptions!$E92*Assumptions!$D92*Assumptions!$D$93*Y$5*USD_to_INR/million</f>
        <v>21</v>
      </c>
      <c r="Z75" s="141">
        <f ca="1">Assumptions!Z91/Assumptions!$E92*Assumptions!$D92*Assumptions!$D$93*Z$5*USD_to_INR/million</f>
        <v>21</v>
      </c>
      <c r="AA75" s="141">
        <f ca="1">Assumptions!AA91/Assumptions!$E92*Assumptions!$D92*Assumptions!$D$93*AA$5*USD_to_INR/million</f>
        <v>25.2</v>
      </c>
      <c r="AB75" s="141">
        <f ca="1">Assumptions!AB91/Assumptions!$E92*Assumptions!$D92*Assumptions!$D$93*AB$5*USD_to_INR/million</f>
        <v>25.2</v>
      </c>
      <c r="AC75" s="141">
        <f ca="1">Assumptions!AC91/Assumptions!$E92*Assumptions!$D92*Assumptions!$D$93*AC$5*USD_to_INR/million</f>
        <v>25.2</v>
      </c>
      <c r="AD75" s="141">
        <f ca="1">Assumptions!AD91/Assumptions!$E92*Assumptions!$D92*Assumptions!$D$93*AD$5*USD_to_INR/million</f>
        <v>25.2</v>
      </c>
      <c r="AE75" s="115"/>
      <c r="AF75" s="119"/>
      <c r="AG75" s="119"/>
      <c r="AH75" s="119"/>
      <c r="AI75" s="119"/>
      <c r="AJ75" s="119"/>
      <c r="AK75" s="119"/>
      <c r="AL75" s="119"/>
      <c r="AM75" s="119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  <c r="KZ75" s="21"/>
      <c r="LA75" s="21"/>
      <c r="LB75" s="21"/>
      <c r="LC75" s="21"/>
      <c r="LD75" s="21"/>
      <c r="LE75" s="21"/>
      <c r="LF75" s="21"/>
      <c r="LG75" s="21"/>
      <c r="LH75" s="21"/>
      <c r="LI75" s="21"/>
      <c r="LJ75" s="21"/>
      <c r="LK75" s="21"/>
      <c r="LL75" s="21"/>
      <c r="LM75" s="21"/>
      <c r="LN75" s="21"/>
      <c r="LO75" s="21"/>
      <c r="LP75" s="21"/>
      <c r="LQ75" s="21"/>
      <c r="LR75" s="21"/>
      <c r="LS75" s="21"/>
      <c r="LT75" s="21"/>
      <c r="LU75" s="21"/>
      <c r="LV75" s="21"/>
      <c r="LW75" s="21"/>
      <c r="LX75" s="21"/>
      <c r="LY75" s="21"/>
      <c r="LZ75" s="21"/>
      <c r="MA75" s="21"/>
      <c r="MB75" s="21"/>
      <c r="MC75" s="21"/>
      <c r="MD75" s="21"/>
      <c r="ME75" s="21"/>
      <c r="MF75" s="21"/>
      <c r="MG75" s="21"/>
      <c r="MH75" s="21"/>
      <c r="MI75" s="21"/>
      <c r="MJ75" s="21"/>
      <c r="MK75" s="21"/>
      <c r="ML75" s="21"/>
      <c r="MM75" s="21"/>
      <c r="MN75" s="21"/>
      <c r="MO75" s="21"/>
      <c r="MP75" s="21"/>
      <c r="MQ75" s="21"/>
      <c r="MR75" s="21"/>
      <c r="MS75" s="21"/>
      <c r="MT75" s="21"/>
      <c r="MU75" s="21"/>
      <c r="MV75" s="21"/>
      <c r="MW75" s="21"/>
      <c r="MX75" s="21"/>
      <c r="MY75" s="21"/>
      <c r="MZ75" s="21"/>
      <c r="NA75" s="21"/>
      <c r="NB75" s="21"/>
      <c r="NC75" s="21"/>
      <c r="ND75" s="21"/>
      <c r="NE75" s="21"/>
      <c r="NF75" s="21"/>
      <c r="NG75" s="21"/>
      <c r="NH75" s="21"/>
      <c r="NI75" s="21"/>
      <c r="NJ75" s="21"/>
      <c r="NK75" s="21"/>
      <c r="NL75" s="21"/>
      <c r="NM75" s="21"/>
      <c r="NN75" s="21"/>
      <c r="NO75" s="21"/>
      <c r="NP75" s="21"/>
      <c r="NQ75" s="21"/>
      <c r="NR75" s="21"/>
      <c r="NS75" s="21"/>
      <c r="NT75" s="21"/>
      <c r="NU75" s="21"/>
      <c r="NV75" s="21"/>
      <c r="NW75" s="21"/>
      <c r="NX75" s="21"/>
      <c r="NY75" s="21"/>
      <c r="NZ75" s="21"/>
      <c r="OA75" s="21"/>
      <c r="OB75" s="21"/>
      <c r="OC75" s="21"/>
      <c r="OD75" s="21"/>
      <c r="OE75" s="21"/>
      <c r="OF75" s="21"/>
      <c r="OG75" s="21"/>
      <c r="OH75" s="21"/>
      <c r="OI75" s="21"/>
      <c r="OJ75" s="21"/>
      <c r="OK75" s="21"/>
      <c r="OL75" s="21"/>
      <c r="OM75" s="21"/>
      <c r="ON75" s="21"/>
      <c r="OO75" s="21"/>
      <c r="OP75" s="21"/>
      <c r="OQ75" s="21"/>
      <c r="OR75" s="21"/>
      <c r="OS75" s="21"/>
      <c r="OT75" s="21"/>
      <c r="OU75" s="21"/>
      <c r="OV75" s="21"/>
      <c r="OW75" s="21"/>
      <c r="OX75" s="21"/>
      <c r="OY75" s="21"/>
      <c r="OZ75" s="21"/>
      <c r="PA75" s="21"/>
      <c r="PB75" s="21"/>
      <c r="PC75" s="21"/>
      <c r="PD75" s="21"/>
      <c r="PE75" s="21"/>
      <c r="PF75" s="21"/>
      <c r="PG75" s="21"/>
      <c r="PH75" s="21"/>
      <c r="PI75" s="21"/>
      <c r="PJ75" s="21"/>
      <c r="PK75" s="21"/>
      <c r="PL75" s="21"/>
      <c r="PM75" s="21"/>
      <c r="PN75" s="21"/>
      <c r="PO75" s="21"/>
      <c r="PP75" s="21"/>
      <c r="PQ75" s="21"/>
      <c r="PR75" s="21"/>
      <c r="PS75" s="21"/>
      <c r="PT75" s="21"/>
      <c r="PU75" s="21"/>
      <c r="PV75" s="21"/>
      <c r="PW75" s="21"/>
      <c r="PX75" s="21"/>
      <c r="PY75" s="21"/>
      <c r="PZ75" s="21"/>
      <c r="QA75" s="21"/>
      <c r="QB75" s="21"/>
      <c r="QC75" s="21"/>
      <c r="QD75" s="21"/>
      <c r="QE75" s="21"/>
      <c r="QF75" s="21"/>
      <c r="QG75" s="21"/>
      <c r="QH75" s="21"/>
      <c r="QI75" s="21"/>
      <c r="QJ75" s="21"/>
      <c r="QK75" s="21"/>
      <c r="QL75" s="21"/>
      <c r="QM75" s="21"/>
      <c r="QN75" s="21"/>
      <c r="QO75" s="21"/>
      <c r="QP75" s="21"/>
      <c r="QQ75" s="21"/>
      <c r="QR75" s="21"/>
      <c r="QS75" s="21"/>
      <c r="QT75" s="21"/>
      <c r="QU75" s="21"/>
      <c r="QV75" s="21"/>
      <c r="QW75" s="21"/>
      <c r="QX75" s="21"/>
      <c r="QY75" s="21"/>
      <c r="QZ75" s="21"/>
      <c r="RA75" s="21"/>
      <c r="RB75" s="21"/>
      <c r="RC75" s="21"/>
      <c r="RD75" s="21"/>
      <c r="RE75" s="21"/>
      <c r="RF75" s="21"/>
      <c r="RG75" s="21"/>
      <c r="RH75" s="21"/>
      <c r="RI75" s="21"/>
      <c r="RJ75" s="21"/>
      <c r="RK75" s="21"/>
      <c r="RL75" s="21"/>
      <c r="RM75" s="21"/>
      <c r="RN75" s="21"/>
      <c r="RO75" s="21"/>
      <c r="RP75" s="21"/>
      <c r="RQ75" s="21"/>
      <c r="RR75" s="21"/>
      <c r="RS75" s="21"/>
      <c r="RT75" s="21"/>
      <c r="RU75" s="21"/>
      <c r="RV75" s="21"/>
      <c r="RW75" s="21"/>
      <c r="RX75" s="21"/>
      <c r="RY75" s="21"/>
      <c r="RZ75" s="21"/>
      <c r="SA75" s="21"/>
      <c r="SB75" s="21"/>
      <c r="SC75" s="21"/>
      <c r="SD75" s="21"/>
      <c r="SE75" s="21"/>
      <c r="SF75" s="21"/>
      <c r="SG75" s="21"/>
      <c r="SH75" s="21"/>
      <c r="SI75" s="21"/>
      <c r="SJ75" s="21"/>
      <c r="SK75" s="21"/>
      <c r="SL75" s="21"/>
      <c r="SM75" s="21"/>
      <c r="SN75" s="21"/>
      <c r="SO75" s="21"/>
      <c r="SP75" s="21"/>
      <c r="SQ75" s="21"/>
      <c r="SR75" s="21"/>
      <c r="SS75" s="21"/>
      <c r="ST75" s="21"/>
      <c r="SU75" s="21"/>
      <c r="SV75" s="21"/>
      <c r="SW75" s="21"/>
      <c r="SX75" s="21"/>
      <c r="SY75" s="21"/>
      <c r="SZ75" s="21"/>
      <c r="TA75" s="21"/>
      <c r="TB75" s="21"/>
      <c r="TC75" s="21"/>
      <c r="TD75" s="21"/>
      <c r="TE75" s="21"/>
      <c r="TF75" s="21"/>
      <c r="TG75" s="21"/>
      <c r="TH75" s="21"/>
      <c r="TI75" s="21"/>
      <c r="TJ75" s="21"/>
      <c r="TK75" s="21"/>
      <c r="TL75" s="21"/>
      <c r="TM75" s="21"/>
      <c r="TN75" s="21"/>
      <c r="TO75" s="21"/>
      <c r="TP75" s="21"/>
      <c r="TQ75" s="21"/>
      <c r="TR75" s="21"/>
      <c r="TS75" s="21"/>
      <c r="TT75" s="21"/>
      <c r="TU75" s="21"/>
      <c r="TV75" s="21"/>
      <c r="TW75" s="21"/>
      <c r="TX75" s="21"/>
      <c r="TY75" s="21"/>
      <c r="TZ75" s="21"/>
      <c r="UA75" s="21"/>
      <c r="UB75" s="21"/>
      <c r="UC75" s="21"/>
      <c r="UD75" s="21"/>
      <c r="UE75" s="21"/>
      <c r="UF75" s="21"/>
      <c r="UG75" s="21"/>
      <c r="UH75" s="21"/>
      <c r="UI75" s="21"/>
      <c r="UJ75" s="21"/>
      <c r="UK75" s="21"/>
      <c r="UL75" s="21"/>
      <c r="UM75" s="21"/>
      <c r="UN75" s="21"/>
      <c r="UO75" s="21"/>
      <c r="UP75" s="21"/>
      <c r="UQ75" s="21"/>
      <c r="UR75" s="21"/>
      <c r="US75" s="21"/>
      <c r="UT75" s="21"/>
      <c r="UU75" s="21"/>
      <c r="UV75" s="21"/>
      <c r="UW75" s="21"/>
      <c r="UX75" s="21"/>
      <c r="UY75" s="21"/>
      <c r="UZ75" s="21"/>
      <c r="VA75" s="21"/>
      <c r="VB75" s="21"/>
      <c r="VC75" s="21"/>
      <c r="VD75" s="21"/>
      <c r="VE75" s="21"/>
      <c r="VF75" s="21"/>
      <c r="VG75" s="21"/>
      <c r="VH75" s="21"/>
      <c r="VI75" s="21"/>
      <c r="VJ75" s="21"/>
      <c r="VK75" s="21"/>
      <c r="VL75" s="21"/>
      <c r="VM75" s="21"/>
      <c r="VN75" s="21"/>
      <c r="VO75" s="21"/>
      <c r="VP75" s="21"/>
      <c r="VQ75" s="21"/>
      <c r="VR75" s="21"/>
      <c r="VS75" s="21"/>
      <c r="VT75" s="21"/>
      <c r="VU75" s="21"/>
      <c r="VV75" s="21"/>
      <c r="VW75" s="21"/>
      <c r="VX75" s="21"/>
      <c r="VY75" s="21"/>
      <c r="VZ75" s="21"/>
      <c r="WA75" s="21"/>
      <c r="WB75" s="21"/>
      <c r="WC75" s="21"/>
      <c r="WD75" s="21"/>
      <c r="WE75" s="21"/>
      <c r="WF75" s="21"/>
      <c r="WG75" s="21"/>
      <c r="WH75" s="21"/>
      <c r="WI75" s="21"/>
      <c r="WJ75" s="21"/>
      <c r="WK75" s="21"/>
      <c r="WL75" s="21"/>
      <c r="WM75" s="21"/>
      <c r="WN75" s="21"/>
      <c r="WO75" s="21"/>
      <c r="WP75" s="21"/>
      <c r="WQ75" s="21"/>
      <c r="WR75" s="21"/>
      <c r="WS75" s="21"/>
      <c r="WT75" s="21"/>
      <c r="WU75" s="21"/>
      <c r="WV75" s="21"/>
      <c r="WW75" s="21"/>
      <c r="WX75" s="21"/>
      <c r="WY75" s="21"/>
      <c r="WZ75" s="21"/>
      <c r="XA75" s="21"/>
      <c r="XB75" s="21"/>
      <c r="XC75" s="21"/>
      <c r="XD75" s="21"/>
      <c r="XE75" s="21"/>
      <c r="XF75" s="21"/>
      <c r="XG75" s="21"/>
      <c r="XH75" s="21"/>
      <c r="XI75" s="21"/>
      <c r="XJ75" s="21"/>
      <c r="XK75" s="21"/>
      <c r="XL75" s="21"/>
      <c r="XM75" s="21"/>
      <c r="XN75" s="21"/>
      <c r="XO75" s="21"/>
      <c r="XP75" s="21"/>
      <c r="XQ75" s="21"/>
      <c r="XR75" s="21"/>
      <c r="XS75" s="21"/>
      <c r="XT75" s="21"/>
      <c r="XU75" s="21"/>
      <c r="XV75" s="21"/>
      <c r="XW75" s="21"/>
      <c r="XX75" s="21"/>
      <c r="XY75" s="21"/>
      <c r="XZ75" s="21"/>
      <c r="YA75" s="21"/>
      <c r="YB75" s="21"/>
      <c r="YC75" s="21"/>
      <c r="YD75" s="21"/>
      <c r="YE75" s="21"/>
      <c r="YF75" s="21"/>
      <c r="YG75" s="21"/>
      <c r="YH75" s="21"/>
      <c r="YI75" s="21"/>
      <c r="YJ75" s="21"/>
      <c r="YK75" s="21"/>
      <c r="YL75" s="21"/>
      <c r="YM75" s="21"/>
      <c r="YN75" s="21"/>
      <c r="YO75" s="21"/>
      <c r="YP75" s="21"/>
      <c r="YQ75" s="21"/>
      <c r="YR75" s="21"/>
      <c r="YS75" s="21"/>
      <c r="YT75" s="21"/>
      <c r="YU75" s="21"/>
      <c r="YV75" s="21"/>
      <c r="YW75" s="21"/>
      <c r="YX75" s="21"/>
      <c r="YY75" s="21"/>
      <c r="YZ75" s="21"/>
      <c r="ZA75" s="21"/>
      <c r="ZB75" s="21"/>
      <c r="ZC75" s="21"/>
      <c r="ZD75" s="21"/>
      <c r="ZE75" s="21"/>
      <c r="ZF75" s="21"/>
      <c r="ZG75" s="21"/>
      <c r="ZH75" s="21"/>
      <c r="ZI75" s="21"/>
      <c r="ZJ75" s="21"/>
      <c r="ZK75" s="21"/>
      <c r="ZL75" s="21"/>
      <c r="ZM75" s="21"/>
      <c r="ZN75" s="21"/>
      <c r="ZO75" s="21"/>
      <c r="ZP75" s="21"/>
      <c r="ZQ75" s="21"/>
      <c r="ZR75" s="21"/>
      <c r="ZS75" s="21"/>
      <c r="ZT75" s="21"/>
      <c r="ZU75" s="21"/>
      <c r="ZV75" s="21"/>
      <c r="ZW75" s="21"/>
      <c r="ZX75" s="21"/>
      <c r="ZY75" s="21"/>
      <c r="ZZ75" s="21"/>
      <c r="AAA75" s="21"/>
      <c r="AAB75" s="21"/>
      <c r="AAC75" s="21"/>
      <c r="AAD75" s="21"/>
      <c r="AAE75" s="21"/>
      <c r="AAF75" s="21"/>
      <c r="AAG75" s="21"/>
      <c r="AAH75" s="21"/>
      <c r="AAI75" s="21"/>
      <c r="AAJ75" s="21"/>
      <c r="AAK75" s="21"/>
      <c r="AAL75" s="21"/>
      <c r="AAM75" s="21"/>
      <c r="AAN75" s="21"/>
      <c r="AAO75" s="21"/>
      <c r="AAP75" s="21"/>
      <c r="AAQ75" s="21"/>
      <c r="AAR75" s="21"/>
      <c r="AAS75" s="21"/>
      <c r="AAT75" s="21"/>
      <c r="AAU75" s="21"/>
      <c r="AAV75" s="21"/>
      <c r="AAW75" s="21"/>
      <c r="AAX75" s="21"/>
      <c r="AAY75" s="21"/>
      <c r="AAZ75" s="21"/>
      <c r="ABA75" s="21"/>
      <c r="ABB75" s="21"/>
      <c r="ABC75" s="21"/>
      <c r="ABD75" s="21"/>
      <c r="ABE75" s="21"/>
      <c r="ABF75" s="21"/>
      <c r="ABG75" s="21"/>
      <c r="ABH75" s="21"/>
      <c r="ABI75" s="21"/>
      <c r="ABJ75" s="21"/>
      <c r="ABK75" s="21"/>
      <c r="ABL75" s="21"/>
      <c r="ABM75" s="21"/>
      <c r="ABN75" s="21"/>
      <c r="ABO75" s="21"/>
      <c r="ABP75" s="21"/>
      <c r="ABQ75" s="21"/>
      <c r="ABR75" s="21"/>
      <c r="ABS75" s="21"/>
      <c r="ABT75" s="21"/>
      <c r="ABU75" s="21"/>
      <c r="ABV75" s="21"/>
      <c r="ABW75" s="21"/>
      <c r="ABX75" s="21"/>
      <c r="ABY75" s="21"/>
      <c r="ABZ75" s="21"/>
      <c r="ACA75" s="21"/>
      <c r="ACB75" s="21"/>
      <c r="ACC75" s="21"/>
      <c r="ACD75" s="21"/>
      <c r="ACE75" s="21"/>
      <c r="ACF75" s="21"/>
      <c r="ACG75" s="21"/>
      <c r="ACH75" s="21"/>
      <c r="ACI75" s="21"/>
      <c r="ACJ75" s="21"/>
      <c r="ACK75" s="21"/>
      <c r="ACL75" s="21"/>
      <c r="ACM75" s="21"/>
      <c r="ACN75" s="21"/>
      <c r="ACO75" s="21"/>
      <c r="ACP75" s="21"/>
      <c r="ACQ75" s="21"/>
      <c r="ACR75" s="21"/>
      <c r="ACS75" s="21"/>
      <c r="ACT75" s="21"/>
      <c r="ACU75" s="21"/>
      <c r="ACV75" s="21"/>
      <c r="ACW75" s="21"/>
      <c r="ACX75" s="21"/>
      <c r="ACY75" s="21"/>
      <c r="ACZ75" s="21"/>
      <c r="ADA75" s="21"/>
      <c r="ADB75" s="21"/>
      <c r="ADC75" s="21"/>
      <c r="ADD75" s="21"/>
      <c r="ADE75" s="21"/>
      <c r="ADF75" s="21"/>
      <c r="ADG75" s="21"/>
      <c r="ADH75" s="21"/>
      <c r="ADI75" s="21"/>
      <c r="ADJ75" s="21"/>
      <c r="ADK75" s="21"/>
      <c r="ADL75" s="21"/>
      <c r="ADM75" s="21"/>
      <c r="ADN75" s="21"/>
      <c r="ADO75" s="21"/>
      <c r="ADP75" s="21"/>
      <c r="ADQ75" s="21"/>
      <c r="ADR75" s="21"/>
      <c r="ADS75" s="21"/>
      <c r="ADT75" s="21"/>
      <c r="ADU75" s="21"/>
      <c r="ADV75" s="21"/>
      <c r="ADW75" s="21"/>
      <c r="ADX75" s="21"/>
      <c r="ADY75" s="21"/>
      <c r="ADZ75" s="21"/>
      <c r="AEA75" s="21"/>
      <c r="AEB75" s="21"/>
      <c r="AEC75" s="21"/>
      <c r="AED75" s="21"/>
      <c r="AEE75" s="21"/>
      <c r="AEF75" s="21"/>
      <c r="AEG75" s="21"/>
      <c r="AEH75" s="21"/>
      <c r="AEI75" s="21"/>
      <c r="AEJ75" s="21"/>
      <c r="AEK75" s="21"/>
      <c r="AEL75" s="21"/>
      <c r="AEM75" s="21"/>
      <c r="AEN75" s="21"/>
      <c r="AEO75" s="21"/>
      <c r="AEP75" s="21"/>
      <c r="AEQ75" s="21"/>
      <c r="AER75" s="21"/>
      <c r="AES75" s="21"/>
      <c r="AET75" s="21"/>
      <c r="AEU75" s="21"/>
      <c r="AEV75" s="21"/>
      <c r="AEW75" s="21"/>
      <c r="AEX75" s="21"/>
      <c r="AEY75" s="21"/>
      <c r="AEZ75" s="21"/>
      <c r="AFA75" s="21"/>
      <c r="AFB75" s="21"/>
      <c r="AFC75" s="21"/>
      <c r="AFD75" s="21"/>
      <c r="AFE75" s="21"/>
      <c r="AFF75" s="21"/>
      <c r="AFG75" s="21"/>
      <c r="AFH75" s="21"/>
      <c r="AFI75" s="21"/>
      <c r="AFJ75" s="21"/>
      <c r="AFK75" s="21"/>
      <c r="AFL75" s="21"/>
      <c r="AFM75" s="21"/>
      <c r="AFN75" s="21"/>
      <c r="AFO75" s="21"/>
      <c r="AFP75" s="21"/>
      <c r="AFQ75" s="21"/>
      <c r="AFR75" s="21"/>
      <c r="AFS75" s="21"/>
      <c r="AFT75" s="21"/>
      <c r="AFU75" s="21"/>
      <c r="AFV75" s="21"/>
      <c r="AFW75" s="21"/>
      <c r="AFX75" s="21"/>
      <c r="AFY75" s="21"/>
      <c r="AFZ75" s="21"/>
      <c r="AGA75" s="21"/>
      <c r="AGB75" s="21"/>
      <c r="AGC75" s="21"/>
      <c r="AGD75" s="21"/>
      <c r="AGE75" s="21"/>
      <c r="AGF75" s="21"/>
      <c r="AGG75" s="21"/>
      <c r="AGH75" s="21"/>
      <c r="AGI75" s="21"/>
      <c r="AGJ75" s="21"/>
      <c r="AGK75" s="21"/>
      <c r="AGL75" s="21"/>
      <c r="AGM75" s="21"/>
      <c r="AGN75" s="21"/>
      <c r="AGO75" s="21"/>
      <c r="AGP75" s="21"/>
      <c r="AGQ75" s="21"/>
      <c r="AGR75" s="21"/>
      <c r="AGS75" s="21"/>
      <c r="AGT75" s="21"/>
      <c r="AGU75" s="21"/>
      <c r="AGV75" s="21"/>
      <c r="AGW75" s="21"/>
      <c r="AGX75" s="21"/>
      <c r="AGY75" s="21"/>
      <c r="AGZ75" s="21"/>
      <c r="AHA75" s="21"/>
      <c r="AHB75" s="21"/>
      <c r="AHC75" s="21"/>
      <c r="AHD75" s="21"/>
      <c r="AHE75" s="21"/>
      <c r="AHF75" s="21"/>
      <c r="AHG75" s="21"/>
      <c r="AHH75" s="21"/>
      <c r="AHI75" s="21"/>
      <c r="AHJ75" s="21"/>
      <c r="AHK75" s="21"/>
      <c r="AHL75" s="21"/>
      <c r="AHM75" s="21"/>
      <c r="AHN75" s="21"/>
      <c r="AHO75" s="21"/>
      <c r="AHP75" s="21"/>
      <c r="AHQ75" s="21"/>
      <c r="AHR75" s="21"/>
      <c r="AHS75" s="21"/>
      <c r="AHT75" s="21"/>
      <c r="AHU75" s="21"/>
      <c r="AHV75" s="21"/>
      <c r="AHW75" s="21"/>
      <c r="AHX75" s="21"/>
      <c r="AHY75" s="21"/>
      <c r="AHZ75" s="21"/>
      <c r="AIA75" s="21"/>
      <c r="AIB75" s="21"/>
      <c r="AIC75" s="21"/>
      <c r="AID75" s="21"/>
      <c r="AIE75" s="21"/>
      <c r="AIF75" s="21"/>
      <c r="AIG75" s="21"/>
      <c r="AIH75" s="21"/>
      <c r="AII75" s="21"/>
      <c r="AIJ75" s="21"/>
      <c r="AIK75" s="21"/>
      <c r="AIL75" s="21"/>
      <c r="AIM75" s="21"/>
      <c r="AIN75" s="21"/>
      <c r="AIO75" s="21"/>
      <c r="AIP75" s="21"/>
      <c r="AIQ75" s="21"/>
      <c r="AIR75" s="21"/>
      <c r="AIS75" s="21"/>
      <c r="AIT75" s="21"/>
      <c r="AIU75" s="21"/>
      <c r="AIV75" s="21"/>
      <c r="AIW75" s="21"/>
      <c r="AIX75" s="21"/>
      <c r="AIY75" s="21"/>
      <c r="AIZ75" s="21"/>
      <c r="AJA75" s="21"/>
      <c r="AJB75" s="21"/>
      <c r="AJC75" s="21"/>
      <c r="AJD75" s="21"/>
      <c r="AJE75" s="21"/>
      <c r="AJF75" s="21"/>
      <c r="AJG75" s="21"/>
      <c r="AJH75" s="21"/>
      <c r="AJI75" s="21"/>
      <c r="AJJ75" s="21"/>
      <c r="AJK75" s="21"/>
      <c r="AJL75" s="21"/>
      <c r="AJM75" s="21"/>
      <c r="AJN75" s="21"/>
      <c r="AJO75" s="21"/>
      <c r="AJP75" s="21"/>
      <c r="AJQ75" s="21"/>
      <c r="AJR75" s="21"/>
      <c r="AJS75" s="21"/>
      <c r="AJT75" s="21"/>
      <c r="AJU75" s="21"/>
      <c r="AJV75" s="21"/>
      <c r="AJW75" s="21"/>
      <c r="AJX75" s="21"/>
      <c r="AJY75" s="21"/>
      <c r="AJZ75" s="21"/>
      <c r="AKA75" s="21"/>
      <c r="AKB75" s="21"/>
      <c r="AKC75" s="21"/>
      <c r="AKD75" s="21"/>
      <c r="AKE75" s="21"/>
      <c r="AKF75" s="21"/>
      <c r="AKG75" s="21"/>
      <c r="AKH75" s="21"/>
      <c r="AKI75" s="21"/>
      <c r="AKJ75" s="21"/>
      <c r="AKK75" s="21"/>
      <c r="AKL75" s="21"/>
      <c r="AKM75" s="21"/>
      <c r="AKN75" s="21"/>
      <c r="AKO75" s="21"/>
      <c r="AKP75" s="21"/>
      <c r="AKQ75" s="21"/>
      <c r="AKR75" s="21"/>
      <c r="AKS75" s="21"/>
      <c r="AKT75" s="21"/>
      <c r="AKU75" s="21"/>
      <c r="AKV75" s="21"/>
      <c r="AKW75" s="21"/>
      <c r="AKX75" s="21"/>
      <c r="AKY75" s="21"/>
      <c r="AKZ75" s="21"/>
      <c r="ALA75" s="21"/>
      <c r="ALB75" s="21"/>
      <c r="ALC75" s="21"/>
      <c r="ALD75" s="21"/>
      <c r="ALE75" s="21"/>
      <c r="ALF75" s="21"/>
      <c r="ALG75" s="21"/>
      <c r="ALH75" s="21"/>
      <c r="ALI75" s="21"/>
      <c r="ALJ75" s="21"/>
      <c r="ALK75" s="21"/>
      <c r="ALL75" s="21"/>
      <c r="ALM75" s="21"/>
      <c r="ALN75" s="21"/>
      <c r="ALO75" s="21"/>
      <c r="ALP75" s="21"/>
      <c r="ALQ75" s="21"/>
      <c r="ALR75" s="21"/>
      <c r="ALS75" s="21"/>
      <c r="ALT75" s="21"/>
      <c r="ALU75" s="21"/>
      <c r="ALV75" s="21"/>
      <c r="ALW75" s="21"/>
      <c r="ALX75" s="21"/>
      <c r="ALY75" s="21"/>
      <c r="ALZ75" s="21"/>
      <c r="AMA75" s="21"/>
      <c r="AMB75" s="21"/>
      <c r="AMC75" s="21"/>
      <c r="AMD75" s="21"/>
      <c r="AME75" s="21"/>
      <c r="AMF75" s="21"/>
      <c r="AMG75" s="21"/>
      <c r="AMH75" s="21"/>
      <c r="AMI75" s="21"/>
      <c r="AMJ75" s="21"/>
      <c r="AMK75" s="21"/>
      <c r="AML75" s="21"/>
      <c r="AMM75" s="21"/>
      <c r="AMN75" s="21"/>
      <c r="AMO75" s="21"/>
      <c r="AMP75" s="21"/>
      <c r="AMQ75" s="21"/>
      <c r="AMR75" s="21"/>
      <c r="AMS75" s="21"/>
      <c r="AMT75" s="21"/>
      <c r="AMU75" s="21"/>
      <c r="AMV75" s="21"/>
      <c r="AMW75" s="21"/>
      <c r="AMX75" s="21"/>
      <c r="AMY75" s="21"/>
      <c r="AMZ75" s="21"/>
      <c r="ANA75" s="21"/>
      <c r="ANB75" s="21"/>
      <c r="ANC75" s="21"/>
      <c r="AND75" s="21"/>
      <c r="ANE75" s="21"/>
      <c r="ANF75" s="21"/>
      <c r="ANG75" s="21"/>
      <c r="ANH75" s="21"/>
      <c r="ANI75" s="21"/>
      <c r="ANJ75" s="21"/>
      <c r="ANK75" s="21"/>
      <c r="ANL75" s="21"/>
      <c r="ANM75" s="21"/>
      <c r="ANN75" s="21"/>
      <c r="ANO75" s="21"/>
      <c r="ANP75" s="21"/>
      <c r="ANQ75" s="21"/>
      <c r="ANR75" s="21"/>
      <c r="ANS75" s="21"/>
      <c r="ANT75" s="21"/>
      <c r="ANU75" s="21"/>
      <c r="ANV75" s="21"/>
      <c r="ANW75" s="21"/>
      <c r="ANX75" s="21"/>
      <c r="ANY75" s="21"/>
      <c r="ANZ75" s="21"/>
      <c r="AOA75" s="21"/>
      <c r="AOB75" s="21"/>
      <c r="AOC75" s="21"/>
      <c r="AOD75" s="21"/>
      <c r="AOE75" s="21"/>
      <c r="AOF75" s="21"/>
      <c r="AOG75" s="21"/>
      <c r="AOH75" s="21"/>
      <c r="AOI75" s="21"/>
      <c r="AOJ75" s="21"/>
      <c r="AOK75" s="21"/>
      <c r="AOL75" s="21"/>
      <c r="AOM75" s="21"/>
      <c r="AON75" s="21"/>
      <c r="AOO75" s="21"/>
      <c r="AOP75" s="21"/>
      <c r="AOQ75" s="21"/>
      <c r="AOR75" s="21"/>
      <c r="AOS75" s="21"/>
      <c r="AOT75" s="21"/>
      <c r="AOU75" s="21"/>
      <c r="AOV75" s="21"/>
      <c r="AOW75" s="21"/>
      <c r="AOX75" s="21"/>
      <c r="AOY75" s="21"/>
      <c r="AOZ75" s="21"/>
      <c r="APA75" s="21"/>
      <c r="APB75" s="21"/>
      <c r="APC75" s="21"/>
      <c r="APD75" s="21"/>
      <c r="APE75" s="21"/>
      <c r="APF75" s="21"/>
      <c r="APG75" s="21"/>
      <c r="APH75" s="21"/>
      <c r="API75" s="21"/>
      <c r="APJ75" s="21"/>
      <c r="APK75" s="21"/>
      <c r="APL75" s="21"/>
      <c r="APM75" s="21"/>
      <c r="APN75" s="21"/>
      <c r="APO75" s="21"/>
      <c r="APP75" s="21"/>
      <c r="APQ75" s="21"/>
      <c r="APR75" s="21"/>
      <c r="APS75" s="21"/>
      <c r="APT75" s="21"/>
      <c r="APU75" s="21"/>
      <c r="APV75" s="21"/>
      <c r="APW75" s="21"/>
      <c r="APX75" s="21"/>
      <c r="APY75" s="21"/>
      <c r="APZ75" s="21"/>
      <c r="AQA75" s="21"/>
      <c r="AQB75" s="21"/>
      <c r="AQC75" s="21"/>
      <c r="AQD75" s="21"/>
      <c r="AQE75" s="21"/>
      <c r="AQF75" s="21"/>
      <c r="AQG75" s="21"/>
      <c r="AQH75" s="21"/>
      <c r="AQI75" s="21"/>
      <c r="AQJ75" s="21"/>
      <c r="AQK75" s="21"/>
      <c r="AQL75" s="21"/>
      <c r="AQM75" s="21"/>
      <c r="AQN75" s="21"/>
      <c r="AQO75" s="21"/>
      <c r="AQP75" s="21"/>
      <c r="AQQ75" s="21"/>
      <c r="AQR75" s="21"/>
      <c r="AQS75" s="21"/>
      <c r="AQT75" s="21"/>
      <c r="AQU75" s="21"/>
      <c r="AQV75" s="21"/>
      <c r="AQW75" s="21"/>
      <c r="AQX75" s="21"/>
      <c r="AQY75" s="21"/>
      <c r="AQZ75" s="21"/>
      <c r="ARA75" s="21"/>
      <c r="ARB75" s="21"/>
      <c r="ARC75" s="21"/>
      <c r="ARD75" s="21"/>
      <c r="ARE75" s="21"/>
      <c r="ARF75" s="21"/>
      <c r="ARG75" s="21"/>
      <c r="ARH75" s="21"/>
      <c r="ARI75" s="21"/>
      <c r="ARJ75" s="21"/>
      <c r="ARK75" s="21"/>
      <c r="ARL75" s="21"/>
      <c r="ARM75" s="21"/>
      <c r="ARN75" s="21"/>
      <c r="ARO75" s="21"/>
      <c r="ARP75" s="21"/>
      <c r="ARQ75" s="21"/>
      <c r="ARR75" s="21"/>
      <c r="ARS75" s="21"/>
      <c r="ART75" s="21"/>
      <c r="ARU75" s="21"/>
      <c r="ARV75" s="21"/>
      <c r="ARW75" s="21"/>
      <c r="ARX75" s="21"/>
      <c r="ARY75" s="21"/>
      <c r="ARZ75" s="21"/>
      <c r="ASA75" s="21"/>
      <c r="ASB75" s="21"/>
      <c r="ASC75" s="21"/>
      <c r="ASD75" s="21"/>
      <c r="ASE75" s="21"/>
      <c r="ASF75" s="21"/>
      <c r="ASG75" s="21"/>
      <c r="ASH75" s="21"/>
      <c r="ASI75" s="21"/>
      <c r="ASJ75" s="21"/>
      <c r="ASK75" s="21"/>
      <c r="ASL75" s="21"/>
      <c r="ASM75" s="21"/>
      <c r="ASN75" s="21"/>
      <c r="ASO75" s="21"/>
      <c r="ASP75" s="21"/>
      <c r="ASQ75" s="21"/>
      <c r="ASR75" s="21"/>
      <c r="ASS75" s="21"/>
      <c r="AST75" s="21"/>
      <c r="ASU75" s="21"/>
      <c r="ASV75" s="21"/>
      <c r="ASW75" s="21"/>
      <c r="ASX75" s="21"/>
      <c r="ASY75" s="21"/>
      <c r="ASZ75" s="21"/>
      <c r="ATA75" s="21"/>
      <c r="ATB75" s="21"/>
      <c r="ATC75" s="21"/>
      <c r="ATD75" s="21"/>
      <c r="ATE75" s="21"/>
      <c r="ATF75" s="21"/>
      <c r="ATG75" s="21"/>
      <c r="ATH75" s="21"/>
      <c r="ATI75" s="21"/>
      <c r="ATJ75" s="21"/>
      <c r="ATK75" s="21"/>
      <c r="ATL75" s="21"/>
      <c r="ATM75" s="21"/>
      <c r="ATN75" s="21"/>
      <c r="ATO75" s="21"/>
      <c r="ATP75" s="21"/>
      <c r="ATQ75" s="21"/>
      <c r="ATR75" s="21"/>
      <c r="ATS75" s="21"/>
      <c r="ATT75" s="21"/>
      <c r="ATU75" s="21"/>
      <c r="ATV75" s="21"/>
      <c r="ATW75" s="21"/>
      <c r="ATX75" s="21"/>
      <c r="ATY75" s="21"/>
      <c r="ATZ75" s="21"/>
      <c r="AUA75" s="21"/>
      <c r="AUB75" s="21"/>
      <c r="AUC75" s="21"/>
      <c r="AUD75" s="21"/>
      <c r="AUE75" s="21"/>
      <c r="AUF75" s="21"/>
      <c r="AUG75" s="21"/>
      <c r="AUH75" s="21"/>
      <c r="AUI75" s="21"/>
      <c r="AUJ75" s="21"/>
      <c r="AUK75" s="21"/>
      <c r="AUL75" s="21"/>
      <c r="AUM75" s="21"/>
      <c r="AUN75" s="21"/>
      <c r="AUO75" s="21"/>
      <c r="AUP75" s="21"/>
      <c r="AUQ75" s="21"/>
      <c r="AUR75" s="21"/>
      <c r="AUS75" s="21"/>
      <c r="AUT75" s="21"/>
      <c r="AUU75" s="21"/>
      <c r="AUV75" s="21"/>
      <c r="AUW75" s="21"/>
      <c r="AUX75" s="21"/>
      <c r="AUY75" s="21"/>
      <c r="AUZ75" s="21"/>
      <c r="AVA75" s="21"/>
      <c r="AVB75" s="21"/>
      <c r="AVC75" s="21"/>
      <c r="AVD75" s="21"/>
      <c r="AVE75" s="21"/>
      <c r="AVF75" s="21"/>
      <c r="AVG75" s="21"/>
      <c r="AVH75" s="21"/>
      <c r="AVI75" s="21"/>
      <c r="AVJ75" s="21"/>
      <c r="AVK75" s="21"/>
      <c r="AVL75" s="21"/>
      <c r="AVM75" s="21"/>
      <c r="AVN75" s="21"/>
      <c r="AVO75" s="21"/>
      <c r="AVP75" s="21"/>
      <c r="AVQ75" s="21"/>
      <c r="AVR75" s="21"/>
      <c r="AVS75" s="21"/>
      <c r="AVT75" s="21"/>
      <c r="AVU75" s="21"/>
      <c r="AVV75" s="21"/>
      <c r="AVW75" s="21"/>
      <c r="AVX75" s="21"/>
      <c r="AVY75" s="21"/>
      <c r="AVZ75" s="21"/>
      <c r="AWA75" s="21"/>
      <c r="AWB75" s="21"/>
      <c r="AWC75" s="21"/>
      <c r="AWD75" s="21"/>
      <c r="AWE75" s="21"/>
      <c r="AWF75" s="21"/>
      <c r="AWG75" s="21"/>
      <c r="AWH75" s="21"/>
      <c r="AWI75" s="21"/>
      <c r="AWJ75" s="21"/>
      <c r="AWK75" s="21"/>
      <c r="AWL75" s="21"/>
      <c r="AWM75" s="21"/>
      <c r="AWN75" s="21"/>
      <c r="AWO75" s="21"/>
      <c r="AWP75" s="21"/>
      <c r="AWQ75" s="21"/>
      <c r="AWR75" s="21"/>
      <c r="AWS75" s="21"/>
      <c r="AWT75" s="21"/>
      <c r="AWU75" s="21"/>
      <c r="AWV75" s="21"/>
      <c r="AWW75" s="21"/>
      <c r="AWX75" s="21"/>
      <c r="AWY75" s="21"/>
      <c r="AWZ75" s="21"/>
      <c r="AXA75" s="21"/>
      <c r="AXB75" s="21"/>
      <c r="AXC75" s="21"/>
      <c r="AXD75" s="21"/>
      <c r="AXE75" s="21"/>
      <c r="AXF75" s="21"/>
      <c r="AXG75" s="21"/>
      <c r="AXH75" s="21"/>
      <c r="AXI75" s="21"/>
      <c r="AXJ75" s="21"/>
      <c r="AXK75" s="21"/>
      <c r="AXL75" s="21"/>
      <c r="AXM75" s="21"/>
      <c r="AXN75" s="21"/>
      <c r="AXO75" s="21"/>
      <c r="AXP75" s="21"/>
      <c r="AXQ75" s="21"/>
      <c r="AXR75" s="21"/>
      <c r="AXS75" s="21"/>
      <c r="AXT75" s="21"/>
      <c r="AXU75" s="21"/>
      <c r="AXV75" s="21"/>
      <c r="AXW75" s="21"/>
      <c r="AXX75" s="21"/>
      <c r="AXY75" s="21"/>
      <c r="AXZ75" s="21"/>
      <c r="AYA75" s="21"/>
      <c r="AYB75" s="21"/>
      <c r="AYC75" s="21"/>
      <c r="AYD75" s="21"/>
      <c r="AYE75" s="21"/>
      <c r="AYF75" s="21"/>
      <c r="AYG75" s="21"/>
      <c r="AYH75" s="21"/>
      <c r="AYI75" s="21"/>
      <c r="AYJ75" s="21"/>
      <c r="AYK75" s="21"/>
      <c r="AYL75" s="21"/>
      <c r="AYM75" s="21"/>
      <c r="AYN75" s="21"/>
      <c r="AYO75" s="21"/>
      <c r="AYP75" s="21"/>
      <c r="AYQ75" s="21"/>
      <c r="AYR75" s="21"/>
      <c r="AYS75" s="21"/>
      <c r="AYT75" s="21"/>
      <c r="AYU75" s="21"/>
      <c r="AYV75" s="21"/>
      <c r="AYW75" s="21"/>
      <c r="AYX75" s="21"/>
      <c r="AYY75" s="21"/>
      <c r="AYZ75" s="21"/>
      <c r="AZA75" s="21"/>
      <c r="AZB75" s="21"/>
      <c r="AZC75" s="21"/>
      <c r="AZD75" s="21"/>
      <c r="AZE75" s="21"/>
      <c r="AZF75" s="21"/>
      <c r="AZG75" s="21"/>
      <c r="AZH75" s="21"/>
      <c r="AZI75" s="21"/>
      <c r="AZJ75" s="21"/>
      <c r="AZK75" s="21"/>
      <c r="AZL75" s="21"/>
      <c r="AZM75" s="21"/>
      <c r="AZN75" s="21"/>
      <c r="AZO75" s="21"/>
      <c r="AZP75" s="21"/>
      <c r="AZQ75" s="21"/>
      <c r="AZR75" s="21"/>
      <c r="AZS75" s="21"/>
      <c r="AZT75" s="21"/>
      <c r="AZU75" s="21"/>
      <c r="AZV75" s="21"/>
      <c r="AZW75" s="21"/>
      <c r="AZX75" s="21"/>
      <c r="AZY75" s="21"/>
      <c r="AZZ75" s="21"/>
      <c r="BAA75" s="21"/>
      <c r="BAB75" s="21"/>
      <c r="BAC75" s="21"/>
      <c r="BAD75" s="21"/>
      <c r="BAE75" s="21"/>
      <c r="BAF75" s="21"/>
      <c r="BAG75" s="21"/>
      <c r="BAH75" s="21"/>
      <c r="BAI75" s="21"/>
      <c r="BAJ75" s="21"/>
      <c r="BAK75" s="21"/>
      <c r="BAL75" s="21"/>
      <c r="BAM75" s="21"/>
      <c r="BAN75" s="21"/>
      <c r="BAO75" s="21"/>
      <c r="BAP75" s="21"/>
      <c r="BAQ75" s="21"/>
      <c r="BAR75" s="21"/>
      <c r="BAS75" s="21"/>
      <c r="BAT75" s="21"/>
      <c r="BAU75" s="21"/>
      <c r="BAV75" s="21"/>
      <c r="BAW75" s="21"/>
      <c r="BAX75" s="21"/>
      <c r="BAY75" s="21"/>
      <c r="BAZ75" s="21"/>
      <c r="BBA75" s="21"/>
      <c r="BBB75" s="21"/>
      <c r="BBC75" s="21"/>
      <c r="BBD75" s="21"/>
      <c r="BBE75" s="21"/>
      <c r="BBF75" s="21"/>
      <c r="BBG75" s="21"/>
      <c r="BBH75" s="21"/>
      <c r="BBI75" s="21"/>
      <c r="BBJ75" s="21"/>
      <c r="BBK75" s="21"/>
      <c r="BBL75" s="21"/>
      <c r="BBM75" s="21"/>
      <c r="BBN75" s="21"/>
      <c r="BBO75" s="21"/>
      <c r="BBP75" s="21"/>
      <c r="BBQ75" s="21"/>
      <c r="BBR75" s="21"/>
      <c r="BBS75" s="21"/>
      <c r="BBT75" s="21"/>
      <c r="BBU75" s="21"/>
      <c r="BBV75" s="21"/>
      <c r="BBW75" s="21"/>
      <c r="BBX75" s="21"/>
      <c r="BBY75" s="21"/>
      <c r="BBZ75" s="21"/>
      <c r="BCA75" s="21"/>
      <c r="BCB75" s="21"/>
      <c r="BCC75" s="21"/>
      <c r="BCD75" s="21"/>
      <c r="BCE75" s="21"/>
      <c r="BCF75" s="21"/>
      <c r="BCG75" s="21"/>
      <c r="BCH75" s="21"/>
      <c r="BCI75" s="21"/>
      <c r="BCJ75" s="21"/>
      <c r="BCK75" s="21"/>
      <c r="BCL75" s="21"/>
      <c r="BCM75" s="21"/>
      <c r="BCN75" s="21"/>
      <c r="BCO75" s="21"/>
      <c r="BCP75" s="21"/>
      <c r="BCQ75" s="21"/>
      <c r="BCR75" s="21"/>
      <c r="BCS75" s="21"/>
      <c r="BCT75" s="21"/>
      <c r="BCU75" s="21"/>
      <c r="BCV75" s="21"/>
      <c r="BCW75" s="21"/>
      <c r="BCX75" s="21"/>
      <c r="BCY75" s="21"/>
      <c r="BCZ75" s="21"/>
      <c r="BDA75" s="21"/>
      <c r="BDB75" s="21"/>
      <c r="BDC75" s="21"/>
      <c r="BDD75" s="21"/>
      <c r="BDE75" s="21"/>
      <c r="BDF75" s="21"/>
      <c r="BDG75" s="21"/>
      <c r="BDH75" s="21"/>
      <c r="BDI75" s="21"/>
      <c r="BDJ75" s="21"/>
      <c r="BDK75" s="21"/>
      <c r="BDL75" s="21"/>
      <c r="BDM75" s="21"/>
      <c r="BDN75" s="21"/>
      <c r="BDO75" s="21"/>
      <c r="BDP75" s="21"/>
      <c r="BDQ75" s="21"/>
      <c r="BDR75" s="21"/>
      <c r="BDS75" s="21"/>
      <c r="BDT75" s="21"/>
      <c r="BDU75" s="21"/>
      <c r="BDV75" s="21"/>
      <c r="BDW75" s="21"/>
      <c r="BDX75" s="21"/>
      <c r="BDY75" s="21"/>
      <c r="BDZ75" s="21"/>
      <c r="BEA75" s="21"/>
      <c r="BEB75" s="21"/>
      <c r="BEC75" s="21"/>
      <c r="BED75" s="21"/>
      <c r="BEE75" s="21"/>
      <c r="BEF75" s="21"/>
      <c r="BEG75" s="21"/>
      <c r="BEH75" s="21"/>
      <c r="BEI75" s="21"/>
      <c r="BEJ75" s="21"/>
      <c r="BEK75" s="21"/>
      <c r="BEL75" s="21"/>
      <c r="BEM75" s="21"/>
      <c r="BEN75" s="21"/>
      <c r="BEO75" s="21"/>
      <c r="BEP75" s="21"/>
      <c r="BEQ75" s="21"/>
      <c r="BER75" s="21"/>
      <c r="BES75" s="21"/>
      <c r="BET75" s="21"/>
      <c r="BEU75" s="21"/>
      <c r="BEV75" s="21"/>
      <c r="BEW75" s="21"/>
      <c r="BEX75" s="21"/>
      <c r="BEY75" s="21"/>
      <c r="BEZ75" s="21"/>
      <c r="BFA75" s="21"/>
      <c r="BFB75" s="21"/>
      <c r="BFC75" s="21"/>
      <c r="BFD75" s="21"/>
      <c r="BFE75" s="21"/>
      <c r="BFF75" s="21"/>
      <c r="BFG75" s="21"/>
      <c r="BFH75" s="21"/>
      <c r="BFI75" s="21"/>
      <c r="BFJ75" s="21"/>
      <c r="BFK75" s="21"/>
      <c r="BFL75" s="21"/>
      <c r="BFM75" s="21"/>
      <c r="BFN75" s="21"/>
      <c r="BFO75" s="21"/>
      <c r="BFP75" s="21"/>
      <c r="BFQ75" s="21"/>
      <c r="BFR75" s="21"/>
      <c r="BFS75" s="21"/>
      <c r="BFT75" s="21"/>
      <c r="BFU75" s="21"/>
      <c r="BFV75" s="21"/>
      <c r="BFW75" s="21"/>
      <c r="BFX75" s="21"/>
      <c r="BFY75" s="21"/>
      <c r="BFZ75" s="21"/>
      <c r="BGA75" s="21"/>
      <c r="BGB75" s="21"/>
      <c r="BGC75" s="21"/>
      <c r="BGD75" s="21"/>
      <c r="BGE75" s="21"/>
      <c r="BGF75" s="21"/>
      <c r="BGG75" s="21"/>
      <c r="BGH75" s="21"/>
      <c r="BGI75" s="21"/>
      <c r="BGJ75" s="21"/>
      <c r="BGK75" s="21"/>
      <c r="BGL75" s="21"/>
      <c r="BGM75" s="21"/>
      <c r="BGN75" s="21"/>
      <c r="BGO75" s="21"/>
      <c r="BGP75" s="21"/>
      <c r="BGQ75" s="21"/>
      <c r="BGR75" s="21"/>
      <c r="BGS75" s="21"/>
      <c r="BGT75" s="21"/>
      <c r="BGU75" s="21"/>
      <c r="BGV75" s="21"/>
      <c r="BGW75" s="21"/>
      <c r="BGX75" s="21"/>
      <c r="BGY75" s="21"/>
      <c r="BGZ75" s="21"/>
      <c r="BHA75" s="21"/>
      <c r="BHB75" s="21"/>
      <c r="BHC75" s="21"/>
      <c r="BHD75" s="21"/>
      <c r="BHE75" s="21"/>
      <c r="BHF75" s="21"/>
      <c r="BHG75" s="21"/>
      <c r="BHH75" s="21"/>
      <c r="BHI75" s="21"/>
      <c r="BHJ75" s="21"/>
      <c r="BHK75" s="21"/>
      <c r="BHL75" s="21"/>
      <c r="BHM75" s="21"/>
      <c r="BHN75" s="21"/>
      <c r="BHO75" s="21"/>
      <c r="BHP75" s="21"/>
      <c r="BHQ75" s="21"/>
      <c r="BHR75" s="21"/>
      <c r="BHS75" s="21"/>
      <c r="BHT75" s="21"/>
      <c r="BHU75" s="21"/>
      <c r="BHV75" s="21"/>
      <c r="BHW75" s="21"/>
      <c r="BHX75" s="21"/>
      <c r="BHY75" s="21"/>
      <c r="BHZ75" s="21"/>
      <c r="BIA75" s="21"/>
      <c r="BIB75" s="21"/>
      <c r="BIC75" s="21"/>
      <c r="BID75" s="21"/>
      <c r="BIE75" s="21"/>
      <c r="BIF75" s="21"/>
      <c r="BIG75" s="21"/>
      <c r="BIH75" s="21"/>
      <c r="BII75" s="21"/>
      <c r="BIJ75" s="21"/>
      <c r="BIK75" s="21"/>
      <c r="BIL75" s="21"/>
      <c r="BIM75" s="21"/>
      <c r="BIN75" s="21"/>
      <c r="BIO75" s="21"/>
      <c r="BIP75" s="21"/>
      <c r="BIQ75" s="21"/>
      <c r="BIR75" s="21"/>
      <c r="BIS75" s="21"/>
      <c r="BIT75" s="21"/>
      <c r="BIU75" s="21"/>
      <c r="BIV75" s="21"/>
      <c r="BIW75" s="21"/>
      <c r="BIX75" s="21"/>
      <c r="BIY75" s="21"/>
      <c r="BIZ75" s="21"/>
      <c r="BJA75" s="21"/>
      <c r="BJB75" s="21"/>
      <c r="BJC75" s="21"/>
      <c r="BJD75" s="21"/>
      <c r="BJE75" s="21"/>
      <c r="BJF75" s="21"/>
      <c r="BJG75" s="21"/>
      <c r="BJH75" s="21"/>
      <c r="BJI75" s="21"/>
      <c r="BJJ75" s="21"/>
      <c r="BJK75" s="21"/>
      <c r="BJL75" s="21"/>
      <c r="BJM75" s="21"/>
      <c r="BJN75" s="21"/>
      <c r="BJO75" s="21"/>
      <c r="BJP75" s="21"/>
      <c r="BJQ75" s="21"/>
      <c r="BJR75" s="21"/>
      <c r="BJS75" s="21"/>
      <c r="BJT75" s="21"/>
      <c r="BJU75" s="21"/>
      <c r="BJV75" s="21"/>
      <c r="BJW75" s="21"/>
      <c r="BJX75" s="21"/>
      <c r="BJY75" s="21"/>
      <c r="BJZ75" s="21"/>
      <c r="BKA75" s="21"/>
      <c r="BKB75" s="21"/>
      <c r="BKC75" s="21"/>
      <c r="BKD75" s="21"/>
      <c r="BKE75" s="21"/>
      <c r="BKF75" s="21"/>
      <c r="BKG75" s="21"/>
      <c r="BKH75" s="21"/>
      <c r="BKI75" s="21"/>
      <c r="BKJ75" s="21"/>
      <c r="BKK75" s="21"/>
      <c r="BKL75" s="21"/>
      <c r="BKM75" s="21"/>
      <c r="BKN75" s="21"/>
      <c r="BKO75" s="21"/>
      <c r="BKP75" s="21"/>
      <c r="BKQ75" s="21"/>
      <c r="BKR75" s="21"/>
      <c r="BKS75" s="21"/>
      <c r="BKT75" s="21"/>
      <c r="BKU75" s="21"/>
      <c r="BKV75" s="21"/>
      <c r="BKW75" s="21"/>
      <c r="BKX75" s="21"/>
      <c r="BKY75" s="21"/>
      <c r="BKZ75" s="21"/>
      <c r="BLA75" s="21"/>
      <c r="BLB75" s="21"/>
      <c r="BLC75" s="21"/>
      <c r="BLD75" s="21"/>
      <c r="BLE75" s="21"/>
      <c r="BLF75" s="21"/>
      <c r="BLG75" s="21"/>
      <c r="BLH75" s="21"/>
      <c r="BLI75" s="21"/>
      <c r="BLJ75" s="21"/>
      <c r="BLK75" s="21"/>
      <c r="BLL75" s="21"/>
      <c r="BLM75" s="21"/>
      <c r="BLN75" s="21"/>
      <c r="BLO75" s="21"/>
      <c r="BLP75" s="21"/>
      <c r="BLQ75" s="21"/>
      <c r="BLR75" s="21"/>
      <c r="BLS75" s="21"/>
      <c r="BLT75" s="21"/>
      <c r="BLU75" s="21"/>
      <c r="BLV75" s="21"/>
      <c r="BLW75" s="21"/>
      <c r="BLX75" s="21"/>
      <c r="BLY75" s="21"/>
      <c r="BLZ75" s="21"/>
      <c r="BMA75" s="21"/>
      <c r="BMB75" s="21"/>
      <c r="BMC75" s="21"/>
      <c r="BMD75" s="21"/>
      <c r="BME75" s="21"/>
      <c r="BMF75" s="21"/>
      <c r="BMG75" s="21"/>
      <c r="BMH75" s="21"/>
      <c r="BMI75" s="21"/>
      <c r="BMJ75" s="21"/>
      <c r="BMK75" s="21"/>
      <c r="BML75" s="21"/>
      <c r="BMM75" s="21"/>
      <c r="BMN75" s="21"/>
      <c r="BMO75" s="21"/>
      <c r="BMP75" s="21"/>
      <c r="BMQ75" s="21"/>
      <c r="BMR75" s="21"/>
      <c r="BMS75" s="21"/>
      <c r="BMT75" s="21"/>
      <c r="BMU75" s="21"/>
      <c r="BMV75" s="21"/>
      <c r="BMW75" s="21"/>
      <c r="BMX75" s="21"/>
      <c r="BMY75" s="21"/>
      <c r="BMZ75" s="21"/>
      <c r="BNA75" s="21"/>
      <c r="BNB75" s="21"/>
      <c r="BNC75" s="21"/>
      <c r="BND75" s="21"/>
      <c r="BNE75" s="21"/>
      <c r="BNF75" s="21"/>
      <c r="BNG75" s="21"/>
      <c r="BNH75" s="21"/>
      <c r="BNI75" s="21"/>
      <c r="BNJ75" s="21"/>
      <c r="BNK75" s="21"/>
      <c r="BNL75" s="21"/>
      <c r="BNM75" s="21"/>
      <c r="BNN75" s="21"/>
      <c r="BNO75" s="21"/>
      <c r="BNP75" s="21"/>
      <c r="BNQ75" s="21"/>
      <c r="BNR75" s="21"/>
      <c r="BNS75" s="21"/>
      <c r="BNT75" s="21"/>
      <c r="BNU75" s="21"/>
      <c r="BNV75" s="21"/>
      <c r="BNW75" s="21"/>
      <c r="BNX75" s="21"/>
      <c r="BNY75" s="21"/>
      <c r="BNZ75" s="21"/>
      <c r="BOA75" s="21"/>
      <c r="BOB75" s="21"/>
      <c r="BOC75" s="21"/>
      <c r="BOD75" s="21"/>
      <c r="BOE75" s="21"/>
      <c r="BOF75" s="21"/>
      <c r="BOG75" s="21"/>
      <c r="BOH75" s="21"/>
      <c r="BOI75" s="21"/>
      <c r="BOJ75" s="21"/>
      <c r="BOK75" s="21"/>
      <c r="BOL75" s="21"/>
      <c r="BOM75" s="21"/>
      <c r="BON75" s="21"/>
      <c r="BOO75" s="21"/>
      <c r="BOP75" s="21"/>
      <c r="BOQ75" s="21"/>
      <c r="BOR75" s="21"/>
      <c r="BOS75" s="21"/>
      <c r="BOT75" s="21"/>
      <c r="BOU75" s="21"/>
      <c r="BOV75" s="21"/>
      <c r="BOW75" s="21"/>
      <c r="BOX75" s="21"/>
      <c r="BOY75" s="21"/>
      <c r="BOZ75" s="21"/>
      <c r="BPA75" s="21"/>
      <c r="BPB75" s="21"/>
      <c r="BPC75" s="21"/>
      <c r="BPD75" s="21"/>
      <c r="BPE75" s="21"/>
      <c r="BPF75" s="21"/>
      <c r="BPG75" s="21"/>
      <c r="BPH75" s="21"/>
      <c r="BPI75" s="21"/>
      <c r="BPJ75" s="21"/>
      <c r="BPK75" s="21"/>
      <c r="BPL75" s="21"/>
      <c r="BPM75" s="21"/>
      <c r="BPN75" s="21"/>
      <c r="BPO75" s="21"/>
      <c r="BPP75" s="21"/>
      <c r="BPQ75" s="21"/>
      <c r="BPR75" s="21"/>
      <c r="BPS75" s="21"/>
      <c r="BPT75" s="21"/>
      <c r="BPU75" s="21"/>
      <c r="BPV75" s="21"/>
      <c r="BPW75" s="21"/>
      <c r="BPX75" s="21"/>
      <c r="BPY75" s="21"/>
      <c r="BPZ75" s="21"/>
      <c r="BQA75" s="21"/>
      <c r="BQB75" s="21"/>
      <c r="BQC75" s="21"/>
      <c r="BQD75" s="21"/>
      <c r="BQE75" s="21"/>
      <c r="BQF75" s="21"/>
      <c r="BQG75" s="21"/>
      <c r="BQH75" s="21"/>
      <c r="BQI75" s="21"/>
      <c r="BQJ75" s="21"/>
      <c r="BQK75" s="21"/>
      <c r="BQL75" s="21"/>
      <c r="BQM75" s="21"/>
      <c r="BQN75" s="21"/>
      <c r="BQO75" s="21"/>
      <c r="BQP75" s="21"/>
      <c r="BQQ75" s="21"/>
      <c r="BQR75" s="21"/>
      <c r="BQS75" s="21"/>
      <c r="BQT75" s="21"/>
      <c r="BQU75" s="21"/>
      <c r="BQV75" s="21"/>
      <c r="BQW75" s="21"/>
      <c r="BQX75" s="21"/>
      <c r="BQY75" s="21"/>
      <c r="BQZ75" s="21"/>
      <c r="BRA75" s="21"/>
      <c r="BRB75" s="21"/>
      <c r="BRC75" s="21"/>
      <c r="BRD75" s="21"/>
      <c r="BRE75" s="21"/>
      <c r="BRF75" s="21"/>
      <c r="BRG75" s="21"/>
      <c r="BRH75" s="21"/>
      <c r="BRI75" s="21"/>
      <c r="BRJ75" s="21"/>
      <c r="BRK75" s="21"/>
      <c r="BRL75" s="21"/>
      <c r="BRM75" s="21"/>
      <c r="BRN75" s="21"/>
      <c r="BRO75" s="21"/>
      <c r="BRP75" s="21"/>
      <c r="BRQ75" s="21"/>
      <c r="BRR75" s="21"/>
      <c r="BRS75" s="21"/>
      <c r="BRT75" s="21"/>
      <c r="BRU75" s="21"/>
      <c r="BRV75" s="21"/>
      <c r="BRW75" s="21"/>
      <c r="BRX75" s="21"/>
      <c r="BRY75" s="21"/>
      <c r="BRZ75" s="21"/>
      <c r="BSA75" s="21"/>
      <c r="BSB75" s="21"/>
      <c r="BSC75" s="21"/>
      <c r="BSD75" s="21"/>
      <c r="BSE75" s="21"/>
      <c r="BSF75" s="21"/>
      <c r="BSG75" s="21"/>
      <c r="BSH75" s="21"/>
      <c r="BSI75" s="21"/>
      <c r="BSJ75" s="21"/>
      <c r="BSK75" s="21"/>
      <c r="BSL75" s="21"/>
      <c r="BSM75" s="21"/>
      <c r="BSN75" s="21"/>
      <c r="BSO75" s="21"/>
      <c r="BSP75" s="21"/>
      <c r="BSQ75" s="21"/>
      <c r="BSR75" s="21"/>
      <c r="BSS75" s="21"/>
      <c r="BST75" s="21"/>
      <c r="BSU75" s="21"/>
      <c r="BSV75" s="21"/>
      <c r="BSW75" s="21"/>
      <c r="BSX75" s="21"/>
      <c r="BSY75" s="21"/>
      <c r="BSZ75" s="21"/>
      <c r="BTA75" s="21"/>
      <c r="BTB75" s="21"/>
      <c r="BTC75" s="21"/>
      <c r="BTD75" s="21"/>
      <c r="BTE75" s="21"/>
      <c r="BTF75" s="21"/>
      <c r="BTG75" s="21"/>
      <c r="BTH75" s="21"/>
      <c r="BTI75" s="21"/>
      <c r="BTJ75" s="21"/>
      <c r="BTK75" s="21"/>
      <c r="BTL75" s="21"/>
      <c r="BTM75" s="21"/>
      <c r="BTN75" s="21"/>
      <c r="BTO75" s="21"/>
      <c r="BTP75" s="21"/>
      <c r="BTQ75" s="21"/>
      <c r="BTR75" s="21"/>
      <c r="BTS75" s="21"/>
      <c r="BTT75" s="21"/>
      <c r="BTU75" s="21"/>
      <c r="BTV75" s="21"/>
      <c r="BTW75" s="21"/>
      <c r="BTX75" s="21"/>
      <c r="BTY75" s="21"/>
      <c r="BTZ75" s="21"/>
      <c r="BUA75" s="21"/>
      <c r="BUB75" s="21"/>
      <c r="BUC75" s="21"/>
      <c r="BUD75" s="21"/>
      <c r="BUE75" s="21"/>
      <c r="BUF75" s="21"/>
      <c r="BUG75" s="21"/>
      <c r="BUH75" s="21"/>
      <c r="BUI75" s="21"/>
      <c r="BUJ75" s="21"/>
      <c r="BUK75" s="21"/>
      <c r="BUL75" s="21"/>
      <c r="BUM75" s="21"/>
      <c r="BUN75" s="21"/>
      <c r="BUO75" s="21"/>
      <c r="BUP75" s="21"/>
      <c r="BUQ75" s="21"/>
      <c r="BUR75" s="21"/>
      <c r="BUS75" s="21"/>
      <c r="BUT75" s="21"/>
      <c r="BUU75" s="21"/>
      <c r="BUV75" s="21"/>
      <c r="BUW75" s="21"/>
      <c r="BUX75" s="21"/>
      <c r="BUY75" s="21"/>
      <c r="BUZ75" s="21"/>
      <c r="BVA75" s="21"/>
      <c r="BVB75" s="21"/>
      <c r="BVC75" s="21"/>
      <c r="BVD75" s="21"/>
      <c r="BVE75" s="21"/>
      <c r="BVF75" s="21"/>
      <c r="BVG75" s="21"/>
      <c r="BVH75" s="21"/>
      <c r="BVI75" s="21"/>
      <c r="BVJ75" s="21"/>
      <c r="BVK75" s="21"/>
      <c r="BVL75" s="21"/>
      <c r="BVM75" s="21"/>
      <c r="BVN75" s="21"/>
      <c r="BVO75" s="21"/>
      <c r="BVP75" s="21"/>
      <c r="BVQ75" s="21"/>
      <c r="BVR75" s="21"/>
      <c r="BVS75" s="21"/>
      <c r="BVT75" s="21"/>
      <c r="BVU75" s="21"/>
      <c r="BVV75" s="21"/>
      <c r="BVW75" s="21"/>
      <c r="BVX75" s="21"/>
      <c r="BVY75" s="21"/>
      <c r="BVZ75" s="21"/>
      <c r="BWA75" s="21"/>
      <c r="BWB75" s="21"/>
      <c r="BWC75" s="21"/>
      <c r="BWD75" s="21"/>
      <c r="BWE75" s="21"/>
      <c r="BWF75" s="21"/>
      <c r="BWG75" s="21"/>
      <c r="BWH75" s="21"/>
      <c r="BWI75" s="21"/>
      <c r="BWJ75" s="21"/>
      <c r="BWK75" s="21"/>
      <c r="BWL75" s="21"/>
      <c r="BWM75" s="21"/>
      <c r="BWN75" s="21"/>
      <c r="BWO75" s="21"/>
      <c r="BWP75" s="21"/>
      <c r="BWQ75" s="21"/>
      <c r="BWR75" s="21"/>
      <c r="BWS75" s="21"/>
      <c r="BWT75" s="21"/>
      <c r="BWU75" s="21"/>
      <c r="BWV75" s="21"/>
      <c r="BWW75" s="21"/>
      <c r="BWX75" s="21"/>
      <c r="BWY75" s="21"/>
      <c r="BWZ75" s="21"/>
      <c r="BXA75" s="21"/>
      <c r="BXB75" s="21"/>
      <c r="BXC75" s="21"/>
      <c r="BXD75" s="21"/>
      <c r="BXE75" s="21"/>
      <c r="BXF75" s="21"/>
      <c r="BXG75" s="21"/>
      <c r="BXH75" s="21"/>
      <c r="BXI75" s="21"/>
      <c r="BXJ75" s="21"/>
      <c r="BXK75" s="21"/>
      <c r="BXL75" s="21"/>
      <c r="BXM75" s="21"/>
      <c r="BXN75" s="21"/>
      <c r="BXO75" s="21"/>
      <c r="BXP75" s="21"/>
      <c r="BXQ75" s="21"/>
      <c r="BXR75" s="21"/>
      <c r="BXS75" s="21"/>
      <c r="BXT75" s="21"/>
      <c r="BXU75" s="21"/>
      <c r="BXV75" s="21"/>
      <c r="BXW75" s="21"/>
      <c r="BXX75" s="21"/>
      <c r="BXY75" s="21"/>
      <c r="BXZ75" s="21"/>
      <c r="BYA75" s="21"/>
      <c r="BYB75" s="21"/>
      <c r="BYC75" s="21"/>
      <c r="BYD75" s="21"/>
      <c r="BYE75" s="21"/>
      <c r="BYF75" s="21"/>
      <c r="BYG75" s="21"/>
      <c r="BYH75" s="21"/>
      <c r="BYI75" s="21"/>
      <c r="BYJ75" s="21"/>
      <c r="BYK75" s="21"/>
      <c r="BYL75" s="21"/>
      <c r="BYM75" s="21"/>
      <c r="BYN75" s="21"/>
      <c r="BYO75" s="21"/>
      <c r="BYP75" s="21"/>
      <c r="BYQ75" s="21"/>
      <c r="BYR75" s="21"/>
      <c r="BYS75" s="21"/>
      <c r="BYT75" s="21"/>
      <c r="BYU75" s="21"/>
      <c r="BYV75" s="21"/>
      <c r="BYW75" s="21"/>
      <c r="BYX75" s="21"/>
      <c r="BYY75" s="21"/>
      <c r="BYZ75" s="21"/>
      <c r="BZA75" s="21"/>
      <c r="BZB75" s="21"/>
      <c r="BZC75" s="21"/>
      <c r="BZD75" s="21"/>
      <c r="BZE75" s="21"/>
      <c r="BZF75" s="21"/>
      <c r="BZG75" s="21"/>
      <c r="BZH75" s="21"/>
      <c r="BZI75" s="21"/>
      <c r="BZJ75" s="21"/>
      <c r="BZK75" s="21"/>
      <c r="BZL75" s="21"/>
      <c r="BZM75" s="21"/>
      <c r="BZN75" s="21"/>
      <c r="BZO75" s="21"/>
      <c r="BZP75" s="21"/>
      <c r="BZQ75" s="21"/>
      <c r="BZR75" s="21"/>
      <c r="BZS75" s="21"/>
      <c r="BZT75" s="21"/>
      <c r="BZU75" s="21"/>
      <c r="BZV75" s="21"/>
      <c r="BZW75" s="21"/>
      <c r="BZX75" s="21"/>
      <c r="BZY75" s="21"/>
      <c r="BZZ75" s="21"/>
      <c r="CAA75" s="21"/>
      <c r="CAB75" s="21"/>
      <c r="CAC75" s="21"/>
      <c r="CAD75" s="21"/>
      <c r="CAE75" s="21"/>
      <c r="CAF75" s="21"/>
      <c r="CAG75" s="21"/>
      <c r="CAH75" s="21"/>
      <c r="CAI75" s="21"/>
      <c r="CAJ75" s="21"/>
      <c r="CAK75" s="21"/>
      <c r="CAL75" s="21"/>
      <c r="CAM75" s="21"/>
      <c r="CAN75" s="21"/>
      <c r="CAO75" s="21"/>
      <c r="CAP75" s="21"/>
      <c r="CAQ75" s="21"/>
      <c r="CAR75" s="21"/>
      <c r="CAS75" s="21"/>
      <c r="CAT75" s="21"/>
      <c r="CAU75" s="21"/>
      <c r="CAV75" s="21"/>
      <c r="CAW75" s="21"/>
      <c r="CAX75" s="21"/>
      <c r="CAY75" s="21"/>
      <c r="CAZ75" s="21"/>
      <c r="CBA75" s="21"/>
      <c r="CBB75" s="21"/>
      <c r="CBC75" s="21"/>
      <c r="CBD75" s="21"/>
      <c r="CBE75" s="21"/>
      <c r="CBF75" s="21"/>
      <c r="CBG75" s="21"/>
      <c r="CBH75" s="21"/>
      <c r="CBI75" s="21"/>
      <c r="CBJ75" s="21"/>
      <c r="CBK75" s="21"/>
      <c r="CBL75" s="21"/>
      <c r="CBM75" s="21"/>
      <c r="CBN75" s="21"/>
      <c r="CBO75" s="21"/>
      <c r="CBP75" s="21"/>
      <c r="CBQ75" s="21"/>
      <c r="CBR75" s="21"/>
      <c r="CBS75" s="21"/>
      <c r="CBT75" s="21"/>
      <c r="CBU75" s="21"/>
      <c r="CBV75" s="21"/>
      <c r="CBW75" s="21"/>
      <c r="CBX75" s="21"/>
      <c r="CBY75" s="21"/>
      <c r="CBZ75" s="21"/>
      <c r="CCA75" s="21"/>
      <c r="CCB75" s="21"/>
      <c r="CCC75" s="21"/>
      <c r="CCD75" s="21"/>
      <c r="CCE75" s="21"/>
      <c r="CCF75" s="21"/>
      <c r="CCG75" s="21"/>
      <c r="CCH75" s="21"/>
      <c r="CCI75" s="21"/>
      <c r="CCJ75" s="21"/>
      <c r="CCK75" s="21"/>
      <c r="CCL75" s="21"/>
      <c r="CCM75" s="21"/>
      <c r="CCN75" s="21"/>
      <c r="CCO75" s="21"/>
      <c r="CCP75" s="21"/>
      <c r="CCQ75" s="21"/>
      <c r="CCR75" s="21"/>
      <c r="CCS75" s="21"/>
      <c r="CCT75" s="21"/>
      <c r="CCU75" s="21"/>
      <c r="CCV75" s="21"/>
      <c r="CCW75" s="21"/>
      <c r="CCX75" s="21"/>
      <c r="CCY75" s="21"/>
      <c r="CCZ75" s="21"/>
      <c r="CDA75" s="21"/>
      <c r="CDB75" s="21"/>
      <c r="CDC75" s="21"/>
      <c r="CDD75" s="21"/>
      <c r="CDE75" s="21"/>
      <c r="CDF75" s="21"/>
      <c r="CDG75" s="21"/>
      <c r="CDH75" s="21"/>
      <c r="CDI75" s="21"/>
      <c r="CDJ75" s="21"/>
      <c r="CDK75" s="21"/>
      <c r="CDL75" s="21"/>
      <c r="CDM75" s="21"/>
      <c r="CDN75" s="21"/>
      <c r="CDO75" s="21"/>
      <c r="CDP75" s="21"/>
      <c r="CDQ75" s="21"/>
      <c r="CDR75" s="21"/>
      <c r="CDS75" s="21"/>
      <c r="CDT75" s="21"/>
      <c r="CDU75" s="21"/>
      <c r="CDV75" s="21"/>
      <c r="CDW75" s="21"/>
      <c r="CDX75" s="21"/>
      <c r="CDY75" s="21"/>
      <c r="CDZ75" s="21"/>
      <c r="CEA75" s="21"/>
      <c r="CEB75" s="21"/>
      <c r="CEC75" s="21"/>
      <c r="CED75" s="21"/>
      <c r="CEE75" s="21"/>
      <c r="CEF75" s="21"/>
      <c r="CEG75" s="21"/>
      <c r="CEH75" s="21"/>
      <c r="CEI75" s="21"/>
      <c r="CEJ75" s="21"/>
      <c r="CEK75" s="21"/>
      <c r="CEL75" s="21"/>
      <c r="CEM75" s="21"/>
      <c r="CEN75" s="21"/>
      <c r="CEO75" s="21"/>
      <c r="CEP75" s="21"/>
      <c r="CEQ75" s="21"/>
      <c r="CER75" s="21"/>
      <c r="CES75" s="21"/>
      <c r="CET75" s="21"/>
      <c r="CEU75" s="21"/>
      <c r="CEV75" s="21"/>
      <c r="CEW75" s="21"/>
      <c r="CEX75" s="21"/>
      <c r="CEY75" s="21"/>
      <c r="CEZ75" s="21"/>
      <c r="CFA75" s="21"/>
      <c r="CFB75" s="21"/>
      <c r="CFC75" s="21"/>
      <c r="CFD75" s="21"/>
      <c r="CFE75" s="21"/>
      <c r="CFF75" s="21"/>
      <c r="CFG75" s="21"/>
      <c r="CFH75" s="21"/>
      <c r="CFI75" s="21"/>
      <c r="CFJ75" s="21"/>
      <c r="CFK75" s="21"/>
      <c r="CFL75" s="21"/>
      <c r="CFM75" s="21"/>
      <c r="CFN75" s="21"/>
      <c r="CFO75" s="21"/>
      <c r="CFP75" s="21"/>
      <c r="CFQ75" s="21"/>
      <c r="CFR75" s="21"/>
      <c r="CFS75" s="21"/>
      <c r="CFT75" s="21"/>
      <c r="CFU75" s="21"/>
      <c r="CFV75" s="21"/>
      <c r="CFW75" s="21"/>
      <c r="CFX75" s="21"/>
      <c r="CFY75" s="21"/>
      <c r="CFZ75" s="21"/>
      <c r="CGA75" s="21"/>
      <c r="CGB75" s="21"/>
      <c r="CGC75" s="21"/>
      <c r="CGD75" s="21"/>
      <c r="CGE75" s="21"/>
      <c r="CGF75" s="21"/>
      <c r="CGG75" s="21"/>
      <c r="CGH75" s="21"/>
      <c r="CGI75" s="21"/>
      <c r="CGJ75" s="21"/>
      <c r="CGK75" s="21"/>
      <c r="CGL75" s="21"/>
      <c r="CGM75" s="21"/>
      <c r="CGN75" s="21"/>
      <c r="CGO75" s="21"/>
      <c r="CGP75" s="21"/>
      <c r="CGQ75" s="21"/>
      <c r="CGR75" s="21"/>
      <c r="CGS75" s="21"/>
      <c r="CGT75" s="21"/>
      <c r="CGU75" s="21"/>
      <c r="CGV75" s="21"/>
      <c r="CGW75" s="21"/>
      <c r="CGX75" s="21"/>
      <c r="CGY75" s="21"/>
      <c r="CGZ75" s="21"/>
      <c r="CHA75" s="21"/>
      <c r="CHB75" s="21"/>
      <c r="CHC75" s="21"/>
      <c r="CHD75" s="21"/>
      <c r="CHE75" s="21"/>
      <c r="CHF75" s="21"/>
      <c r="CHG75" s="21"/>
      <c r="CHH75" s="21"/>
      <c r="CHI75" s="21"/>
      <c r="CHJ75" s="21"/>
      <c r="CHK75" s="21"/>
      <c r="CHL75" s="21"/>
      <c r="CHM75" s="21"/>
      <c r="CHN75" s="21"/>
      <c r="CHO75" s="21"/>
      <c r="CHP75" s="21"/>
      <c r="CHQ75" s="21"/>
      <c r="CHR75" s="21"/>
      <c r="CHS75" s="21"/>
      <c r="CHT75" s="21"/>
      <c r="CHU75" s="21"/>
      <c r="CHV75" s="21"/>
      <c r="CHW75" s="21"/>
      <c r="CHX75" s="21"/>
      <c r="CHY75" s="21"/>
      <c r="CHZ75" s="21"/>
      <c r="CIA75" s="21"/>
      <c r="CIB75" s="21"/>
      <c r="CIC75" s="21"/>
      <c r="CID75" s="21"/>
      <c r="CIE75" s="21"/>
      <c r="CIF75" s="21"/>
      <c r="CIG75" s="21"/>
      <c r="CIH75" s="21"/>
      <c r="CII75" s="21"/>
      <c r="CIJ75" s="21"/>
      <c r="CIK75" s="21"/>
      <c r="CIL75" s="21"/>
      <c r="CIM75" s="21"/>
      <c r="CIN75" s="21"/>
      <c r="CIO75" s="21"/>
      <c r="CIP75" s="21"/>
      <c r="CIQ75" s="21"/>
      <c r="CIR75" s="21"/>
      <c r="CIS75" s="21"/>
      <c r="CIT75" s="21"/>
      <c r="CIU75" s="21"/>
      <c r="CIV75" s="21"/>
      <c r="CIW75" s="21"/>
      <c r="CIX75" s="21"/>
      <c r="CIY75" s="21"/>
      <c r="CIZ75" s="21"/>
      <c r="CJA75" s="21"/>
      <c r="CJB75" s="21"/>
      <c r="CJC75" s="21"/>
      <c r="CJD75" s="21"/>
      <c r="CJE75" s="21"/>
      <c r="CJF75" s="21"/>
      <c r="CJG75" s="21"/>
      <c r="CJH75" s="21"/>
      <c r="CJI75" s="21"/>
      <c r="CJJ75" s="21"/>
      <c r="CJK75" s="21"/>
      <c r="CJL75" s="21"/>
      <c r="CJM75" s="21"/>
      <c r="CJN75" s="21"/>
      <c r="CJO75" s="21"/>
      <c r="CJP75" s="21"/>
      <c r="CJQ75" s="21"/>
      <c r="CJR75" s="21"/>
      <c r="CJS75" s="21"/>
      <c r="CJT75" s="21"/>
      <c r="CJU75" s="21"/>
      <c r="CJV75" s="21"/>
      <c r="CJW75" s="21"/>
      <c r="CJX75" s="21"/>
      <c r="CJY75" s="21"/>
      <c r="CJZ75" s="21"/>
      <c r="CKA75" s="21"/>
      <c r="CKB75" s="21"/>
      <c r="CKC75" s="21"/>
      <c r="CKD75" s="21"/>
      <c r="CKE75" s="21"/>
      <c r="CKF75" s="21"/>
      <c r="CKG75" s="21"/>
      <c r="CKH75" s="21"/>
      <c r="CKI75" s="21"/>
      <c r="CKJ75" s="21"/>
      <c r="CKK75" s="21"/>
      <c r="CKL75" s="21"/>
      <c r="CKM75" s="21"/>
      <c r="CKN75" s="21"/>
      <c r="CKO75" s="21"/>
      <c r="CKP75" s="21"/>
      <c r="CKQ75" s="21"/>
      <c r="CKR75" s="21"/>
      <c r="CKS75" s="21"/>
      <c r="CKT75" s="21"/>
      <c r="CKU75" s="21"/>
      <c r="CKV75" s="21"/>
      <c r="CKW75" s="21"/>
      <c r="CKX75" s="21"/>
      <c r="CKY75" s="21"/>
      <c r="CKZ75" s="21"/>
      <c r="CLA75" s="21"/>
      <c r="CLB75" s="21"/>
      <c r="CLC75" s="21"/>
      <c r="CLD75" s="21"/>
      <c r="CLE75" s="21"/>
      <c r="CLF75" s="21"/>
      <c r="CLG75" s="21"/>
      <c r="CLH75" s="21"/>
      <c r="CLI75" s="21"/>
      <c r="CLJ75" s="21"/>
      <c r="CLK75" s="21"/>
      <c r="CLL75" s="21"/>
      <c r="CLM75" s="21"/>
      <c r="CLN75" s="21"/>
      <c r="CLO75" s="21"/>
      <c r="CLP75" s="21"/>
      <c r="CLQ75" s="21"/>
      <c r="CLR75" s="21"/>
      <c r="CLS75" s="21"/>
      <c r="CLT75" s="21"/>
      <c r="CLU75" s="21"/>
      <c r="CLV75" s="21"/>
      <c r="CLW75" s="21"/>
      <c r="CLX75" s="21"/>
      <c r="CLY75" s="21"/>
      <c r="CLZ75" s="21"/>
      <c r="CMA75" s="21"/>
      <c r="CMB75" s="21"/>
      <c r="CMC75" s="21"/>
      <c r="CMD75" s="21"/>
      <c r="CME75" s="21"/>
      <c r="CMF75" s="21"/>
      <c r="CMG75" s="21"/>
      <c r="CMH75" s="21"/>
      <c r="CMI75" s="21"/>
      <c r="CMJ75" s="21"/>
      <c r="CMK75" s="21"/>
      <c r="CML75" s="21"/>
      <c r="CMM75" s="21"/>
      <c r="CMN75" s="21"/>
      <c r="CMO75" s="21"/>
      <c r="CMP75" s="21"/>
      <c r="CMQ75" s="21"/>
      <c r="CMR75" s="21"/>
      <c r="CMS75" s="21"/>
      <c r="CMT75" s="21"/>
      <c r="CMU75" s="21"/>
      <c r="CMV75" s="21"/>
      <c r="CMW75" s="21"/>
      <c r="CMX75" s="21"/>
      <c r="CMY75" s="21"/>
      <c r="CMZ75" s="21"/>
      <c r="CNA75" s="21"/>
      <c r="CNB75" s="21"/>
      <c r="CNC75" s="21"/>
      <c r="CND75" s="21"/>
      <c r="CNE75" s="21"/>
      <c r="CNF75" s="21"/>
      <c r="CNG75" s="21"/>
      <c r="CNH75" s="21"/>
      <c r="CNI75" s="21"/>
      <c r="CNJ75" s="21"/>
      <c r="CNK75" s="21"/>
      <c r="CNL75" s="21"/>
      <c r="CNM75" s="21"/>
      <c r="CNN75" s="21"/>
      <c r="CNO75" s="21"/>
      <c r="CNP75" s="21"/>
      <c r="CNQ75" s="21"/>
      <c r="CNR75" s="21"/>
      <c r="CNS75" s="21"/>
      <c r="CNT75" s="21"/>
      <c r="CNU75" s="21"/>
      <c r="CNV75" s="21"/>
      <c r="CNW75" s="21"/>
      <c r="CNX75" s="21"/>
      <c r="CNY75" s="21"/>
      <c r="CNZ75" s="21"/>
      <c r="COA75" s="21"/>
      <c r="COB75" s="21"/>
      <c r="COC75" s="21"/>
      <c r="COD75" s="21"/>
      <c r="COE75" s="21"/>
      <c r="COF75" s="21"/>
      <c r="COG75" s="21"/>
      <c r="COH75" s="21"/>
      <c r="COI75" s="21"/>
      <c r="COJ75" s="21"/>
      <c r="COK75" s="21"/>
      <c r="COL75" s="21"/>
      <c r="COM75" s="21"/>
      <c r="CON75" s="21"/>
      <c r="COO75" s="21"/>
      <c r="COP75" s="21"/>
      <c r="COQ75" s="21"/>
      <c r="COR75" s="21"/>
      <c r="COS75" s="21"/>
      <c r="COT75" s="21"/>
      <c r="COU75" s="21"/>
      <c r="COV75" s="21"/>
      <c r="COW75" s="21"/>
      <c r="COX75" s="21"/>
      <c r="COY75" s="21"/>
      <c r="COZ75" s="21"/>
      <c r="CPA75" s="21"/>
      <c r="CPB75" s="21"/>
      <c r="CPC75" s="21"/>
      <c r="CPD75" s="21"/>
      <c r="CPE75" s="21"/>
      <c r="CPF75" s="21"/>
      <c r="CPG75" s="21"/>
      <c r="CPH75" s="21"/>
      <c r="CPI75" s="21"/>
      <c r="CPJ75" s="21"/>
      <c r="CPK75" s="21"/>
      <c r="CPL75" s="21"/>
      <c r="CPM75" s="21"/>
      <c r="CPN75" s="21"/>
      <c r="CPO75" s="21"/>
      <c r="CPP75" s="21"/>
      <c r="CPQ75" s="21"/>
      <c r="CPR75" s="21"/>
      <c r="CPS75" s="21"/>
      <c r="CPT75" s="21"/>
      <c r="CPU75" s="21"/>
      <c r="CPV75" s="21"/>
      <c r="CPW75" s="21"/>
      <c r="CPX75" s="21"/>
      <c r="CPY75" s="21"/>
      <c r="CPZ75" s="21"/>
      <c r="CQA75" s="21"/>
      <c r="CQB75" s="21"/>
      <c r="CQC75" s="21"/>
      <c r="CQD75" s="21"/>
      <c r="CQE75" s="21"/>
      <c r="CQF75" s="21"/>
      <c r="CQG75" s="21"/>
      <c r="CQH75" s="21"/>
      <c r="CQI75" s="21"/>
      <c r="CQJ75" s="21"/>
      <c r="CQK75" s="21"/>
      <c r="CQL75" s="21"/>
      <c r="CQM75" s="21"/>
      <c r="CQN75" s="21"/>
      <c r="CQO75" s="21"/>
      <c r="CQP75" s="21"/>
      <c r="CQQ75" s="21"/>
      <c r="CQR75" s="21"/>
      <c r="CQS75" s="21"/>
      <c r="CQT75" s="21"/>
      <c r="CQU75" s="21"/>
      <c r="CQV75" s="21"/>
      <c r="CQW75" s="21"/>
      <c r="CQX75" s="21"/>
      <c r="CQY75" s="21"/>
      <c r="CQZ75" s="21"/>
      <c r="CRA75" s="21"/>
      <c r="CRB75" s="21"/>
      <c r="CRC75" s="21"/>
      <c r="CRD75" s="21"/>
      <c r="CRE75" s="21"/>
      <c r="CRF75" s="21"/>
      <c r="CRG75" s="21"/>
      <c r="CRH75" s="21"/>
      <c r="CRI75" s="21"/>
      <c r="CRJ75" s="21"/>
      <c r="CRK75" s="21"/>
      <c r="CRL75" s="21"/>
      <c r="CRM75" s="21"/>
      <c r="CRN75" s="21"/>
      <c r="CRO75" s="21"/>
      <c r="CRP75" s="21"/>
      <c r="CRQ75" s="21"/>
      <c r="CRR75" s="21"/>
      <c r="CRS75" s="21"/>
      <c r="CRT75" s="21"/>
      <c r="CRU75" s="21"/>
      <c r="CRV75" s="21"/>
      <c r="CRW75" s="21"/>
      <c r="CRX75" s="21"/>
      <c r="CRY75" s="21"/>
      <c r="CRZ75" s="21"/>
      <c r="CSA75" s="21"/>
      <c r="CSB75" s="21"/>
      <c r="CSC75" s="21"/>
      <c r="CSD75" s="21"/>
      <c r="CSE75" s="21"/>
      <c r="CSF75" s="21"/>
      <c r="CSG75" s="21"/>
      <c r="CSH75" s="21"/>
      <c r="CSI75" s="21"/>
      <c r="CSJ75" s="21"/>
      <c r="CSK75" s="21"/>
      <c r="CSL75" s="21"/>
      <c r="CSM75" s="21"/>
      <c r="CSN75" s="21"/>
      <c r="CSO75" s="21"/>
      <c r="CSP75" s="21"/>
      <c r="CSQ75" s="21"/>
      <c r="CSR75" s="21"/>
      <c r="CSS75" s="21"/>
      <c r="CST75" s="21"/>
      <c r="CSU75" s="21"/>
      <c r="CSV75" s="21"/>
      <c r="CSW75" s="21"/>
      <c r="CSX75" s="21"/>
      <c r="CSY75" s="21"/>
      <c r="CSZ75" s="21"/>
      <c r="CTA75" s="21"/>
      <c r="CTB75" s="21"/>
      <c r="CTC75" s="21"/>
      <c r="CTD75" s="21"/>
      <c r="CTE75" s="21"/>
      <c r="CTF75" s="21"/>
      <c r="CTG75" s="21"/>
      <c r="CTH75" s="21"/>
      <c r="CTI75" s="21"/>
      <c r="CTJ75" s="21"/>
      <c r="CTK75" s="21"/>
      <c r="CTL75" s="21"/>
      <c r="CTM75" s="21"/>
      <c r="CTN75" s="21"/>
      <c r="CTO75" s="21"/>
      <c r="CTP75" s="21"/>
      <c r="CTQ75" s="21"/>
      <c r="CTR75" s="21"/>
      <c r="CTS75" s="21"/>
      <c r="CTT75" s="21"/>
      <c r="CTU75" s="21"/>
      <c r="CTV75" s="21"/>
      <c r="CTW75" s="21"/>
      <c r="CTX75" s="21"/>
      <c r="CTY75" s="21"/>
      <c r="CTZ75" s="21"/>
      <c r="CUA75" s="21"/>
      <c r="CUB75" s="21"/>
      <c r="CUC75" s="21"/>
      <c r="CUD75" s="21"/>
      <c r="CUE75" s="21"/>
      <c r="CUF75" s="21"/>
      <c r="CUG75" s="21"/>
      <c r="CUH75" s="21"/>
      <c r="CUI75" s="21"/>
      <c r="CUJ75" s="21"/>
      <c r="CUK75" s="21"/>
      <c r="CUL75" s="21"/>
      <c r="CUM75" s="21"/>
      <c r="CUN75" s="21"/>
      <c r="CUO75" s="21"/>
      <c r="CUP75" s="21"/>
      <c r="CUQ75" s="21"/>
      <c r="CUR75" s="21"/>
      <c r="CUS75" s="21"/>
      <c r="CUT75" s="21"/>
      <c r="CUU75" s="21"/>
      <c r="CUV75" s="21"/>
      <c r="CUW75" s="21"/>
      <c r="CUX75" s="21"/>
      <c r="CUY75" s="21"/>
      <c r="CUZ75" s="21"/>
      <c r="CVA75" s="21"/>
      <c r="CVB75" s="21"/>
      <c r="CVC75" s="21"/>
      <c r="CVD75" s="21"/>
      <c r="CVE75" s="21"/>
      <c r="CVF75" s="21"/>
      <c r="CVG75" s="21"/>
      <c r="CVH75" s="21"/>
      <c r="CVI75" s="21"/>
      <c r="CVJ75" s="21"/>
      <c r="CVK75" s="21"/>
      <c r="CVL75" s="21"/>
      <c r="CVM75" s="21"/>
      <c r="CVN75" s="21"/>
      <c r="CVO75" s="21"/>
      <c r="CVP75" s="21"/>
      <c r="CVQ75" s="21"/>
      <c r="CVR75" s="21"/>
      <c r="CVS75" s="21"/>
      <c r="CVT75" s="21"/>
      <c r="CVU75" s="21"/>
      <c r="CVV75" s="21"/>
      <c r="CVW75" s="21"/>
      <c r="CVX75" s="21"/>
      <c r="CVY75" s="21"/>
      <c r="CVZ75" s="21"/>
      <c r="CWA75" s="21"/>
      <c r="CWB75" s="21"/>
      <c r="CWC75" s="21"/>
      <c r="CWD75" s="21"/>
      <c r="CWE75" s="21"/>
      <c r="CWF75" s="21"/>
      <c r="CWG75" s="21"/>
      <c r="CWH75" s="21"/>
      <c r="CWI75" s="21"/>
      <c r="CWJ75" s="21"/>
      <c r="CWK75" s="21"/>
      <c r="CWL75" s="21"/>
      <c r="CWM75" s="21"/>
      <c r="CWN75" s="21"/>
      <c r="CWO75" s="21"/>
      <c r="CWP75" s="21"/>
      <c r="CWQ75" s="21"/>
      <c r="CWR75" s="21"/>
      <c r="CWS75" s="21"/>
      <c r="CWT75" s="21"/>
      <c r="CWU75" s="21"/>
      <c r="CWV75" s="21"/>
      <c r="CWW75" s="21"/>
      <c r="CWX75" s="21"/>
      <c r="CWY75" s="21"/>
      <c r="CWZ75" s="21"/>
      <c r="CXA75" s="21"/>
      <c r="CXB75" s="21"/>
      <c r="CXC75" s="21"/>
      <c r="CXD75" s="21"/>
      <c r="CXE75" s="21"/>
      <c r="CXF75" s="21"/>
      <c r="CXG75" s="21"/>
      <c r="CXH75" s="21"/>
      <c r="CXI75" s="21"/>
      <c r="CXJ75" s="21"/>
      <c r="CXK75" s="21"/>
      <c r="CXL75" s="21"/>
      <c r="CXM75" s="21"/>
      <c r="CXN75" s="21"/>
      <c r="CXO75" s="21"/>
      <c r="CXP75" s="21"/>
      <c r="CXQ75" s="21"/>
      <c r="CXR75" s="21"/>
      <c r="CXS75" s="21"/>
      <c r="CXT75" s="21"/>
      <c r="CXU75" s="21"/>
      <c r="CXV75" s="21"/>
      <c r="CXW75" s="21"/>
      <c r="CXX75" s="21"/>
      <c r="CXY75" s="21"/>
      <c r="CXZ75" s="21"/>
      <c r="CYA75" s="21"/>
      <c r="CYB75" s="21"/>
      <c r="CYC75" s="21"/>
      <c r="CYD75" s="21"/>
      <c r="CYE75" s="21"/>
      <c r="CYF75" s="21"/>
      <c r="CYG75" s="21"/>
      <c r="CYH75" s="21"/>
      <c r="CYI75" s="21"/>
      <c r="CYJ75" s="21"/>
      <c r="CYK75" s="21"/>
      <c r="CYL75" s="21"/>
      <c r="CYM75" s="21"/>
      <c r="CYN75" s="21"/>
      <c r="CYO75" s="21"/>
      <c r="CYP75" s="21"/>
      <c r="CYQ75" s="21"/>
      <c r="CYR75" s="21"/>
      <c r="CYS75" s="21"/>
      <c r="CYT75" s="21"/>
      <c r="CYU75" s="21"/>
      <c r="CYV75" s="21"/>
      <c r="CYW75" s="21"/>
      <c r="CYX75" s="21"/>
      <c r="CYY75" s="21"/>
      <c r="CYZ75" s="21"/>
      <c r="CZA75" s="21"/>
      <c r="CZB75" s="21"/>
      <c r="CZC75" s="21"/>
      <c r="CZD75" s="21"/>
      <c r="CZE75" s="21"/>
      <c r="CZF75" s="21"/>
      <c r="CZG75" s="21"/>
      <c r="CZH75" s="21"/>
      <c r="CZI75" s="21"/>
      <c r="CZJ75" s="21"/>
      <c r="CZK75" s="21"/>
      <c r="CZL75" s="21"/>
      <c r="CZM75" s="21"/>
      <c r="CZN75" s="21"/>
      <c r="CZO75" s="21"/>
      <c r="CZP75" s="21"/>
      <c r="CZQ75" s="21"/>
      <c r="CZR75" s="21"/>
      <c r="CZS75" s="21"/>
      <c r="CZT75" s="21"/>
      <c r="CZU75" s="21"/>
      <c r="CZV75" s="21"/>
      <c r="CZW75" s="21"/>
      <c r="CZX75" s="21"/>
      <c r="CZY75" s="21"/>
      <c r="CZZ75" s="21"/>
      <c r="DAA75" s="21"/>
      <c r="DAB75" s="21"/>
      <c r="DAC75" s="21"/>
      <c r="DAD75" s="21"/>
      <c r="DAE75" s="21"/>
      <c r="DAF75" s="21"/>
      <c r="DAG75" s="21"/>
      <c r="DAH75" s="21"/>
      <c r="DAI75" s="21"/>
      <c r="DAJ75" s="21"/>
      <c r="DAK75" s="21"/>
      <c r="DAL75" s="21"/>
      <c r="DAM75" s="21"/>
      <c r="DAN75" s="21"/>
      <c r="DAO75" s="21"/>
      <c r="DAP75" s="21"/>
      <c r="DAQ75" s="21"/>
      <c r="DAR75" s="21"/>
      <c r="DAS75" s="21"/>
      <c r="DAT75" s="21"/>
      <c r="DAU75" s="21"/>
      <c r="DAV75" s="21"/>
      <c r="DAW75" s="21"/>
      <c r="DAX75" s="21"/>
      <c r="DAY75" s="21"/>
      <c r="DAZ75" s="21"/>
      <c r="DBA75" s="21"/>
      <c r="DBB75" s="21"/>
      <c r="DBC75" s="21"/>
      <c r="DBD75" s="21"/>
      <c r="DBE75" s="21"/>
      <c r="DBF75" s="21"/>
      <c r="DBG75" s="21"/>
      <c r="DBH75" s="21"/>
      <c r="DBI75" s="21"/>
      <c r="DBJ75" s="21"/>
      <c r="DBK75" s="21"/>
      <c r="DBL75" s="21"/>
      <c r="DBM75" s="21"/>
      <c r="DBN75" s="21"/>
      <c r="DBO75" s="21"/>
      <c r="DBP75" s="21"/>
      <c r="DBQ75" s="21"/>
      <c r="DBR75" s="21"/>
      <c r="DBS75" s="21"/>
      <c r="DBT75" s="21"/>
      <c r="DBU75" s="21"/>
      <c r="DBV75" s="21"/>
      <c r="DBW75" s="21"/>
      <c r="DBX75" s="21"/>
      <c r="DBY75" s="21"/>
      <c r="DBZ75" s="21"/>
      <c r="DCA75" s="21"/>
      <c r="DCB75" s="21"/>
      <c r="DCC75" s="21"/>
      <c r="DCD75" s="21"/>
      <c r="DCE75" s="21"/>
      <c r="DCF75" s="21"/>
      <c r="DCG75" s="21"/>
      <c r="DCH75" s="21"/>
      <c r="DCI75" s="21"/>
      <c r="DCJ75" s="21"/>
      <c r="DCK75" s="21"/>
      <c r="DCL75" s="21"/>
      <c r="DCM75" s="21"/>
      <c r="DCN75" s="21"/>
      <c r="DCO75" s="21"/>
      <c r="DCP75" s="21"/>
      <c r="DCQ75" s="21"/>
      <c r="DCR75" s="21"/>
      <c r="DCS75" s="21"/>
      <c r="DCT75" s="21"/>
      <c r="DCU75" s="21"/>
      <c r="DCV75" s="21"/>
      <c r="DCW75" s="21"/>
      <c r="DCX75" s="21"/>
      <c r="DCY75" s="21"/>
      <c r="DCZ75" s="21"/>
      <c r="DDA75" s="21"/>
      <c r="DDB75" s="21"/>
      <c r="DDC75" s="21"/>
      <c r="DDD75" s="21"/>
      <c r="DDE75" s="21"/>
      <c r="DDF75" s="21"/>
      <c r="DDG75" s="21"/>
      <c r="DDH75" s="21"/>
      <c r="DDI75" s="21"/>
      <c r="DDJ75" s="21"/>
      <c r="DDK75" s="21"/>
      <c r="DDL75" s="21"/>
      <c r="DDM75" s="21"/>
      <c r="DDN75" s="21"/>
      <c r="DDO75" s="21"/>
      <c r="DDP75" s="21"/>
      <c r="DDQ75" s="21"/>
      <c r="DDR75" s="21"/>
      <c r="DDS75" s="21"/>
      <c r="DDT75" s="21"/>
      <c r="DDU75" s="21"/>
      <c r="DDV75" s="21"/>
      <c r="DDW75" s="21"/>
      <c r="DDX75" s="21"/>
      <c r="DDY75" s="21"/>
      <c r="DDZ75" s="21"/>
      <c r="DEA75" s="21"/>
      <c r="DEB75" s="21"/>
      <c r="DEC75" s="21"/>
      <c r="DED75" s="21"/>
      <c r="DEE75" s="21"/>
      <c r="DEF75" s="21"/>
      <c r="DEG75" s="21"/>
      <c r="DEH75" s="21"/>
      <c r="DEI75" s="21"/>
      <c r="DEJ75" s="21"/>
      <c r="DEK75" s="21"/>
      <c r="DEL75" s="21"/>
      <c r="DEM75" s="21"/>
      <c r="DEN75" s="21"/>
      <c r="DEO75" s="21"/>
      <c r="DEP75" s="21"/>
      <c r="DEQ75" s="21"/>
      <c r="DER75" s="21"/>
      <c r="DES75" s="21"/>
      <c r="DET75" s="21"/>
      <c r="DEU75" s="21"/>
      <c r="DEV75" s="21"/>
      <c r="DEW75" s="21"/>
      <c r="DEX75" s="21"/>
      <c r="DEY75" s="21"/>
      <c r="DEZ75" s="21"/>
      <c r="DFA75" s="21"/>
      <c r="DFB75" s="21"/>
      <c r="DFC75" s="21"/>
      <c r="DFD75" s="21"/>
      <c r="DFE75" s="21"/>
      <c r="DFF75" s="21"/>
      <c r="DFG75" s="21"/>
      <c r="DFH75" s="21"/>
      <c r="DFI75" s="21"/>
      <c r="DFJ75" s="21"/>
      <c r="DFK75" s="21"/>
      <c r="DFL75" s="21"/>
      <c r="DFM75" s="21"/>
      <c r="DFN75" s="21"/>
      <c r="DFO75" s="21"/>
      <c r="DFP75" s="21"/>
      <c r="DFQ75" s="21"/>
      <c r="DFR75" s="21"/>
      <c r="DFS75" s="21"/>
      <c r="DFT75" s="21"/>
      <c r="DFU75" s="21"/>
      <c r="DFV75" s="21"/>
      <c r="DFW75" s="21"/>
      <c r="DFX75" s="21"/>
      <c r="DFY75" s="21"/>
      <c r="DFZ75" s="21"/>
      <c r="DGA75" s="21"/>
      <c r="DGB75" s="21"/>
      <c r="DGC75" s="21"/>
      <c r="DGD75" s="21"/>
      <c r="DGE75" s="21"/>
      <c r="DGF75" s="21"/>
      <c r="DGG75" s="21"/>
      <c r="DGH75" s="21"/>
      <c r="DGI75" s="21"/>
      <c r="DGJ75" s="21"/>
      <c r="DGK75" s="21"/>
      <c r="DGL75" s="21"/>
      <c r="DGM75" s="21"/>
      <c r="DGN75" s="21"/>
      <c r="DGO75" s="21"/>
      <c r="DGP75" s="21"/>
      <c r="DGQ75" s="21"/>
      <c r="DGR75" s="21"/>
      <c r="DGS75" s="21"/>
      <c r="DGT75" s="21"/>
      <c r="DGU75" s="21"/>
      <c r="DGV75" s="21"/>
      <c r="DGW75" s="21"/>
      <c r="DGX75" s="21"/>
      <c r="DGY75" s="21"/>
      <c r="DGZ75" s="21"/>
      <c r="DHA75" s="21"/>
      <c r="DHB75" s="21"/>
      <c r="DHC75" s="21"/>
      <c r="DHD75" s="21"/>
      <c r="DHE75" s="21"/>
      <c r="DHF75" s="21"/>
      <c r="DHG75" s="21"/>
      <c r="DHH75" s="21"/>
      <c r="DHI75" s="21"/>
      <c r="DHJ75" s="21"/>
      <c r="DHK75" s="21"/>
      <c r="DHL75" s="21"/>
      <c r="DHM75" s="21"/>
      <c r="DHN75" s="21"/>
      <c r="DHO75" s="21"/>
      <c r="DHP75" s="21"/>
      <c r="DHQ75" s="21"/>
      <c r="DHR75" s="21"/>
      <c r="DHS75" s="21"/>
      <c r="DHT75" s="21"/>
      <c r="DHU75" s="21"/>
      <c r="DHV75" s="21"/>
      <c r="DHW75" s="21"/>
      <c r="DHX75" s="21"/>
      <c r="DHY75" s="21"/>
      <c r="DHZ75" s="21"/>
      <c r="DIA75" s="21"/>
      <c r="DIB75" s="21"/>
      <c r="DIC75" s="21"/>
      <c r="DID75" s="21"/>
      <c r="DIE75" s="21"/>
      <c r="DIF75" s="21"/>
      <c r="DIG75" s="21"/>
      <c r="DIH75" s="21"/>
      <c r="DII75" s="21"/>
      <c r="DIJ75" s="21"/>
      <c r="DIK75" s="21"/>
      <c r="DIL75" s="21"/>
      <c r="DIM75" s="21"/>
      <c r="DIN75" s="21"/>
      <c r="DIO75" s="21"/>
      <c r="DIP75" s="21"/>
      <c r="DIQ75" s="21"/>
      <c r="DIR75" s="21"/>
      <c r="DIS75" s="21"/>
      <c r="DIT75" s="21"/>
      <c r="DIU75" s="21"/>
      <c r="DIV75" s="21"/>
      <c r="DIW75" s="21"/>
      <c r="DIX75" s="21"/>
      <c r="DIY75" s="21"/>
      <c r="DIZ75" s="21"/>
      <c r="DJA75" s="21"/>
      <c r="DJB75" s="21"/>
      <c r="DJC75" s="21"/>
      <c r="DJD75" s="21"/>
      <c r="DJE75" s="21"/>
      <c r="DJF75" s="21"/>
      <c r="DJG75" s="21"/>
      <c r="DJH75" s="21"/>
      <c r="DJI75" s="21"/>
      <c r="DJJ75" s="21"/>
      <c r="DJK75" s="21"/>
      <c r="DJL75" s="21"/>
      <c r="DJM75" s="21"/>
      <c r="DJN75" s="21"/>
      <c r="DJO75" s="21"/>
      <c r="DJP75" s="21"/>
      <c r="DJQ75" s="21"/>
      <c r="DJR75" s="21"/>
      <c r="DJS75" s="21"/>
      <c r="DJT75" s="21"/>
      <c r="DJU75" s="21"/>
      <c r="DJV75" s="21"/>
      <c r="DJW75" s="21"/>
      <c r="DJX75" s="21"/>
      <c r="DJY75" s="21"/>
      <c r="DJZ75" s="21"/>
      <c r="DKA75" s="21"/>
      <c r="DKB75" s="21"/>
      <c r="DKC75" s="21"/>
      <c r="DKD75" s="21"/>
      <c r="DKE75" s="21"/>
      <c r="DKF75" s="21"/>
      <c r="DKG75" s="21"/>
      <c r="DKH75" s="21"/>
      <c r="DKI75" s="21"/>
      <c r="DKJ75" s="21"/>
      <c r="DKK75" s="21"/>
      <c r="DKL75" s="21"/>
      <c r="DKM75" s="21"/>
      <c r="DKN75" s="21"/>
      <c r="DKO75" s="21"/>
      <c r="DKP75" s="21"/>
      <c r="DKQ75" s="21"/>
      <c r="DKR75" s="21"/>
      <c r="DKS75" s="21"/>
      <c r="DKT75" s="21"/>
      <c r="DKU75" s="21"/>
      <c r="DKV75" s="21"/>
      <c r="DKW75" s="21"/>
      <c r="DKX75" s="21"/>
      <c r="DKY75" s="21"/>
      <c r="DKZ75" s="21"/>
      <c r="DLA75" s="21"/>
      <c r="DLB75" s="21"/>
      <c r="DLC75" s="21"/>
      <c r="DLD75" s="21"/>
      <c r="DLE75" s="21"/>
      <c r="DLF75" s="21"/>
      <c r="DLG75" s="21"/>
      <c r="DLH75" s="21"/>
      <c r="DLI75" s="21"/>
      <c r="DLJ75" s="21"/>
      <c r="DLK75" s="21"/>
      <c r="DLL75" s="21"/>
      <c r="DLM75" s="21"/>
      <c r="DLN75" s="21"/>
      <c r="DLO75" s="21"/>
      <c r="DLP75" s="21"/>
      <c r="DLQ75" s="21"/>
      <c r="DLR75" s="21"/>
      <c r="DLS75" s="21"/>
      <c r="DLT75" s="21"/>
      <c r="DLU75" s="21"/>
      <c r="DLV75" s="21"/>
      <c r="DLW75" s="21"/>
      <c r="DLX75" s="21"/>
      <c r="DLY75" s="21"/>
      <c r="DLZ75" s="21"/>
      <c r="DMA75" s="21"/>
      <c r="DMB75" s="21"/>
      <c r="DMC75" s="21"/>
      <c r="DMD75" s="21"/>
      <c r="DME75" s="21"/>
      <c r="DMF75" s="21"/>
      <c r="DMG75" s="21"/>
      <c r="DMH75" s="21"/>
      <c r="DMI75" s="21"/>
      <c r="DMJ75" s="21"/>
      <c r="DMK75" s="21"/>
      <c r="DML75" s="21"/>
      <c r="DMM75" s="21"/>
      <c r="DMN75" s="21"/>
      <c r="DMO75" s="21"/>
      <c r="DMP75" s="21"/>
      <c r="DMQ75" s="21"/>
      <c r="DMR75" s="21"/>
      <c r="DMS75" s="21"/>
      <c r="DMT75" s="21"/>
      <c r="DMU75" s="21"/>
      <c r="DMV75" s="21"/>
      <c r="DMW75" s="21"/>
      <c r="DMX75" s="21"/>
      <c r="DMY75" s="21"/>
      <c r="DMZ75" s="21"/>
      <c r="DNA75" s="21"/>
      <c r="DNB75" s="21"/>
      <c r="DNC75" s="21"/>
      <c r="DND75" s="21"/>
      <c r="DNE75" s="21"/>
      <c r="DNF75" s="21"/>
      <c r="DNG75" s="21"/>
      <c r="DNH75" s="21"/>
      <c r="DNI75" s="21"/>
      <c r="DNJ75" s="21"/>
      <c r="DNK75" s="21"/>
      <c r="DNL75" s="21"/>
      <c r="DNM75" s="21"/>
      <c r="DNN75" s="21"/>
      <c r="DNO75" s="21"/>
      <c r="DNP75" s="21"/>
      <c r="DNQ75" s="21"/>
      <c r="DNR75" s="21"/>
      <c r="DNS75" s="21"/>
      <c r="DNT75" s="21"/>
      <c r="DNU75" s="21"/>
      <c r="DNV75" s="21"/>
      <c r="DNW75" s="21"/>
      <c r="DNX75" s="21"/>
      <c r="DNY75" s="21"/>
      <c r="DNZ75" s="21"/>
      <c r="DOA75" s="21"/>
      <c r="DOB75" s="21"/>
      <c r="DOC75" s="21"/>
      <c r="DOD75" s="21"/>
      <c r="DOE75" s="21"/>
      <c r="DOF75" s="21"/>
      <c r="DOG75" s="21"/>
      <c r="DOH75" s="21"/>
      <c r="DOI75" s="21"/>
      <c r="DOJ75" s="21"/>
      <c r="DOK75" s="21"/>
      <c r="DOL75" s="21"/>
      <c r="DOM75" s="21"/>
      <c r="DON75" s="21"/>
      <c r="DOO75" s="21"/>
      <c r="DOP75" s="21"/>
      <c r="DOQ75" s="21"/>
      <c r="DOR75" s="21"/>
      <c r="DOS75" s="21"/>
      <c r="DOT75" s="21"/>
      <c r="DOU75" s="21"/>
      <c r="DOV75" s="21"/>
      <c r="DOW75" s="21"/>
      <c r="DOX75" s="21"/>
      <c r="DOY75" s="21"/>
      <c r="DOZ75" s="21"/>
      <c r="DPA75" s="21"/>
      <c r="DPB75" s="21"/>
      <c r="DPC75" s="21"/>
      <c r="DPD75" s="21"/>
      <c r="DPE75" s="21"/>
      <c r="DPF75" s="21"/>
      <c r="DPG75" s="21"/>
      <c r="DPH75" s="21"/>
      <c r="DPI75" s="21"/>
      <c r="DPJ75" s="21"/>
      <c r="DPK75" s="21"/>
      <c r="DPL75" s="21"/>
      <c r="DPM75" s="21"/>
      <c r="DPN75" s="21"/>
      <c r="DPO75" s="21"/>
      <c r="DPP75" s="21"/>
      <c r="DPQ75" s="21"/>
      <c r="DPR75" s="21"/>
      <c r="DPS75" s="21"/>
      <c r="DPT75" s="21"/>
      <c r="DPU75" s="21"/>
      <c r="DPV75" s="21"/>
      <c r="DPW75" s="21"/>
      <c r="DPX75" s="21"/>
      <c r="DPY75" s="21"/>
      <c r="DPZ75" s="21"/>
      <c r="DQA75" s="21"/>
      <c r="DQB75" s="21"/>
      <c r="DQC75" s="21"/>
      <c r="DQD75" s="21"/>
      <c r="DQE75" s="21"/>
      <c r="DQF75" s="21"/>
      <c r="DQG75" s="21"/>
      <c r="DQH75" s="21"/>
      <c r="DQI75" s="21"/>
      <c r="DQJ75" s="21"/>
      <c r="DQK75" s="21"/>
      <c r="DQL75" s="21"/>
      <c r="DQM75" s="21"/>
      <c r="DQN75" s="21"/>
      <c r="DQO75" s="21"/>
      <c r="DQP75" s="21"/>
      <c r="DQQ75" s="21"/>
      <c r="DQR75" s="21"/>
      <c r="DQS75" s="21"/>
      <c r="DQT75" s="21"/>
      <c r="DQU75" s="21"/>
      <c r="DQV75" s="21"/>
      <c r="DQW75" s="21"/>
      <c r="DQX75" s="21"/>
      <c r="DQY75" s="21"/>
      <c r="DQZ75" s="21"/>
      <c r="DRA75" s="21"/>
      <c r="DRB75" s="21"/>
      <c r="DRC75" s="21"/>
      <c r="DRD75" s="21"/>
      <c r="DRE75" s="21"/>
      <c r="DRF75" s="21"/>
      <c r="DRG75" s="21"/>
      <c r="DRH75" s="21"/>
      <c r="DRI75" s="21"/>
      <c r="DRJ75" s="21"/>
      <c r="DRK75" s="21"/>
      <c r="DRL75" s="21"/>
      <c r="DRM75" s="21"/>
      <c r="DRN75" s="21"/>
      <c r="DRO75" s="21"/>
      <c r="DRP75" s="21"/>
      <c r="DRQ75" s="21"/>
      <c r="DRR75" s="21"/>
      <c r="DRS75" s="21"/>
      <c r="DRT75" s="21"/>
      <c r="DRU75" s="21"/>
      <c r="DRV75" s="21"/>
      <c r="DRW75" s="21"/>
      <c r="DRX75" s="21"/>
      <c r="DRY75" s="21"/>
      <c r="DRZ75" s="21"/>
      <c r="DSA75" s="21"/>
      <c r="DSB75" s="21"/>
      <c r="DSC75" s="21"/>
      <c r="DSD75" s="21"/>
      <c r="DSE75" s="21"/>
      <c r="DSF75" s="21"/>
      <c r="DSG75" s="21"/>
      <c r="DSH75" s="21"/>
      <c r="DSI75" s="21"/>
      <c r="DSJ75" s="21"/>
      <c r="DSK75" s="21"/>
      <c r="DSL75" s="21"/>
      <c r="DSM75" s="21"/>
      <c r="DSN75" s="21"/>
      <c r="DSO75" s="21"/>
      <c r="DSP75" s="21"/>
      <c r="DSQ75" s="21"/>
      <c r="DSR75" s="21"/>
      <c r="DSS75" s="21"/>
      <c r="DST75" s="21"/>
      <c r="DSU75" s="21"/>
      <c r="DSV75" s="21"/>
      <c r="DSW75" s="21"/>
      <c r="DSX75" s="21"/>
      <c r="DSY75" s="21"/>
      <c r="DSZ75" s="21"/>
      <c r="DTA75" s="21"/>
      <c r="DTB75" s="21"/>
      <c r="DTC75" s="21"/>
      <c r="DTD75" s="21"/>
      <c r="DTE75" s="21"/>
      <c r="DTF75" s="21"/>
      <c r="DTG75" s="21"/>
      <c r="DTH75" s="21"/>
      <c r="DTI75" s="21"/>
      <c r="DTJ75" s="21"/>
      <c r="DTK75" s="21"/>
      <c r="DTL75" s="21"/>
      <c r="DTM75" s="21"/>
      <c r="DTN75" s="21"/>
      <c r="DTO75" s="21"/>
      <c r="DTP75" s="21"/>
      <c r="DTQ75" s="21"/>
      <c r="DTR75" s="21"/>
      <c r="DTS75" s="21"/>
      <c r="DTT75" s="21"/>
      <c r="DTU75" s="21"/>
      <c r="DTV75" s="21"/>
      <c r="DTW75" s="21"/>
      <c r="DTX75" s="21"/>
      <c r="DTY75" s="21"/>
      <c r="DTZ75" s="21"/>
      <c r="DUA75" s="21"/>
      <c r="DUB75" s="21"/>
      <c r="DUC75" s="21"/>
      <c r="DUD75" s="21"/>
      <c r="DUE75" s="21"/>
      <c r="DUF75" s="21"/>
      <c r="DUG75" s="21"/>
      <c r="DUH75" s="21"/>
      <c r="DUI75" s="21"/>
      <c r="DUJ75" s="21"/>
      <c r="DUK75" s="21"/>
      <c r="DUL75" s="21"/>
      <c r="DUM75" s="21"/>
      <c r="DUN75" s="21"/>
      <c r="DUO75" s="21"/>
      <c r="DUP75" s="21"/>
      <c r="DUQ75" s="21"/>
      <c r="DUR75" s="21"/>
      <c r="DUS75" s="21"/>
      <c r="DUT75" s="21"/>
      <c r="DUU75" s="21"/>
      <c r="DUV75" s="21"/>
      <c r="DUW75" s="21"/>
      <c r="DUX75" s="21"/>
      <c r="DUY75" s="21"/>
      <c r="DUZ75" s="21"/>
      <c r="DVA75" s="21"/>
      <c r="DVB75" s="21"/>
      <c r="DVC75" s="21"/>
      <c r="DVD75" s="21"/>
      <c r="DVE75" s="21"/>
      <c r="DVF75" s="21"/>
      <c r="DVG75" s="21"/>
      <c r="DVH75" s="21"/>
      <c r="DVI75" s="21"/>
      <c r="DVJ75" s="21"/>
      <c r="DVK75" s="21"/>
      <c r="DVL75" s="21"/>
      <c r="DVM75" s="21"/>
      <c r="DVN75" s="21"/>
      <c r="DVO75" s="21"/>
      <c r="DVP75" s="21"/>
      <c r="DVQ75" s="21"/>
      <c r="DVR75" s="21"/>
      <c r="DVS75" s="21"/>
      <c r="DVT75" s="21"/>
      <c r="DVU75" s="21"/>
      <c r="DVV75" s="21"/>
      <c r="DVW75" s="21"/>
      <c r="DVX75" s="21"/>
      <c r="DVY75" s="21"/>
      <c r="DVZ75" s="21"/>
      <c r="DWA75" s="21"/>
      <c r="DWB75" s="21"/>
      <c r="DWC75" s="21"/>
      <c r="DWD75" s="21"/>
      <c r="DWE75" s="21"/>
      <c r="DWF75" s="21"/>
      <c r="DWG75" s="21"/>
      <c r="DWH75" s="21"/>
      <c r="DWI75" s="21"/>
      <c r="DWJ75" s="21"/>
      <c r="DWK75" s="21"/>
      <c r="DWL75" s="21"/>
      <c r="DWM75" s="21"/>
      <c r="DWN75" s="21"/>
      <c r="DWO75" s="21"/>
      <c r="DWP75" s="21"/>
      <c r="DWQ75" s="21"/>
      <c r="DWR75" s="21"/>
      <c r="DWS75" s="21"/>
      <c r="DWT75" s="21"/>
      <c r="DWU75" s="21"/>
      <c r="DWV75" s="21"/>
      <c r="DWW75" s="21"/>
      <c r="DWX75" s="21"/>
      <c r="DWY75" s="21"/>
      <c r="DWZ75" s="21"/>
      <c r="DXA75" s="21"/>
      <c r="DXB75" s="21"/>
      <c r="DXC75" s="21"/>
      <c r="DXD75" s="21"/>
      <c r="DXE75" s="21"/>
      <c r="DXF75" s="21"/>
      <c r="DXG75" s="21"/>
      <c r="DXH75" s="21"/>
      <c r="DXI75" s="21"/>
      <c r="DXJ75" s="21"/>
      <c r="DXK75" s="21"/>
      <c r="DXL75" s="21"/>
      <c r="DXM75" s="21"/>
      <c r="DXN75" s="21"/>
      <c r="DXO75" s="21"/>
      <c r="DXP75" s="21"/>
      <c r="DXQ75" s="21"/>
      <c r="DXR75" s="21"/>
      <c r="DXS75" s="21"/>
      <c r="DXT75" s="21"/>
      <c r="DXU75" s="21"/>
      <c r="DXV75" s="21"/>
      <c r="DXW75" s="21"/>
      <c r="DXX75" s="21"/>
      <c r="DXY75" s="21"/>
      <c r="DXZ75" s="21"/>
      <c r="DYA75" s="21"/>
      <c r="DYB75" s="21"/>
      <c r="DYC75" s="21"/>
      <c r="DYD75" s="21"/>
      <c r="DYE75" s="21"/>
      <c r="DYF75" s="21"/>
      <c r="DYG75" s="21"/>
      <c r="DYH75" s="21"/>
      <c r="DYI75" s="21"/>
      <c r="DYJ75" s="21"/>
      <c r="DYK75" s="21"/>
      <c r="DYL75" s="21"/>
      <c r="DYM75" s="21"/>
      <c r="DYN75" s="21"/>
      <c r="DYO75" s="21"/>
      <c r="DYP75" s="21"/>
      <c r="DYQ75" s="21"/>
      <c r="DYR75" s="21"/>
      <c r="DYS75" s="21"/>
      <c r="DYT75" s="21"/>
      <c r="DYU75" s="21"/>
      <c r="DYV75" s="21"/>
      <c r="DYW75" s="21"/>
      <c r="DYX75" s="21"/>
      <c r="DYY75" s="21"/>
      <c r="DYZ75" s="21"/>
      <c r="DZA75" s="21"/>
      <c r="DZB75" s="21"/>
      <c r="DZC75" s="21"/>
      <c r="DZD75" s="21"/>
      <c r="DZE75" s="21"/>
      <c r="DZF75" s="21"/>
      <c r="DZG75" s="21"/>
      <c r="DZH75" s="21"/>
      <c r="DZI75" s="21"/>
      <c r="DZJ75" s="21"/>
      <c r="DZK75" s="21"/>
      <c r="DZL75" s="21"/>
      <c r="DZM75" s="21"/>
      <c r="DZN75" s="21"/>
      <c r="DZO75" s="21"/>
      <c r="DZP75" s="21"/>
      <c r="DZQ75" s="21"/>
      <c r="DZR75" s="21"/>
      <c r="DZS75" s="21"/>
      <c r="DZT75" s="21"/>
      <c r="DZU75" s="21"/>
      <c r="DZV75" s="21"/>
      <c r="DZW75" s="21"/>
      <c r="DZX75" s="21"/>
      <c r="DZY75" s="21"/>
      <c r="DZZ75" s="21"/>
      <c r="EAA75" s="21"/>
      <c r="EAB75" s="21"/>
      <c r="EAC75" s="21"/>
      <c r="EAD75" s="21"/>
      <c r="EAE75" s="21"/>
      <c r="EAF75" s="21"/>
      <c r="EAG75" s="21"/>
      <c r="EAH75" s="21"/>
      <c r="EAI75" s="21"/>
      <c r="EAJ75" s="21"/>
      <c r="EAK75" s="21"/>
      <c r="EAL75" s="21"/>
      <c r="EAM75" s="21"/>
      <c r="EAN75" s="21"/>
      <c r="EAO75" s="21"/>
      <c r="EAP75" s="21"/>
      <c r="EAQ75" s="21"/>
      <c r="EAR75" s="21"/>
      <c r="EAS75" s="21"/>
      <c r="EAT75" s="21"/>
      <c r="EAU75" s="21"/>
      <c r="EAV75" s="21"/>
      <c r="EAW75" s="21"/>
      <c r="EAX75" s="21"/>
      <c r="EAY75" s="21"/>
      <c r="EAZ75" s="21"/>
      <c r="EBA75" s="21"/>
      <c r="EBB75" s="21"/>
      <c r="EBC75" s="21"/>
      <c r="EBD75" s="21"/>
      <c r="EBE75" s="21"/>
      <c r="EBF75" s="21"/>
      <c r="EBG75" s="21"/>
      <c r="EBH75" s="21"/>
      <c r="EBI75" s="21"/>
      <c r="EBJ75" s="21"/>
      <c r="EBK75" s="21"/>
      <c r="EBL75" s="21"/>
      <c r="EBM75" s="21"/>
      <c r="EBN75" s="21"/>
      <c r="EBO75" s="21"/>
      <c r="EBP75" s="21"/>
      <c r="EBQ75" s="21"/>
      <c r="EBR75" s="21"/>
      <c r="EBS75" s="21"/>
      <c r="EBT75" s="21"/>
      <c r="EBU75" s="21"/>
      <c r="EBV75" s="21"/>
      <c r="EBW75" s="21"/>
      <c r="EBX75" s="21"/>
      <c r="EBY75" s="21"/>
      <c r="EBZ75" s="21"/>
      <c r="ECA75" s="21"/>
      <c r="ECB75" s="21"/>
      <c r="ECC75" s="21"/>
      <c r="ECD75" s="21"/>
      <c r="ECE75" s="21"/>
      <c r="ECF75" s="21"/>
      <c r="ECG75" s="21"/>
      <c r="ECH75" s="21"/>
      <c r="ECI75" s="21"/>
      <c r="ECJ75" s="21"/>
      <c r="ECK75" s="21"/>
      <c r="ECL75" s="21"/>
      <c r="ECM75" s="21"/>
      <c r="ECN75" s="21"/>
      <c r="ECO75" s="21"/>
      <c r="ECP75" s="21"/>
      <c r="ECQ75" s="21"/>
      <c r="ECR75" s="21"/>
      <c r="ECS75" s="21"/>
      <c r="ECT75" s="21"/>
      <c r="ECU75" s="21"/>
      <c r="ECV75" s="21"/>
      <c r="ECW75" s="21"/>
      <c r="ECX75" s="21"/>
      <c r="ECY75" s="21"/>
      <c r="ECZ75" s="21"/>
      <c r="EDA75" s="21"/>
      <c r="EDB75" s="21"/>
      <c r="EDC75" s="21"/>
      <c r="EDD75" s="21"/>
      <c r="EDE75" s="21"/>
      <c r="EDF75" s="21"/>
      <c r="EDG75" s="21"/>
      <c r="EDH75" s="21"/>
      <c r="EDI75" s="21"/>
      <c r="EDJ75" s="21"/>
      <c r="EDK75" s="21"/>
      <c r="EDL75" s="21"/>
      <c r="EDM75" s="21"/>
      <c r="EDN75" s="21"/>
      <c r="EDO75" s="21"/>
      <c r="EDP75" s="21"/>
      <c r="EDQ75" s="21"/>
      <c r="EDR75" s="21"/>
      <c r="EDS75" s="21"/>
      <c r="EDT75" s="21"/>
      <c r="EDU75" s="21"/>
      <c r="EDV75" s="21"/>
      <c r="EDW75" s="21"/>
      <c r="EDX75" s="21"/>
      <c r="EDY75" s="21"/>
      <c r="EDZ75" s="21"/>
      <c r="EEA75" s="21"/>
      <c r="EEB75" s="21"/>
      <c r="EEC75" s="21"/>
      <c r="EED75" s="21"/>
      <c r="EEE75" s="21"/>
      <c r="EEF75" s="21"/>
      <c r="EEG75" s="21"/>
      <c r="EEH75" s="21"/>
      <c r="EEI75" s="21"/>
      <c r="EEJ75" s="21"/>
      <c r="EEK75" s="21"/>
      <c r="EEL75" s="21"/>
      <c r="EEM75" s="21"/>
      <c r="EEN75" s="21"/>
      <c r="EEO75" s="21"/>
      <c r="EEP75" s="21"/>
      <c r="EEQ75" s="21"/>
      <c r="EER75" s="21"/>
      <c r="EES75" s="21"/>
      <c r="EET75" s="21"/>
      <c r="EEU75" s="21"/>
      <c r="EEV75" s="21"/>
      <c r="EEW75" s="21"/>
      <c r="EEX75" s="21"/>
      <c r="EEY75" s="21"/>
      <c r="EEZ75" s="21"/>
      <c r="EFA75" s="21"/>
      <c r="EFB75" s="21"/>
      <c r="EFC75" s="21"/>
      <c r="EFD75" s="21"/>
      <c r="EFE75" s="21"/>
      <c r="EFF75" s="21"/>
      <c r="EFG75" s="21"/>
      <c r="EFH75" s="21"/>
      <c r="EFI75" s="21"/>
      <c r="EFJ75" s="21"/>
      <c r="EFK75" s="21"/>
      <c r="EFL75" s="21"/>
      <c r="EFM75" s="21"/>
      <c r="EFN75" s="21"/>
      <c r="EFO75" s="21"/>
      <c r="EFP75" s="21"/>
      <c r="EFQ75" s="21"/>
      <c r="EFR75" s="21"/>
      <c r="EFS75" s="21"/>
      <c r="EFT75" s="21"/>
      <c r="EFU75" s="21"/>
      <c r="EFV75" s="21"/>
      <c r="EFW75" s="21"/>
      <c r="EFX75" s="21"/>
      <c r="EFY75" s="21"/>
      <c r="EFZ75" s="21"/>
      <c r="EGA75" s="21"/>
      <c r="EGB75" s="21"/>
      <c r="EGC75" s="21"/>
      <c r="EGD75" s="21"/>
      <c r="EGE75" s="21"/>
      <c r="EGF75" s="21"/>
      <c r="EGG75" s="21"/>
      <c r="EGH75" s="21"/>
      <c r="EGI75" s="21"/>
      <c r="EGJ75" s="21"/>
      <c r="EGK75" s="21"/>
      <c r="EGL75" s="21"/>
      <c r="EGM75" s="21"/>
      <c r="EGN75" s="21"/>
      <c r="EGO75" s="21"/>
      <c r="EGP75" s="21"/>
      <c r="EGQ75" s="21"/>
      <c r="EGR75" s="21"/>
      <c r="EGS75" s="21"/>
      <c r="EGT75" s="21"/>
      <c r="EGU75" s="21"/>
      <c r="EGV75" s="21"/>
      <c r="EGW75" s="21"/>
      <c r="EGX75" s="21"/>
      <c r="EGY75" s="21"/>
      <c r="EGZ75" s="21"/>
      <c r="EHA75" s="21"/>
      <c r="EHB75" s="21"/>
      <c r="EHC75" s="21"/>
      <c r="EHD75" s="21"/>
      <c r="EHE75" s="21"/>
      <c r="EHF75" s="21"/>
      <c r="EHG75" s="21"/>
      <c r="EHH75" s="21"/>
      <c r="EHI75" s="21"/>
      <c r="EHJ75" s="21"/>
      <c r="EHK75" s="21"/>
      <c r="EHL75" s="21"/>
      <c r="EHM75" s="21"/>
      <c r="EHN75" s="21"/>
      <c r="EHO75" s="21"/>
      <c r="EHP75" s="21"/>
      <c r="EHQ75" s="21"/>
      <c r="EHR75" s="21"/>
      <c r="EHS75" s="21"/>
      <c r="EHT75" s="21"/>
      <c r="EHU75" s="21"/>
      <c r="EHV75" s="21"/>
      <c r="EHW75" s="21"/>
      <c r="EHX75" s="21"/>
      <c r="EHY75" s="21"/>
      <c r="EHZ75" s="21"/>
      <c r="EIA75" s="21"/>
      <c r="EIB75" s="21"/>
      <c r="EIC75" s="21"/>
      <c r="EID75" s="21"/>
      <c r="EIE75" s="21"/>
      <c r="EIF75" s="21"/>
      <c r="EIG75" s="21"/>
      <c r="EIH75" s="21"/>
      <c r="EII75" s="21"/>
      <c r="EIJ75" s="21"/>
      <c r="EIK75" s="21"/>
      <c r="EIL75" s="21"/>
      <c r="EIM75" s="21"/>
      <c r="EIN75" s="21"/>
      <c r="EIO75" s="21"/>
      <c r="EIP75" s="21"/>
      <c r="EIQ75" s="21"/>
      <c r="EIR75" s="21"/>
      <c r="EIS75" s="21"/>
      <c r="EIT75" s="21"/>
      <c r="EIU75" s="21"/>
      <c r="EIV75" s="21"/>
      <c r="EIW75" s="21"/>
      <c r="EIX75" s="21"/>
      <c r="EIY75" s="21"/>
      <c r="EIZ75" s="21"/>
      <c r="EJA75" s="21"/>
      <c r="EJB75" s="21"/>
      <c r="EJC75" s="21"/>
      <c r="EJD75" s="21"/>
      <c r="EJE75" s="21"/>
      <c r="EJF75" s="21"/>
      <c r="EJG75" s="21"/>
      <c r="EJH75" s="21"/>
      <c r="EJI75" s="21"/>
      <c r="EJJ75" s="21"/>
      <c r="EJK75" s="21"/>
      <c r="EJL75" s="21"/>
      <c r="EJM75" s="21"/>
      <c r="EJN75" s="21"/>
      <c r="EJO75" s="21"/>
      <c r="EJP75" s="21"/>
      <c r="EJQ75" s="21"/>
      <c r="EJR75" s="21"/>
      <c r="EJS75" s="21"/>
      <c r="EJT75" s="21"/>
      <c r="EJU75" s="21"/>
      <c r="EJV75" s="21"/>
      <c r="EJW75" s="21"/>
      <c r="EJX75" s="21"/>
      <c r="EJY75" s="21"/>
      <c r="EJZ75" s="21"/>
      <c r="EKA75" s="21"/>
      <c r="EKB75" s="21"/>
      <c r="EKC75" s="21"/>
      <c r="EKD75" s="21"/>
      <c r="EKE75" s="21"/>
      <c r="EKF75" s="21"/>
      <c r="EKG75" s="21"/>
      <c r="EKH75" s="21"/>
      <c r="EKI75" s="21"/>
      <c r="EKJ75" s="21"/>
      <c r="EKK75" s="21"/>
      <c r="EKL75" s="21"/>
      <c r="EKM75" s="21"/>
      <c r="EKN75" s="21"/>
      <c r="EKO75" s="21"/>
      <c r="EKP75" s="21"/>
      <c r="EKQ75" s="21"/>
      <c r="EKR75" s="21"/>
      <c r="EKS75" s="21"/>
      <c r="EKT75" s="21"/>
      <c r="EKU75" s="21"/>
      <c r="EKV75" s="21"/>
      <c r="EKW75" s="21"/>
      <c r="EKX75" s="21"/>
      <c r="EKY75" s="21"/>
      <c r="EKZ75" s="21"/>
      <c r="ELA75" s="21"/>
      <c r="ELB75" s="21"/>
      <c r="ELC75" s="21"/>
      <c r="ELD75" s="21"/>
      <c r="ELE75" s="21"/>
      <c r="ELF75" s="21"/>
      <c r="ELG75" s="21"/>
      <c r="ELH75" s="21"/>
      <c r="ELI75" s="21"/>
      <c r="ELJ75" s="21"/>
      <c r="ELK75" s="21"/>
      <c r="ELL75" s="21"/>
      <c r="ELM75" s="21"/>
      <c r="ELN75" s="21"/>
      <c r="ELO75" s="21"/>
      <c r="ELP75" s="21"/>
      <c r="ELQ75" s="21"/>
      <c r="ELR75" s="21"/>
      <c r="ELS75" s="21"/>
      <c r="ELT75" s="21"/>
      <c r="ELU75" s="21"/>
      <c r="ELV75" s="21"/>
      <c r="ELW75" s="21"/>
      <c r="ELX75" s="21"/>
      <c r="ELY75" s="21"/>
      <c r="ELZ75" s="21"/>
      <c r="EMA75" s="21"/>
      <c r="EMB75" s="21"/>
      <c r="EMC75" s="21"/>
      <c r="EMD75" s="21"/>
      <c r="EME75" s="21"/>
      <c r="EMF75" s="21"/>
      <c r="EMG75" s="21"/>
      <c r="EMH75" s="21"/>
      <c r="EMI75" s="21"/>
      <c r="EMJ75" s="21"/>
      <c r="EMK75" s="21"/>
      <c r="EML75" s="21"/>
      <c r="EMM75" s="21"/>
      <c r="EMN75" s="21"/>
      <c r="EMO75" s="21"/>
      <c r="EMP75" s="21"/>
      <c r="EMQ75" s="21"/>
      <c r="EMR75" s="21"/>
      <c r="EMS75" s="21"/>
      <c r="EMT75" s="21"/>
      <c r="EMU75" s="21"/>
      <c r="EMV75" s="21"/>
      <c r="EMW75" s="21"/>
      <c r="EMX75" s="21"/>
      <c r="EMY75" s="21"/>
      <c r="EMZ75" s="21"/>
      <c r="ENA75" s="21"/>
      <c r="ENB75" s="21"/>
      <c r="ENC75" s="21"/>
      <c r="END75" s="21"/>
      <c r="ENE75" s="21"/>
      <c r="ENF75" s="21"/>
      <c r="ENG75" s="21"/>
      <c r="ENH75" s="21"/>
      <c r="ENI75" s="21"/>
      <c r="ENJ75" s="21"/>
      <c r="ENK75" s="21"/>
      <c r="ENL75" s="21"/>
      <c r="ENM75" s="21"/>
      <c r="ENN75" s="21"/>
      <c r="ENO75" s="21"/>
      <c r="ENP75" s="21"/>
      <c r="ENQ75" s="21"/>
      <c r="ENR75" s="21"/>
      <c r="ENS75" s="21"/>
      <c r="ENT75" s="21"/>
      <c r="ENU75" s="21"/>
      <c r="ENV75" s="21"/>
      <c r="ENW75" s="21"/>
      <c r="ENX75" s="21"/>
      <c r="ENY75" s="21"/>
      <c r="ENZ75" s="21"/>
      <c r="EOA75" s="21"/>
      <c r="EOB75" s="21"/>
      <c r="EOC75" s="21"/>
      <c r="EOD75" s="21"/>
      <c r="EOE75" s="21"/>
      <c r="EOF75" s="21"/>
      <c r="EOG75" s="21"/>
      <c r="EOH75" s="21"/>
      <c r="EOI75" s="21"/>
      <c r="EOJ75" s="21"/>
      <c r="EOK75" s="21"/>
      <c r="EOL75" s="21"/>
      <c r="EOM75" s="21"/>
      <c r="EON75" s="21"/>
      <c r="EOO75" s="21"/>
      <c r="EOP75" s="21"/>
      <c r="EOQ75" s="21"/>
      <c r="EOR75" s="21"/>
      <c r="EOS75" s="21"/>
      <c r="EOT75" s="21"/>
      <c r="EOU75" s="21"/>
      <c r="EOV75" s="21"/>
      <c r="EOW75" s="21"/>
      <c r="EOX75" s="21"/>
      <c r="EOY75" s="21"/>
      <c r="EOZ75" s="21"/>
      <c r="EPA75" s="21"/>
      <c r="EPB75" s="21"/>
      <c r="EPC75" s="21"/>
      <c r="EPD75" s="21"/>
      <c r="EPE75" s="21"/>
      <c r="EPF75" s="21"/>
      <c r="EPG75" s="21"/>
      <c r="EPH75" s="21"/>
      <c r="EPI75" s="21"/>
      <c r="EPJ75" s="21"/>
      <c r="EPK75" s="21"/>
      <c r="EPL75" s="21"/>
      <c r="EPM75" s="21"/>
      <c r="EPN75" s="21"/>
      <c r="EPO75" s="21"/>
      <c r="EPP75" s="21"/>
      <c r="EPQ75" s="21"/>
      <c r="EPR75" s="21"/>
      <c r="EPS75" s="21"/>
      <c r="EPT75" s="21"/>
      <c r="EPU75" s="21"/>
      <c r="EPV75" s="21"/>
      <c r="EPW75" s="21"/>
      <c r="EPX75" s="21"/>
      <c r="EPY75" s="21"/>
      <c r="EPZ75" s="21"/>
      <c r="EQA75" s="21"/>
      <c r="EQB75" s="21"/>
      <c r="EQC75" s="21"/>
      <c r="EQD75" s="21"/>
      <c r="EQE75" s="21"/>
      <c r="EQF75" s="21"/>
      <c r="EQG75" s="21"/>
      <c r="EQH75" s="21"/>
      <c r="EQI75" s="21"/>
      <c r="EQJ75" s="21"/>
      <c r="EQK75" s="21"/>
      <c r="EQL75" s="21"/>
      <c r="EQM75" s="21"/>
      <c r="EQN75" s="21"/>
      <c r="EQO75" s="21"/>
      <c r="EQP75" s="21"/>
      <c r="EQQ75" s="21"/>
      <c r="EQR75" s="21"/>
      <c r="EQS75" s="21"/>
      <c r="EQT75" s="21"/>
      <c r="EQU75" s="21"/>
      <c r="EQV75" s="21"/>
      <c r="EQW75" s="21"/>
      <c r="EQX75" s="21"/>
      <c r="EQY75" s="21"/>
      <c r="EQZ75" s="21"/>
      <c r="ERA75" s="21"/>
      <c r="ERB75" s="21"/>
      <c r="ERC75" s="21"/>
      <c r="ERD75" s="21"/>
      <c r="ERE75" s="21"/>
      <c r="ERF75" s="21"/>
      <c r="ERG75" s="21"/>
      <c r="ERH75" s="21"/>
      <c r="ERI75" s="21"/>
      <c r="ERJ75" s="21"/>
      <c r="ERK75" s="21"/>
      <c r="ERL75" s="21"/>
      <c r="ERM75" s="21"/>
      <c r="ERN75" s="21"/>
      <c r="ERO75" s="21"/>
      <c r="ERP75" s="21"/>
      <c r="ERQ75" s="21"/>
      <c r="ERR75" s="21"/>
      <c r="ERS75" s="21"/>
      <c r="ERT75" s="21"/>
      <c r="ERU75" s="21"/>
      <c r="ERV75" s="21"/>
      <c r="ERW75" s="21"/>
      <c r="ERX75" s="21"/>
      <c r="ERY75" s="21"/>
      <c r="ERZ75" s="21"/>
      <c r="ESA75" s="21"/>
      <c r="ESB75" s="21"/>
      <c r="ESC75" s="21"/>
      <c r="ESD75" s="21"/>
      <c r="ESE75" s="21"/>
      <c r="ESF75" s="21"/>
      <c r="ESG75" s="21"/>
      <c r="ESH75" s="21"/>
      <c r="ESI75" s="21"/>
      <c r="ESJ75" s="21"/>
      <c r="ESK75" s="21"/>
      <c r="ESL75" s="21"/>
      <c r="ESM75" s="21"/>
      <c r="ESN75" s="21"/>
      <c r="ESO75" s="21"/>
      <c r="ESP75" s="21"/>
      <c r="ESQ75" s="21"/>
      <c r="ESR75" s="21"/>
      <c r="ESS75" s="21"/>
      <c r="EST75" s="21"/>
      <c r="ESU75" s="21"/>
      <c r="ESV75" s="21"/>
      <c r="ESW75" s="21"/>
      <c r="ESX75" s="21"/>
      <c r="ESY75" s="21"/>
      <c r="ESZ75" s="21"/>
      <c r="ETA75" s="21"/>
      <c r="ETB75" s="21"/>
      <c r="ETC75" s="21"/>
      <c r="ETD75" s="21"/>
      <c r="ETE75" s="21"/>
      <c r="ETF75" s="21"/>
      <c r="ETG75" s="21"/>
      <c r="ETH75" s="21"/>
      <c r="ETI75" s="21"/>
      <c r="ETJ75" s="21"/>
      <c r="ETK75" s="21"/>
      <c r="ETL75" s="21"/>
      <c r="ETM75" s="21"/>
      <c r="ETN75" s="21"/>
      <c r="ETO75" s="21"/>
      <c r="ETP75" s="21"/>
      <c r="ETQ75" s="21"/>
      <c r="ETR75" s="21"/>
      <c r="ETS75" s="21"/>
      <c r="ETT75" s="21"/>
      <c r="ETU75" s="21"/>
      <c r="ETV75" s="21"/>
      <c r="ETW75" s="21"/>
      <c r="ETX75" s="21"/>
      <c r="ETY75" s="21"/>
      <c r="ETZ75" s="21"/>
      <c r="EUA75" s="21"/>
      <c r="EUB75" s="21"/>
      <c r="EUC75" s="21"/>
      <c r="EUD75" s="21"/>
      <c r="EUE75" s="21"/>
      <c r="EUF75" s="21"/>
      <c r="EUG75" s="21"/>
      <c r="EUH75" s="21"/>
      <c r="EUI75" s="21"/>
      <c r="EUJ75" s="21"/>
      <c r="EUK75" s="21"/>
      <c r="EUL75" s="21"/>
      <c r="EUM75" s="21"/>
      <c r="EUN75" s="21"/>
      <c r="EUO75" s="21"/>
      <c r="EUP75" s="21"/>
      <c r="EUQ75" s="21"/>
      <c r="EUR75" s="21"/>
      <c r="EUS75" s="21"/>
      <c r="EUT75" s="21"/>
      <c r="EUU75" s="21"/>
      <c r="EUV75" s="21"/>
      <c r="EUW75" s="21"/>
      <c r="EUX75" s="21"/>
      <c r="EUY75" s="21"/>
      <c r="EUZ75" s="21"/>
      <c r="EVA75" s="21"/>
      <c r="EVB75" s="21"/>
      <c r="EVC75" s="21"/>
      <c r="EVD75" s="21"/>
      <c r="EVE75" s="21"/>
      <c r="EVF75" s="21"/>
      <c r="EVG75" s="21"/>
      <c r="EVH75" s="21"/>
      <c r="EVI75" s="21"/>
      <c r="EVJ75" s="21"/>
      <c r="EVK75" s="21"/>
      <c r="EVL75" s="21"/>
      <c r="EVM75" s="21"/>
      <c r="EVN75" s="21"/>
      <c r="EVO75" s="21"/>
      <c r="EVP75" s="21"/>
      <c r="EVQ75" s="21"/>
      <c r="EVR75" s="21"/>
      <c r="EVS75" s="21"/>
      <c r="EVT75" s="21"/>
      <c r="EVU75" s="21"/>
      <c r="EVV75" s="21"/>
      <c r="EVW75" s="21"/>
      <c r="EVX75" s="21"/>
      <c r="EVY75" s="21"/>
      <c r="EVZ75" s="21"/>
      <c r="EWA75" s="21"/>
      <c r="EWB75" s="21"/>
      <c r="EWC75" s="21"/>
      <c r="EWD75" s="21"/>
      <c r="EWE75" s="21"/>
      <c r="EWF75" s="21"/>
      <c r="EWG75" s="21"/>
      <c r="EWH75" s="21"/>
      <c r="EWI75" s="21"/>
      <c r="EWJ75" s="21"/>
      <c r="EWK75" s="21"/>
      <c r="EWL75" s="21"/>
      <c r="EWM75" s="21"/>
      <c r="EWN75" s="21"/>
      <c r="EWO75" s="21"/>
      <c r="EWP75" s="21"/>
      <c r="EWQ75" s="21"/>
      <c r="EWR75" s="21"/>
      <c r="EWS75" s="21"/>
      <c r="EWT75" s="21"/>
      <c r="EWU75" s="21"/>
      <c r="EWV75" s="21"/>
      <c r="EWW75" s="21"/>
      <c r="EWX75" s="21"/>
      <c r="EWY75" s="21"/>
      <c r="EWZ75" s="21"/>
      <c r="EXA75" s="21"/>
      <c r="EXB75" s="21"/>
      <c r="EXC75" s="21"/>
      <c r="EXD75" s="21"/>
      <c r="EXE75" s="21"/>
      <c r="EXF75" s="21"/>
      <c r="EXG75" s="21"/>
      <c r="EXH75" s="21"/>
      <c r="EXI75" s="21"/>
      <c r="EXJ75" s="21"/>
      <c r="EXK75" s="21"/>
      <c r="EXL75" s="21"/>
      <c r="EXM75" s="21"/>
      <c r="EXN75" s="21"/>
      <c r="EXO75" s="21"/>
      <c r="EXP75" s="21"/>
      <c r="EXQ75" s="21"/>
      <c r="EXR75" s="21"/>
      <c r="EXS75" s="21"/>
      <c r="EXT75" s="21"/>
      <c r="EXU75" s="21"/>
      <c r="EXV75" s="21"/>
      <c r="EXW75" s="21"/>
      <c r="EXX75" s="21"/>
      <c r="EXY75" s="21"/>
      <c r="EXZ75" s="21"/>
      <c r="EYA75" s="21"/>
      <c r="EYB75" s="21"/>
      <c r="EYC75" s="21"/>
      <c r="EYD75" s="21"/>
      <c r="EYE75" s="21"/>
      <c r="EYF75" s="21"/>
      <c r="EYG75" s="21"/>
      <c r="EYH75" s="21"/>
      <c r="EYI75" s="21"/>
      <c r="EYJ75" s="21"/>
      <c r="EYK75" s="21"/>
      <c r="EYL75" s="21"/>
      <c r="EYM75" s="21"/>
      <c r="EYN75" s="21"/>
      <c r="EYO75" s="21"/>
      <c r="EYP75" s="21"/>
      <c r="EYQ75" s="21"/>
      <c r="EYR75" s="21"/>
      <c r="EYS75" s="21"/>
      <c r="EYT75" s="21"/>
      <c r="EYU75" s="21"/>
      <c r="EYV75" s="21"/>
      <c r="EYW75" s="21"/>
      <c r="EYX75" s="21"/>
      <c r="EYY75" s="21"/>
      <c r="EYZ75" s="21"/>
      <c r="EZA75" s="21"/>
      <c r="EZB75" s="21"/>
      <c r="EZC75" s="21"/>
      <c r="EZD75" s="21"/>
      <c r="EZE75" s="21"/>
      <c r="EZF75" s="21"/>
      <c r="EZG75" s="21"/>
      <c r="EZH75" s="21"/>
      <c r="EZI75" s="21"/>
      <c r="EZJ75" s="21"/>
      <c r="EZK75" s="21"/>
      <c r="EZL75" s="21"/>
      <c r="EZM75" s="21"/>
      <c r="EZN75" s="21"/>
      <c r="EZO75" s="21"/>
      <c r="EZP75" s="21"/>
      <c r="EZQ75" s="21"/>
      <c r="EZR75" s="21"/>
      <c r="EZS75" s="21"/>
      <c r="EZT75" s="21"/>
      <c r="EZU75" s="21"/>
      <c r="EZV75" s="21"/>
      <c r="EZW75" s="21"/>
      <c r="EZX75" s="21"/>
      <c r="EZY75" s="21"/>
      <c r="EZZ75" s="21"/>
      <c r="FAA75" s="21"/>
      <c r="FAB75" s="21"/>
      <c r="FAC75" s="21"/>
      <c r="FAD75" s="21"/>
      <c r="FAE75" s="21"/>
      <c r="FAF75" s="21"/>
      <c r="FAG75" s="21"/>
      <c r="FAH75" s="21"/>
      <c r="FAI75" s="21"/>
      <c r="FAJ75" s="21"/>
      <c r="FAK75" s="21"/>
      <c r="FAL75" s="21"/>
      <c r="FAM75" s="21"/>
      <c r="FAN75" s="21"/>
      <c r="FAO75" s="21"/>
      <c r="FAP75" s="21"/>
      <c r="FAQ75" s="21"/>
      <c r="FAR75" s="21"/>
      <c r="FAS75" s="21"/>
      <c r="FAT75" s="21"/>
      <c r="FAU75" s="21"/>
      <c r="FAV75" s="21"/>
      <c r="FAW75" s="21"/>
      <c r="FAX75" s="21"/>
      <c r="FAY75" s="21"/>
      <c r="FAZ75" s="21"/>
      <c r="FBA75" s="21"/>
      <c r="FBB75" s="21"/>
      <c r="FBC75" s="21"/>
      <c r="FBD75" s="21"/>
      <c r="FBE75" s="21"/>
      <c r="FBF75" s="21"/>
      <c r="FBG75" s="21"/>
      <c r="FBH75" s="21"/>
      <c r="FBI75" s="21"/>
      <c r="FBJ75" s="21"/>
      <c r="FBK75" s="21"/>
      <c r="FBL75" s="21"/>
      <c r="FBM75" s="21"/>
      <c r="FBN75" s="21"/>
      <c r="FBO75" s="21"/>
      <c r="FBP75" s="21"/>
      <c r="FBQ75" s="21"/>
      <c r="FBR75" s="21"/>
      <c r="FBS75" s="21"/>
      <c r="FBT75" s="21"/>
      <c r="FBU75" s="21"/>
      <c r="FBV75" s="21"/>
      <c r="FBW75" s="21"/>
      <c r="FBX75" s="21"/>
      <c r="FBY75" s="21"/>
      <c r="FBZ75" s="21"/>
      <c r="FCA75" s="21"/>
      <c r="FCB75" s="21"/>
      <c r="FCC75" s="21"/>
      <c r="FCD75" s="21"/>
      <c r="FCE75" s="21"/>
      <c r="FCF75" s="21"/>
      <c r="FCG75" s="21"/>
      <c r="FCH75" s="21"/>
      <c r="FCI75" s="21"/>
      <c r="FCJ75" s="21"/>
      <c r="FCK75" s="21"/>
      <c r="FCL75" s="21"/>
      <c r="FCM75" s="21"/>
      <c r="FCN75" s="21"/>
      <c r="FCO75" s="21"/>
      <c r="FCP75" s="21"/>
      <c r="FCQ75" s="21"/>
      <c r="FCR75" s="21"/>
      <c r="FCS75" s="21"/>
      <c r="FCT75" s="21"/>
      <c r="FCU75" s="21"/>
      <c r="FCV75" s="21"/>
      <c r="FCW75" s="21"/>
      <c r="FCX75" s="21"/>
      <c r="FCY75" s="21"/>
      <c r="FCZ75" s="21"/>
      <c r="FDA75" s="21"/>
      <c r="FDB75" s="21"/>
      <c r="FDC75" s="21"/>
      <c r="FDD75" s="21"/>
      <c r="FDE75" s="21"/>
      <c r="FDF75" s="21"/>
      <c r="FDG75" s="21"/>
      <c r="FDH75" s="21"/>
      <c r="FDI75" s="21"/>
      <c r="FDJ75" s="21"/>
      <c r="FDK75" s="21"/>
      <c r="FDL75" s="21"/>
      <c r="FDM75" s="21"/>
      <c r="FDN75" s="21"/>
      <c r="FDO75" s="21"/>
      <c r="FDP75" s="21"/>
      <c r="FDQ75" s="21"/>
      <c r="FDR75" s="21"/>
      <c r="FDS75" s="21"/>
      <c r="FDT75" s="21"/>
      <c r="FDU75" s="21"/>
      <c r="FDV75" s="21"/>
      <c r="FDW75" s="21"/>
      <c r="FDX75" s="21"/>
      <c r="FDY75" s="21"/>
      <c r="FDZ75" s="21"/>
      <c r="FEA75" s="21"/>
      <c r="FEB75" s="21"/>
      <c r="FEC75" s="21"/>
      <c r="FED75" s="21"/>
      <c r="FEE75" s="21"/>
      <c r="FEF75" s="21"/>
      <c r="FEG75" s="21"/>
      <c r="FEH75" s="21"/>
      <c r="FEI75" s="21"/>
      <c r="FEJ75" s="21"/>
      <c r="FEK75" s="21"/>
      <c r="FEL75" s="21"/>
      <c r="FEM75" s="21"/>
      <c r="FEN75" s="21"/>
      <c r="FEO75" s="21"/>
      <c r="FEP75" s="21"/>
      <c r="FEQ75" s="21"/>
      <c r="FER75" s="21"/>
      <c r="FES75" s="21"/>
      <c r="FET75" s="21"/>
      <c r="FEU75" s="21"/>
      <c r="FEV75" s="21"/>
      <c r="FEW75" s="21"/>
      <c r="FEX75" s="21"/>
      <c r="FEY75" s="21"/>
      <c r="FEZ75" s="21"/>
      <c r="FFA75" s="21"/>
      <c r="FFB75" s="21"/>
      <c r="FFC75" s="21"/>
      <c r="FFD75" s="21"/>
      <c r="FFE75" s="21"/>
      <c r="FFF75" s="21"/>
      <c r="FFG75" s="21"/>
      <c r="FFH75" s="21"/>
      <c r="FFI75" s="21"/>
      <c r="FFJ75" s="21"/>
      <c r="FFK75" s="21"/>
      <c r="FFL75" s="21"/>
      <c r="FFM75" s="21"/>
      <c r="FFN75" s="21"/>
      <c r="FFO75" s="21"/>
      <c r="FFP75" s="21"/>
      <c r="FFQ75" s="21"/>
      <c r="FFR75" s="21"/>
      <c r="FFS75" s="21"/>
      <c r="FFT75" s="21"/>
      <c r="FFU75" s="21"/>
      <c r="FFV75" s="21"/>
      <c r="FFW75" s="21"/>
      <c r="FFX75" s="21"/>
      <c r="FFY75" s="21"/>
      <c r="FFZ75" s="21"/>
      <c r="FGA75" s="21"/>
      <c r="FGB75" s="21"/>
      <c r="FGC75" s="21"/>
      <c r="FGD75" s="21"/>
      <c r="FGE75" s="21"/>
      <c r="FGF75" s="21"/>
      <c r="FGG75" s="21"/>
      <c r="FGH75" s="21"/>
      <c r="FGI75" s="21"/>
      <c r="FGJ75" s="21"/>
      <c r="FGK75" s="21"/>
      <c r="FGL75" s="21"/>
      <c r="FGM75" s="21"/>
      <c r="FGN75" s="21"/>
      <c r="FGO75" s="21"/>
      <c r="FGP75" s="21"/>
      <c r="FGQ75" s="21"/>
      <c r="FGR75" s="21"/>
      <c r="FGS75" s="21"/>
      <c r="FGT75" s="21"/>
      <c r="FGU75" s="21"/>
      <c r="FGV75" s="21"/>
      <c r="FGW75" s="21"/>
      <c r="FGX75" s="21"/>
      <c r="FGY75" s="21"/>
      <c r="FGZ75" s="21"/>
      <c r="FHA75" s="21"/>
      <c r="FHB75" s="21"/>
      <c r="FHC75" s="21"/>
      <c r="FHD75" s="21"/>
      <c r="FHE75" s="21"/>
      <c r="FHF75" s="21"/>
      <c r="FHG75" s="21"/>
      <c r="FHH75" s="21"/>
      <c r="FHI75" s="21"/>
      <c r="FHJ75" s="21"/>
      <c r="FHK75" s="21"/>
      <c r="FHL75" s="21"/>
      <c r="FHM75" s="21"/>
      <c r="FHN75" s="21"/>
      <c r="FHO75" s="21"/>
      <c r="FHP75" s="21"/>
      <c r="FHQ75" s="21"/>
      <c r="FHR75" s="21"/>
      <c r="FHS75" s="21"/>
      <c r="FHT75" s="21"/>
      <c r="FHU75" s="21"/>
      <c r="FHV75" s="21"/>
      <c r="FHW75" s="21"/>
      <c r="FHX75" s="21"/>
      <c r="FHY75" s="21"/>
      <c r="FHZ75" s="21"/>
      <c r="FIA75" s="21"/>
      <c r="FIB75" s="21"/>
      <c r="FIC75" s="21"/>
      <c r="FID75" s="21"/>
      <c r="FIE75" s="21"/>
      <c r="FIF75" s="21"/>
      <c r="FIG75" s="21"/>
      <c r="FIH75" s="21"/>
      <c r="FII75" s="21"/>
      <c r="FIJ75" s="21"/>
      <c r="FIK75" s="21"/>
      <c r="FIL75" s="21"/>
      <c r="FIM75" s="21"/>
      <c r="FIN75" s="21"/>
      <c r="FIO75" s="21"/>
      <c r="FIP75" s="21"/>
      <c r="FIQ75" s="21"/>
      <c r="FIR75" s="21"/>
      <c r="FIS75" s="21"/>
      <c r="FIT75" s="21"/>
      <c r="FIU75" s="21"/>
      <c r="FIV75" s="21"/>
      <c r="FIW75" s="21"/>
      <c r="FIX75" s="21"/>
      <c r="FIY75" s="21"/>
      <c r="FIZ75" s="21"/>
      <c r="FJA75" s="21"/>
      <c r="FJB75" s="21"/>
      <c r="FJC75" s="21"/>
      <c r="FJD75" s="21"/>
      <c r="FJE75" s="21"/>
      <c r="FJF75" s="21"/>
      <c r="FJG75" s="21"/>
      <c r="FJH75" s="21"/>
      <c r="FJI75" s="21"/>
      <c r="FJJ75" s="21"/>
      <c r="FJK75" s="21"/>
      <c r="FJL75" s="21"/>
      <c r="FJM75" s="21"/>
      <c r="FJN75" s="21"/>
      <c r="FJO75" s="21"/>
      <c r="FJP75" s="21"/>
      <c r="FJQ75" s="21"/>
      <c r="FJR75" s="21"/>
      <c r="FJS75" s="21"/>
      <c r="FJT75" s="21"/>
      <c r="FJU75" s="21"/>
      <c r="FJV75" s="21"/>
      <c r="FJW75" s="21"/>
      <c r="FJX75" s="21"/>
      <c r="FJY75" s="21"/>
      <c r="FJZ75" s="21"/>
      <c r="FKA75" s="21"/>
      <c r="FKB75" s="21"/>
      <c r="FKC75" s="21"/>
      <c r="FKD75" s="21"/>
      <c r="FKE75" s="21"/>
      <c r="FKF75" s="21"/>
      <c r="FKG75" s="21"/>
      <c r="FKH75" s="21"/>
      <c r="FKI75" s="21"/>
      <c r="FKJ75" s="21"/>
      <c r="FKK75" s="21"/>
      <c r="FKL75" s="21"/>
      <c r="FKM75" s="21"/>
      <c r="FKN75" s="21"/>
      <c r="FKO75" s="21"/>
      <c r="FKP75" s="21"/>
      <c r="FKQ75" s="21"/>
      <c r="FKR75" s="21"/>
      <c r="FKS75" s="21"/>
      <c r="FKT75" s="21"/>
      <c r="FKU75" s="21"/>
      <c r="FKV75" s="21"/>
      <c r="FKW75" s="21"/>
      <c r="FKX75" s="21"/>
      <c r="FKY75" s="21"/>
      <c r="FKZ75" s="21"/>
      <c r="FLA75" s="21"/>
      <c r="FLB75" s="21"/>
      <c r="FLC75" s="21"/>
      <c r="FLD75" s="21"/>
      <c r="FLE75" s="21"/>
      <c r="FLF75" s="21"/>
      <c r="FLG75" s="21"/>
      <c r="FLH75" s="21"/>
      <c r="FLI75" s="21"/>
      <c r="FLJ75" s="21"/>
      <c r="FLK75" s="21"/>
      <c r="FLL75" s="21"/>
      <c r="FLM75" s="21"/>
      <c r="FLN75" s="21"/>
      <c r="FLO75" s="21"/>
      <c r="FLP75" s="21"/>
      <c r="FLQ75" s="21"/>
      <c r="FLR75" s="21"/>
      <c r="FLS75" s="21"/>
      <c r="FLT75" s="21"/>
      <c r="FLU75" s="21"/>
      <c r="FLV75" s="21"/>
      <c r="FLW75" s="21"/>
      <c r="FLX75" s="21"/>
      <c r="FLY75" s="21"/>
      <c r="FLZ75" s="21"/>
      <c r="FMA75" s="21"/>
      <c r="FMB75" s="21"/>
      <c r="FMC75" s="21"/>
      <c r="FMD75" s="21"/>
      <c r="FME75" s="21"/>
      <c r="FMF75" s="21"/>
      <c r="FMG75" s="21"/>
      <c r="FMH75" s="21"/>
      <c r="FMI75" s="21"/>
      <c r="FMJ75" s="21"/>
      <c r="FMK75" s="21"/>
      <c r="FML75" s="21"/>
      <c r="FMM75" s="21"/>
      <c r="FMN75" s="21"/>
      <c r="FMO75" s="21"/>
      <c r="FMP75" s="21"/>
      <c r="FMQ75" s="21"/>
      <c r="FMR75" s="21"/>
      <c r="FMS75" s="21"/>
      <c r="FMT75" s="21"/>
      <c r="FMU75" s="21"/>
      <c r="FMV75" s="21"/>
      <c r="FMW75" s="21"/>
      <c r="FMX75" s="21"/>
      <c r="FMY75" s="21"/>
      <c r="FMZ75" s="21"/>
      <c r="FNA75" s="21"/>
      <c r="FNB75" s="21"/>
      <c r="FNC75" s="21"/>
      <c r="FND75" s="21"/>
      <c r="FNE75" s="21"/>
      <c r="FNF75" s="21"/>
      <c r="FNG75" s="21"/>
      <c r="FNH75" s="21"/>
      <c r="FNI75" s="21"/>
      <c r="FNJ75" s="21"/>
      <c r="FNK75" s="21"/>
      <c r="FNL75" s="21"/>
      <c r="FNM75" s="21"/>
      <c r="FNN75" s="21"/>
      <c r="FNO75" s="21"/>
      <c r="FNP75" s="21"/>
      <c r="FNQ75" s="21"/>
      <c r="FNR75" s="21"/>
      <c r="FNS75" s="21"/>
      <c r="FNT75" s="21"/>
      <c r="FNU75" s="21"/>
      <c r="FNV75" s="21"/>
      <c r="FNW75" s="21"/>
      <c r="FNX75" s="21"/>
      <c r="FNY75" s="21"/>
      <c r="FNZ75" s="21"/>
      <c r="FOA75" s="21"/>
      <c r="FOB75" s="21"/>
      <c r="FOC75" s="21"/>
      <c r="FOD75" s="21"/>
      <c r="FOE75" s="21"/>
      <c r="FOF75" s="21"/>
      <c r="FOG75" s="21"/>
      <c r="FOH75" s="21"/>
      <c r="FOI75" s="21"/>
      <c r="FOJ75" s="21"/>
      <c r="FOK75" s="21"/>
      <c r="FOL75" s="21"/>
      <c r="FOM75" s="21"/>
      <c r="FON75" s="21"/>
      <c r="FOO75" s="21"/>
      <c r="FOP75" s="21"/>
      <c r="FOQ75" s="21"/>
      <c r="FOR75" s="21"/>
      <c r="FOS75" s="21"/>
      <c r="FOT75" s="21"/>
      <c r="FOU75" s="21"/>
      <c r="FOV75" s="21"/>
      <c r="FOW75" s="21"/>
      <c r="FOX75" s="21"/>
      <c r="FOY75" s="21"/>
      <c r="FOZ75" s="21"/>
      <c r="FPA75" s="21"/>
      <c r="FPB75" s="21"/>
      <c r="FPC75" s="21"/>
      <c r="FPD75" s="21"/>
      <c r="FPE75" s="21"/>
      <c r="FPF75" s="21"/>
      <c r="FPG75" s="21"/>
      <c r="FPH75" s="21"/>
      <c r="FPI75" s="21"/>
      <c r="FPJ75" s="21"/>
      <c r="FPK75" s="21"/>
      <c r="FPL75" s="21"/>
      <c r="FPM75" s="21"/>
      <c r="FPN75" s="21"/>
      <c r="FPO75" s="21"/>
      <c r="FPP75" s="21"/>
      <c r="FPQ75" s="21"/>
      <c r="FPR75" s="21"/>
      <c r="FPS75" s="21"/>
      <c r="FPT75" s="21"/>
      <c r="FPU75" s="21"/>
      <c r="FPV75" s="21"/>
      <c r="FPW75" s="21"/>
      <c r="FPX75" s="21"/>
      <c r="FPY75" s="21"/>
      <c r="FPZ75" s="21"/>
      <c r="FQA75" s="21"/>
      <c r="FQB75" s="21"/>
      <c r="FQC75" s="21"/>
      <c r="FQD75" s="21"/>
      <c r="FQE75" s="21"/>
      <c r="FQF75" s="21"/>
      <c r="FQG75" s="21"/>
      <c r="FQH75" s="21"/>
      <c r="FQI75" s="21"/>
      <c r="FQJ75" s="21"/>
      <c r="FQK75" s="21"/>
      <c r="FQL75" s="21"/>
      <c r="FQM75" s="21"/>
      <c r="FQN75" s="21"/>
      <c r="FQO75" s="21"/>
      <c r="FQP75" s="21"/>
      <c r="FQQ75" s="21"/>
      <c r="FQR75" s="21"/>
      <c r="FQS75" s="21"/>
      <c r="FQT75" s="21"/>
      <c r="FQU75" s="21"/>
      <c r="FQV75" s="21"/>
      <c r="FQW75" s="21"/>
      <c r="FQX75" s="21"/>
      <c r="FQY75" s="21"/>
      <c r="FQZ75" s="21"/>
      <c r="FRA75" s="21"/>
      <c r="FRB75" s="21"/>
      <c r="FRC75" s="21"/>
      <c r="FRD75" s="21"/>
      <c r="FRE75" s="21"/>
      <c r="FRF75" s="21"/>
      <c r="FRG75" s="21"/>
      <c r="FRH75" s="21"/>
      <c r="FRI75" s="21"/>
      <c r="FRJ75" s="21"/>
      <c r="FRK75" s="21"/>
      <c r="FRL75" s="21"/>
      <c r="FRM75" s="21"/>
      <c r="FRN75" s="21"/>
      <c r="FRO75" s="21"/>
      <c r="FRP75" s="21"/>
      <c r="FRQ75" s="21"/>
      <c r="FRR75" s="21"/>
      <c r="FRS75" s="21"/>
      <c r="FRT75" s="21"/>
      <c r="FRU75" s="21"/>
      <c r="FRV75" s="21"/>
      <c r="FRW75" s="21"/>
      <c r="FRX75" s="21"/>
      <c r="FRY75" s="21"/>
      <c r="FRZ75" s="21"/>
      <c r="FSA75" s="21"/>
      <c r="FSB75" s="21"/>
      <c r="FSC75" s="21"/>
      <c r="FSD75" s="21"/>
      <c r="FSE75" s="21"/>
      <c r="FSF75" s="21"/>
      <c r="FSG75" s="21"/>
      <c r="FSH75" s="21"/>
      <c r="FSI75" s="21"/>
      <c r="FSJ75" s="21"/>
      <c r="FSK75" s="21"/>
      <c r="FSL75" s="21"/>
      <c r="FSM75" s="21"/>
      <c r="FSN75" s="21"/>
      <c r="FSO75" s="21"/>
      <c r="FSP75" s="21"/>
      <c r="FSQ75" s="21"/>
      <c r="FSR75" s="21"/>
      <c r="FSS75" s="21"/>
      <c r="FST75" s="21"/>
      <c r="FSU75" s="21"/>
      <c r="FSV75" s="21"/>
      <c r="FSW75" s="21"/>
      <c r="FSX75" s="21"/>
      <c r="FSY75" s="21"/>
      <c r="FSZ75" s="21"/>
      <c r="FTA75" s="21"/>
      <c r="FTB75" s="21"/>
      <c r="FTC75" s="21"/>
      <c r="FTD75" s="21"/>
      <c r="FTE75" s="21"/>
      <c r="FTF75" s="21"/>
      <c r="FTG75" s="21"/>
      <c r="FTH75" s="21"/>
      <c r="FTI75" s="21"/>
      <c r="FTJ75" s="21"/>
      <c r="FTK75" s="21"/>
      <c r="FTL75" s="21"/>
      <c r="FTM75" s="21"/>
      <c r="FTN75" s="21"/>
      <c r="FTO75" s="21"/>
      <c r="FTP75" s="21"/>
      <c r="FTQ75" s="21"/>
      <c r="FTR75" s="21"/>
      <c r="FTS75" s="21"/>
      <c r="FTT75" s="21"/>
      <c r="FTU75" s="21"/>
      <c r="FTV75" s="21"/>
      <c r="FTW75" s="21"/>
      <c r="FTX75" s="21"/>
      <c r="FTY75" s="21"/>
      <c r="FTZ75" s="21"/>
      <c r="FUA75" s="21"/>
      <c r="FUB75" s="21"/>
      <c r="FUC75" s="21"/>
      <c r="FUD75" s="21"/>
      <c r="FUE75" s="21"/>
      <c r="FUF75" s="21"/>
      <c r="FUG75" s="21"/>
      <c r="FUH75" s="21"/>
      <c r="FUI75" s="21"/>
      <c r="FUJ75" s="21"/>
      <c r="FUK75" s="21"/>
      <c r="FUL75" s="21"/>
      <c r="FUM75" s="21"/>
      <c r="FUN75" s="21"/>
      <c r="FUO75" s="21"/>
      <c r="FUP75" s="21"/>
      <c r="FUQ75" s="21"/>
      <c r="FUR75" s="21"/>
      <c r="FUS75" s="21"/>
      <c r="FUT75" s="21"/>
      <c r="FUU75" s="21"/>
      <c r="FUV75" s="21"/>
      <c r="FUW75" s="21"/>
      <c r="FUX75" s="21"/>
      <c r="FUY75" s="21"/>
      <c r="FUZ75" s="21"/>
      <c r="FVA75" s="21"/>
      <c r="FVB75" s="21"/>
      <c r="FVC75" s="21"/>
      <c r="FVD75" s="21"/>
      <c r="FVE75" s="21"/>
      <c r="FVF75" s="21"/>
      <c r="FVG75" s="21"/>
      <c r="FVH75" s="21"/>
      <c r="FVI75" s="21"/>
      <c r="FVJ75" s="21"/>
      <c r="FVK75" s="21"/>
      <c r="FVL75" s="21"/>
      <c r="FVM75" s="21"/>
      <c r="FVN75" s="21"/>
      <c r="FVO75" s="21"/>
      <c r="FVP75" s="21"/>
      <c r="FVQ75" s="21"/>
      <c r="FVR75" s="21"/>
      <c r="FVS75" s="21"/>
      <c r="FVT75" s="21"/>
      <c r="FVU75" s="21"/>
      <c r="FVV75" s="21"/>
      <c r="FVW75" s="21"/>
      <c r="FVX75" s="21"/>
      <c r="FVY75" s="21"/>
      <c r="FVZ75" s="21"/>
      <c r="FWA75" s="21"/>
      <c r="FWB75" s="21"/>
      <c r="FWC75" s="21"/>
      <c r="FWD75" s="21"/>
      <c r="FWE75" s="21"/>
      <c r="FWF75" s="21"/>
      <c r="FWG75" s="21"/>
      <c r="FWH75" s="21"/>
      <c r="FWI75" s="21"/>
      <c r="FWJ75" s="21"/>
      <c r="FWK75" s="21"/>
      <c r="FWL75" s="21"/>
      <c r="FWM75" s="21"/>
      <c r="FWN75" s="21"/>
      <c r="FWO75" s="21"/>
      <c r="FWP75" s="21"/>
      <c r="FWQ75" s="21"/>
      <c r="FWR75" s="21"/>
      <c r="FWS75" s="21"/>
      <c r="FWT75" s="21"/>
      <c r="FWU75" s="21"/>
      <c r="FWV75" s="21"/>
      <c r="FWW75" s="21"/>
      <c r="FWX75" s="21"/>
      <c r="FWY75" s="21"/>
      <c r="FWZ75" s="21"/>
      <c r="FXA75" s="21"/>
      <c r="FXB75" s="21"/>
      <c r="FXC75" s="21"/>
      <c r="FXD75" s="21"/>
      <c r="FXE75" s="21"/>
      <c r="FXF75" s="21"/>
      <c r="FXG75" s="21"/>
      <c r="FXH75" s="21"/>
      <c r="FXI75" s="21"/>
      <c r="FXJ75" s="21"/>
      <c r="FXK75" s="21"/>
      <c r="FXL75" s="21"/>
      <c r="FXM75" s="21"/>
      <c r="FXN75" s="21"/>
      <c r="FXO75" s="21"/>
      <c r="FXP75" s="21"/>
      <c r="FXQ75" s="21"/>
      <c r="FXR75" s="21"/>
      <c r="FXS75" s="21"/>
      <c r="FXT75" s="21"/>
      <c r="FXU75" s="21"/>
      <c r="FXV75" s="21"/>
      <c r="FXW75" s="21"/>
      <c r="FXX75" s="21"/>
      <c r="FXY75" s="21"/>
      <c r="FXZ75" s="21"/>
      <c r="FYA75" s="21"/>
      <c r="FYB75" s="21"/>
      <c r="FYC75" s="21"/>
      <c r="FYD75" s="21"/>
      <c r="FYE75" s="21"/>
      <c r="FYF75" s="21"/>
      <c r="FYG75" s="21"/>
      <c r="FYH75" s="21"/>
      <c r="FYI75" s="21"/>
      <c r="FYJ75" s="21"/>
      <c r="FYK75" s="21"/>
      <c r="FYL75" s="21"/>
      <c r="FYM75" s="21"/>
      <c r="FYN75" s="21"/>
      <c r="FYO75" s="21"/>
      <c r="FYP75" s="21"/>
      <c r="FYQ75" s="21"/>
      <c r="FYR75" s="21"/>
      <c r="FYS75" s="21"/>
      <c r="FYT75" s="21"/>
      <c r="FYU75" s="21"/>
      <c r="FYV75" s="21"/>
      <c r="FYW75" s="21"/>
      <c r="FYX75" s="21"/>
      <c r="FYY75" s="21"/>
      <c r="FYZ75" s="21"/>
      <c r="FZA75" s="21"/>
      <c r="FZB75" s="21"/>
      <c r="FZC75" s="21"/>
      <c r="FZD75" s="21"/>
      <c r="FZE75" s="21"/>
      <c r="FZF75" s="21"/>
      <c r="FZG75" s="21"/>
      <c r="FZH75" s="21"/>
      <c r="FZI75" s="21"/>
      <c r="FZJ75" s="21"/>
      <c r="FZK75" s="21"/>
      <c r="FZL75" s="21"/>
      <c r="FZM75" s="21"/>
      <c r="FZN75" s="21"/>
      <c r="FZO75" s="21"/>
      <c r="FZP75" s="21"/>
      <c r="FZQ75" s="21"/>
      <c r="FZR75" s="21"/>
      <c r="FZS75" s="21"/>
      <c r="FZT75" s="21"/>
      <c r="FZU75" s="21"/>
      <c r="FZV75" s="21"/>
      <c r="FZW75" s="21"/>
      <c r="FZX75" s="21"/>
      <c r="FZY75" s="21"/>
      <c r="FZZ75" s="21"/>
      <c r="GAA75" s="21"/>
      <c r="GAB75" s="21"/>
      <c r="GAC75" s="21"/>
      <c r="GAD75" s="21"/>
      <c r="GAE75" s="21"/>
      <c r="GAF75" s="21"/>
      <c r="GAG75" s="21"/>
      <c r="GAH75" s="21"/>
      <c r="GAI75" s="21"/>
      <c r="GAJ75" s="21"/>
      <c r="GAK75" s="21"/>
      <c r="GAL75" s="21"/>
      <c r="GAM75" s="21"/>
      <c r="GAN75" s="21"/>
      <c r="GAO75" s="21"/>
      <c r="GAP75" s="21"/>
      <c r="GAQ75" s="21"/>
      <c r="GAR75" s="21"/>
      <c r="GAS75" s="21"/>
      <c r="GAT75" s="21"/>
      <c r="GAU75" s="21"/>
      <c r="GAV75" s="21"/>
      <c r="GAW75" s="21"/>
      <c r="GAX75" s="21"/>
      <c r="GAY75" s="21"/>
      <c r="GAZ75" s="21"/>
      <c r="GBA75" s="21"/>
      <c r="GBB75" s="21"/>
      <c r="GBC75" s="21"/>
      <c r="GBD75" s="21"/>
      <c r="GBE75" s="21"/>
      <c r="GBF75" s="21"/>
      <c r="GBG75" s="21"/>
      <c r="GBH75" s="21"/>
      <c r="GBI75" s="21"/>
      <c r="GBJ75" s="21"/>
      <c r="GBK75" s="21"/>
      <c r="GBL75" s="21"/>
      <c r="GBM75" s="21"/>
      <c r="GBN75" s="21"/>
      <c r="GBO75" s="21"/>
      <c r="GBP75" s="21"/>
      <c r="GBQ75" s="21"/>
      <c r="GBR75" s="21"/>
      <c r="GBS75" s="21"/>
      <c r="GBT75" s="21"/>
      <c r="GBU75" s="21"/>
      <c r="GBV75" s="21"/>
      <c r="GBW75" s="21"/>
      <c r="GBX75" s="21"/>
      <c r="GBY75" s="21"/>
      <c r="GBZ75" s="21"/>
      <c r="GCA75" s="21"/>
      <c r="GCB75" s="21"/>
      <c r="GCC75" s="21"/>
      <c r="GCD75" s="21"/>
      <c r="GCE75" s="21"/>
      <c r="GCF75" s="21"/>
      <c r="GCG75" s="21"/>
      <c r="GCH75" s="21"/>
      <c r="GCI75" s="21"/>
      <c r="GCJ75" s="21"/>
      <c r="GCK75" s="21"/>
      <c r="GCL75" s="21"/>
      <c r="GCM75" s="21"/>
      <c r="GCN75" s="21"/>
      <c r="GCO75" s="21"/>
      <c r="GCP75" s="21"/>
      <c r="GCQ75" s="21"/>
      <c r="GCR75" s="21"/>
      <c r="GCS75" s="21"/>
      <c r="GCT75" s="21"/>
      <c r="GCU75" s="21"/>
      <c r="GCV75" s="21"/>
      <c r="GCW75" s="21"/>
      <c r="GCX75" s="21"/>
      <c r="GCY75" s="21"/>
      <c r="GCZ75" s="21"/>
      <c r="GDA75" s="21"/>
      <c r="GDB75" s="21"/>
      <c r="GDC75" s="21"/>
      <c r="GDD75" s="21"/>
      <c r="GDE75" s="21"/>
      <c r="GDF75" s="21"/>
      <c r="GDG75" s="21"/>
      <c r="GDH75" s="21"/>
      <c r="GDI75" s="21"/>
      <c r="GDJ75" s="21"/>
      <c r="GDK75" s="21"/>
      <c r="GDL75" s="21"/>
      <c r="GDM75" s="21"/>
      <c r="GDN75" s="21"/>
      <c r="GDO75" s="21"/>
      <c r="GDP75" s="21"/>
      <c r="GDQ75" s="21"/>
      <c r="GDR75" s="21"/>
      <c r="GDS75" s="21"/>
      <c r="GDT75" s="21"/>
      <c r="GDU75" s="21"/>
      <c r="GDV75" s="21"/>
      <c r="GDW75" s="21"/>
      <c r="GDX75" s="21"/>
      <c r="GDY75" s="21"/>
      <c r="GDZ75" s="21"/>
      <c r="GEA75" s="21"/>
      <c r="GEB75" s="21"/>
      <c r="GEC75" s="21"/>
      <c r="GED75" s="21"/>
      <c r="GEE75" s="21"/>
      <c r="GEF75" s="21"/>
      <c r="GEG75" s="21"/>
      <c r="GEH75" s="21"/>
      <c r="GEI75" s="21"/>
      <c r="GEJ75" s="21"/>
      <c r="GEK75" s="21"/>
      <c r="GEL75" s="21"/>
      <c r="GEM75" s="21"/>
      <c r="GEN75" s="21"/>
      <c r="GEO75" s="21"/>
      <c r="GEP75" s="21"/>
      <c r="GEQ75" s="21"/>
      <c r="GER75" s="21"/>
      <c r="GES75" s="21"/>
      <c r="GET75" s="21"/>
      <c r="GEU75" s="21"/>
      <c r="GEV75" s="21"/>
      <c r="GEW75" s="21"/>
      <c r="GEX75" s="21"/>
      <c r="GEY75" s="21"/>
      <c r="GEZ75" s="21"/>
      <c r="GFA75" s="21"/>
      <c r="GFB75" s="21"/>
      <c r="GFC75" s="21"/>
      <c r="GFD75" s="21"/>
      <c r="GFE75" s="21"/>
      <c r="GFF75" s="21"/>
      <c r="GFG75" s="21"/>
      <c r="GFH75" s="21"/>
      <c r="GFI75" s="21"/>
      <c r="GFJ75" s="21"/>
      <c r="GFK75" s="21"/>
      <c r="GFL75" s="21"/>
      <c r="GFM75" s="21"/>
      <c r="GFN75" s="21"/>
      <c r="GFO75" s="21"/>
      <c r="GFP75" s="21"/>
      <c r="GFQ75" s="21"/>
      <c r="GFR75" s="21"/>
      <c r="GFS75" s="21"/>
      <c r="GFT75" s="21"/>
      <c r="GFU75" s="21"/>
      <c r="GFV75" s="21"/>
      <c r="GFW75" s="21"/>
      <c r="GFX75" s="21"/>
      <c r="GFY75" s="21"/>
      <c r="GFZ75" s="21"/>
      <c r="GGA75" s="21"/>
      <c r="GGB75" s="21"/>
      <c r="GGC75" s="21"/>
      <c r="GGD75" s="21"/>
      <c r="GGE75" s="21"/>
      <c r="GGF75" s="21"/>
      <c r="GGG75" s="21"/>
      <c r="GGH75" s="21"/>
      <c r="GGI75" s="21"/>
      <c r="GGJ75" s="21"/>
      <c r="GGK75" s="21"/>
      <c r="GGL75" s="21"/>
      <c r="GGM75" s="21"/>
      <c r="GGN75" s="21"/>
      <c r="GGO75" s="21"/>
      <c r="GGP75" s="21"/>
      <c r="GGQ75" s="21"/>
      <c r="GGR75" s="21"/>
      <c r="GGS75" s="21"/>
      <c r="GGT75" s="21"/>
      <c r="GGU75" s="21"/>
      <c r="GGV75" s="21"/>
      <c r="GGW75" s="21"/>
      <c r="GGX75" s="21"/>
      <c r="GGY75" s="21"/>
      <c r="GGZ75" s="21"/>
      <c r="GHA75" s="21"/>
      <c r="GHB75" s="21"/>
      <c r="GHC75" s="21"/>
      <c r="GHD75" s="21"/>
      <c r="GHE75" s="21"/>
      <c r="GHF75" s="21"/>
      <c r="GHG75" s="21"/>
      <c r="GHH75" s="21"/>
      <c r="GHI75" s="21"/>
      <c r="GHJ75" s="21"/>
      <c r="GHK75" s="21"/>
      <c r="GHL75" s="21"/>
      <c r="GHM75" s="21"/>
      <c r="GHN75" s="21"/>
      <c r="GHO75" s="21"/>
      <c r="GHP75" s="21"/>
      <c r="GHQ75" s="21"/>
      <c r="GHR75" s="21"/>
      <c r="GHS75" s="21"/>
      <c r="GHT75" s="21"/>
      <c r="GHU75" s="21"/>
      <c r="GHV75" s="21"/>
      <c r="GHW75" s="21"/>
      <c r="GHX75" s="21"/>
      <c r="GHY75" s="21"/>
      <c r="GHZ75" s="21"/>
      <c r="GIA75" s="21"/>
      <c r="GIB75" s="21"/>
      <c r="GIC75" s="21"/>
      <c r="GID75" s="21"/>
      <c r="GIE75" s="21"/>
      <c r="GIF75" s="21"/>
      <c r="GIG75" s="21"/>
      <c r="GIH75" s="21"/>
      <c r="GII75" s="21"/>
      <c r="GIJ75" s="21"/>
      <c r="GIK75" s="21"/>
      <c r="GIL75" s="21"/>
      <c r="GIM75" s="21"/>
      <c r="GIN75" s="21"/>
      <c r="GIO75" s="21"/>
      <c r="GIP75" s="21"/>
      <c r="GIQ75" s="21"/>
      <c r="GIR75" s="21"/>
      <c r="GIS75" s="21"/>
      <c r="GIT75" s="21"/>
      <c r="GIU75" s="21"/>
      <c r="GIV75" s="21"/>
      <c r="GIW75" s="21"/>
      <c r="GIX75" s="21"/>
      <c r="GIY75" s="21"/>
      <c r="GIZ75" s="21"/>
      <c r="GJA75" s="21"/>
      <c r="GJB75" s="21"/>
      <c r="GJC75" s="21"/>
      <c r="GJD75" s="21"/>
      <c r="GJE75" s="21"/>
      <c r="GJF75" s="21"/>
      <c r="GJG75" s="21"/>
      <c r="GJH75" s="21"/>
      <c r="GJI75" s="21"/>
      <c r="GJJ75" s="21"/>
      <c r="GJK75" s="21"/>
      <c r="GJL75" s="21"/>
      <c r="GJM75" s="21"/>
      <c r="GJN75" s="21"/>
      <c r="GJO75" s="21"/>
      <c r="GJP75" s="21"/>
      <c r="GJQ75" s="21"/>
      <c r="GJR75" s="21"/>
      <c r="GJS75" s="21"/>
      <c r="GJT75" s="21"/>
      <c r="GJU75" s="21"/>
      <c r="GJV75" s="21"/>
      <c r="GJW75" s="21"/>
      <c r="GJX75" s="21"/>
      <c r="GJY75" s="21"/>
      <c r="GJZ75" s="21"/>
      <c r="GKA75" s="21"/>
      <c r="GKB75" s="21"/>
      <c r="GKC75" s="21"/>
      <c r="GKD75" s="21"/>
      <c r="GKE75" s="21"/>
      <c r="GKF75" s="21"/>
      <c r="GKG75" s="21"/>
      <c r="GKH75" s="21"/>
      <c r="GKI75" s="21"/>
      <c r="GKJ75" s="21"/>
      <c r="GKK75" s="21"/>
      <c r="GKL75" s="21"/>
      <c r="GKM75" s="21"/>
      <c r="GKN75" s="21"/>
      <c r="GKO75" s="21"/>
      <c r="GKP75" s="21"/>
      <c r="GKQ75" s="21"/>
      <c r="GKR75" s="21"/>
      <c r="GKS75" s="21"/>
      <c r="GKT75" s="21"/>
      <c r="GKU75" s="21"/>
      <c r="GKV75" s="21"/>
      <c r="GKW75" s="21"/>
      <c r="GKX75" s="21"/>
      <c r="GKY75" s="21"/>
      <c r="GKZ75" s="21"/>
      <c r="GLA75" s="21"/>
      <c r="GLB75" s="21"/>
      <c r="GLC75" s="21"/>
      <c r="GLD75" s="21"/>
      <c r="GLE75" s="21"/>
      <c r="GLF75" s="21"/>
      <c r="GLG75" s="21"/>
      <c r="GLH75" s="21"/>
      <c r="GLI75" s="21"/>
      <c r="GLJ75" s="21"/>
      <c r="GLK75" s="21"/>
      <c r="GLL75" s="21"/>
      <c r="GLM75" s="21"/>
      <c r="GLN75" s="21"/>
      <c r="GLO75" s="21"/>
      <c r="GLP75" s="21"/>
      <c r="GLQ75" s="21"/>
      <c r="GLR75" s="21"/>
      <c r="GLS75" s="21"/>
      <c r="GLT75" s="21"/>
      <c r="GLU75" s="21"/>
      <c r="GLV75" s="21"/>
      <c r="GLW75" s="21"/>
      <c r="GLX75" s="21"/>
      <c r="GLY75" s="21"/>
      <c r="GLZ75" s="21"/>
      <c r="GMA75" s="21"/>
      <c r="GMB75" s="21"/>
      <c r="GMC75" s="21"/>
      <c r="GMD75" s="21"/>
      <c r="GME75" s="21"/>
      <c r="GMF75" s="21"/>
      <c r="GMG75" s="21"/>
      <c r="GMH75" s="21"/>
      <c r="GMI75" s="21"/>
      <c r="GMJ75" s="21"/>
      <c r="GMK75" s="21"/>
      <c r="GML75" s="21"/>
      <c r="GMM75" s="21"/>
      <c r="GMN75" s="21"/>
      <c r="GMO75" s="21"/>
      <c r="GMP75" s="21"/>
      <c r="GMQ75" s="21"/>
      <c r="GMR75" s="21"/>
      <c r="GMS75" s="21"/>
      <c r="GMT75" s="21"/>
      <c r="GMU75" s="21"/>
      <c r="GMV75" s="21"/>
      <c r="GMW75" s="21"/>
      <c r="GMX75" s="21"/>
      <c r="GMY75" s="21"/>
      <c r="GMZ75" s="21"/>
      <c r="GNA75" s="21"/>
      <c r="GNB75" s="21"/>
      <c r="GNC75" s="21"/>
      <c r="GND75" s="21"/>
      <c r="GNE75" s="21"/>
      <c r="GNF75" s="21"/>
      <c r="GNG75" s="21"/>
      <c r="GNH75" s="21"/>
      <c r="GNI75" s="21"/>
      <c r="GNJ75" s="21"/>
      <c r="GNK75" s="21"/>
      <c r="GNL75" s="21"/>
      <c r="GNM75" s="21"/>
      <c r="GNN75" s="21"/>
      <c r="GNO75" s="21"/>
      <c r="GNP75" s="21"/>
      <c r="GNQ75" s="21"/>
      <c r="GNR75" s="21"/>
      <c r="GNS75" s="21"/>
      <c r="GNT75" s="21"/>
      <c r="GNU75" s="21"/>
      <c r="GNV75" s="21"/>
      <c r="GNW75" s="21"/>
      <c r="GNX75" s="21"/>
      <c r="GNY75" s="21"/>
      <c r="GNZ75" s="21"/>
      <c r="GOA75" s="21"/>
      <c r="GOB75" s="21"/>
      <c r="GOC75" s="21"/>
      <c r="GOD75" s="21"/>
      <c r="GOE75" s="21"/>
      <c r="GOF75" s="21"/>
      <c r="GOG75" s="21"/>
      <c r="GOH75" s="21"/>
      <c r="GOI75" s="21"/>
      <c r="GOJ75" s="21"/>
      <c r="GOK75" s="21"/>
      <c r="GOL75" s="21"/>
      <c r="GOM75" s="21"/>
      <c r="GON75" s="21"/>
      <c r="GOO75" s="21"/>
      <c r="GOP75" s="21"/>
      <c r="GOQ75" s="21"/>
      <c r="GOR75" s="21"/>
      <c r="GOS75" s="21"/>
      <c r="GOT75" s="21"/>
      <c r="GOU75" s="21"/>
      <c r="GOV75" s="21"/>
      <c r="GOW75" s="21"/>
      <c r="GOX75" s="21"/>
      <c r="GOY75" s="21"/>
      <c r="GOZ75" s="21"/>
      <c r="GPA75" s="21"/>
      <c r="GPB75" s="21"/>
      <c r="GPC75" s="21"/>
      <c r="GPD75" s="21"/>
      <c r="GPE75" s="21"/>
      <c r="GPF75" s="21"/>
      <c r="GPG75" s="21"/>
      <c r="GPH75" s="21"/>
      <c r="GPI75" s="21"/>
      <c r="GPJ75" s="21"/>
      <c r="GPK75" s="21"/>
      <c r="GPL75" s="21"/>
      <c r="GPM75" s="21"/>
      <c r="GPN75" s="21"/>
      <c r="GPO75" s="21"/>
      <c r="GPP75" s="21"/>
      <c r="GPQ75" s="21"/>
      <c r="GPR75" s="21"/>
      <c r="GPS75" s="21"/>
      <c r="GPT75" s="21"/>
      <c r="GPU75" s="21"/>
      <c r="GPV75" s="21"/>
      <c r="GPW75" s="21"/>
      <c r="GPX75" s="21"/>
      <c r="GPY75" s="21"/>
      <c r="GPZ75" s="21"/>
      <c r="GQA75" s="21"/>
      <c r="GQB75" s="21"/>
      <c r="GQC75" s="21"/>
      <c r="GQD75" s="21"/>
      <c r="GQE75" s="21"/>
      <c r="GQF75" s="21"/>
      <c r="GQG75" s="21"/>
      <c r="GQH75" s="21"/>
      <c r="GQI75" s="21"/>
      <c r="GQJ75" s="21"/>
      <c r="GQK75" s="21"/>
      <c r="GQL75" s="21"/>
      <c r="GQM75" s="21"/>
      <c r="GQN75" s="21"/>
      <c r="GQO75" s="21"/>
      <c r="GQP75" s="21"/>
      <c r="GQQ75" s="21"/>
      <c r="GQR75" s="21"/>
      <c r="GQS75" s="21"/>
      <c r="GQT75" s="21"/>
      <c r="GQU75" s="21"/>
      <c r="GQV75" s="21"/>
      <c r="GQW75" s="21"/>
      <c r="GQX75" s="21"/>
      <c r="GQY75" s="21"/>
      <c r="GQZ75" s="21"/>
      <c r="GRA75" s="21"/>
      <c r="GRB75" s="21"/>
      <c r="GRC75" s="21"/>
      <c r="GRD75" s="21"/>
      <c r="GRE75" s="21"/>
      <c r="GRF75" s="21"/>
      <c r="GRG75" s="21"/>
      <c r="GRH75" s="21"/>
      <c r="GRI75" s="21"/>
      <c r="GRJ75" s="21"/>
      <c r="GRK75" s="21"/>
      <c r="GRL75" s="21"/>
      <c r="GRM75" s="21"/>
      <c r="GRN75" s="21"/>
      <c r="GRO75" s="21"/>
      <c r="GRP75" s="21"/>
      <c r="GRQ75" s="21"/>
      <c r="GRR75" s="21"/>
      <c r="GRS75" s="21"/>
      <c r="GRT75" s="21"/>
      <c r="GRU75" s="21"/>
      <c r="GRV75" s="21"/>
      <c r="GRW75" s="21"/>
      <c r="GRX75" s="21"/>
      <c r="GRY75" s="21"/>
      <c r="GRZ75" s="21"/>
      <c r="GSA75" s="21"/>
      <c r="GSB75" s="21"/>
      <c r="GSC75" s="21"/>
      <c r="GSD75" s="21"/>
      <c r="GSE75" s="21"/>
      <c r="GSF75" s="21"/>
      <c r="GSG75" s="21"/>
      <c r="GSH75" s="21"/>
      <c r="GSI75" s="21"/>
      <c r="GSJ75" s="21"/>
      <c r="GSK75" s="21"/>
      <c r="GSL75" s="21"/>
      <c r="GSM75" s="21"/>
      <c r="GSN75" s="21"/>
      <c r="GSO75" s="21"/>
      <c r="GSP75" s="21"/>
      <c r="GSQ75" s="21"/>
      <c r="GSR75" s="21"/>
      <c r="GSS75" s="21"/>
      <c r="GST75" s="21"/>
      <c r="GSU75" s="21"/>
      <c r="GSV75" s="21"/>
      <c r="GSW75" s="21"/>
      <c r="GSX75" s="21"/>
      <c r="GSY75" s="21"/>
      <c r="GSZ75" s="21"/>
      <c r="GTA75" s="21"/>
      <c r="GTB75" s="21"/>
      <c r="GTC75" s="21"/>
      <c r="GTD75" s="21"/>
      <c r="GTE75" s="21"/>
      <c r="GTF75" s="21"/>
      <c r="GTG75" s="21"/>
      <c r="GTH75" s="21"/>
      <c r="GTI75" s="21"/>
      <c r="GTJ75" s="21"/>
      <c r="GTK75" s="21"/>
      <c r="GTL75" s="21"/>
      <c r="GTM75" s="21"/>
      <c r="GTN75" s="21"/>
      <c r="GTO75" s="21"/>
      <c r="GTP75" s="21"/>
      <c r="GTQ75" s="21"/>
      <c r="GTR75" s="21"/>
      <c r="GTS75" s="21"/>
      <c r="GTT75" s="21"/>
      <c r="GTU75" s="21"/>
      <c r="GTV75" s="21"/>
      <c r="GTW75" s="21"/>
      <c r="GTX75" s="21"/>
      <c r="GTY75" s="21"/>
      <c r="GTZ75" s="21"/>
      <c r="GUA75" s="21"/>
      <c r="GUB75" s="21"/>
      <c r="GUC75" s="21"/>
      <c r="GUD75" s="21"/>
      <c r="GUE75" s="21"/>
      <c r="GUF75" s="21"/>
      <c r="GUG75" s="21"/>
      <c r="GUH75" s="21"/>
      <c r="GUI75" s="21"/>
      <c r="GUJ75" s="21"/>
      <c r="GUK75" s="21"/>
      <c r="GUL75" s="21"/>
      <c r="GUM75" s="21"/>
      <c r="GUN75" s="21"/>
      <c r="GUO75" s="21"/>
      <c r="GUP75" s="21"/>
      <c r="GUQ75" s="21"/>
      <c r="GUR75" s="21"/>
      <c r="GUS75" s="21"/>
      <c r="GUT75" s="21"/>
      <c r="GUU75" s="21"/>
      <c r="GUV75" s="21"/>
      <c r="GUW75" s="21"/>
      <c r="GUX75" s="21"/>
      <c r="GUY75" s="21"/>
      <c r="GUZ75" s="21"/>
      <c r="GVA75" s="21"/>
      <c r="GVB75" s="21"/>
      <c r="GVC75" s="21"/>
      <c r="GVD75" s="21"/>
      <c r="GVE75" s="21"/>
      <c r="GVF75" s="21"/>
      <c r="GVG75" s="21"/>
      <c r="GVH75" s="21"/>
      <c r="GVI75" s="21"/>
      <c r="GVJ75" s="21"/>
      <c r="GVK75" s="21"/>
      <c r="GVL75" s="21"/>
      <c r="GVM75" s="21"/>
      <c r="GVN75" s="21"/>
      <c r="GVO75" s="21"/>
      <c r="GVP75" s="21"/>
      <c r="GVQ75" s="21"/>
      <c r="GVR75" s="21"/>
      <c r="GVS75" s="21"/>
      <c r="GVT75" s="21"/>
      <c r="GVU75" s="21"/>
      <c r="GVV75" s="21"/>
      <c r="GVW75" s="21"/>
      <c r="GVX75" s="21"/>
      <c r="GVY75" s="21"/>
      <c r="GVZ75" s="21"/>
      <c r="GWA75" s="21"/>
      <c r="GWB75" s="21"/>
      <c r="GWC75" s="21"/>
      <c r="GWD75" s="21"/>
      <c r="GWE75" s="21"/>
      <c r="GWF75" s="21"/>
      <c r="GWG75" s="21"/>
      <c r="GWH75" s="21"/>
      <c r="GWI75" s="21"/>
      <c r="GWJ75" s="21"/>
      <c r="GWK75" s="21"/>
      <c r="GWL75" s="21"/>
      <c r="GWM75" s="21"/>
      <c r="GWN75" s="21"/>
      <c r="GWO75" s="21"/>
      <c r="GWP75" s="21"/>
      <c r="GWQ75" s="21"/>
      <c r="GWR75" s="21"/>
      <c r="GWS75" s="21"/>
      <c r="GWT75" s="21"/>
      <c r="GWU75" s="21"/>
      <c r="GWV75" s="21"/>
      <c r="GWW75" s="21"/>
      <c r="GWX75" s="21"/>
      <c r="GWY75" s="21"/>
      <c r="GWZ75" s="21"/>
      <c r="GXA75" s="21"/>
      <c r="GXB75" s="21"/>
      <c r="GXC75" s="21"/>
      <c r="GXD75" s="21"/>
      <c r="GXE75" s="21"/>
      <c r="GXF75" s="21"/>
      <c r="GXG75" s="21"/>
      <c r="GXH75" s="21"/>
      <c r="GXI75" s="21"/>
      <c r="GXJ75" s="21"/>
      <c r="GXK75" s="21"/>
      <c r="GXL75" s="21"/>
      <c r="GXM75" s="21"/>
      <c r="GXN75" s="21"/>
      <c r="GXO75" s="21"/>
      <c r="GXP75" s="21"/>
      <c r="GXQ75" s="21"/>
      <c r="GXR75" s="21"/>
      <c r="GXS75" s="21"/>
      <c r="GXT75" s="21"/>
      <c r="GXU75" s="21"/>
      <c r="GXV75" s="21"/>
      <c r="GXW75" s="21"/>
      <c r="GXX75" s="21"/>
      <c r="GXY75" s="21"/>
      <c r="GXZ75" s="21"/>
      <c r="GYA75" s="21"/>
      <c r="GYB75" s="21"/>
      <c r="GYC75" s="21"/>
      <c r="GYD75" s="21"/>
      <c r="GYE75" s="21"/>
      <c r="GYF75" s="21"/>
      <c r="GYG75" s="21"/>
      <c r="GYH75" s="21"/>
      <c r="GYI75" s="21"/>
      <c r="GYJ75" s="21"/>
      <c r="GYK75" s="21"/>
      <c r="GYL75" s="21"/>
      <c r="GYM75" s="21"/>
      <c r="GYN75" s="21"/>
      <c r="GYO75" s="21"/>
      <c r="GYP75" s="21"/>
      <c r="GYQ75" s="21"/>
      <c r="GYR75" s="21"/>
      <c r="GYS75" s="21"/>
      <c r="GYT75" s="21"/>
      <c r="GYU75" s="21"/>
      <c r="GYV75" s="21"/>
      <c r="GYW75" s="21"/>
      <c r="GYX75" s="21"/>
      <c r="GYY75" s="21"/>
      <c r="GYZ75" s="21"/>
      <c r="GZA75" s="21"/>
      <c r="GZB75" s="21"/>
      <c r="GZC75" s="21"/>
      <c r="GZD75" s="21"/>
      <c r="GZE75" s="21"/>
      <c r="GZF75" s="21"/>
      <c r="GZG75" s="21"/>
      <c r="GZH75" s="21"/>
      <c r="GZI75" s="21"/>
      <c r="GZJ75" s="21"/>
      <c r="GZK75" s="21"/>
      <c r="GZL75" s="21"/>
      <c r="GZM75" s="21"/>
      <c r="GZN75" s="21"/>
      <c r="GZO75" s="21"/>
      <c r="GZP75" s="21"/>
      <c r="GZQ75" s="21"/>
      <c r="GZR75" s="21"/>
      <c r="GZS75" s="21"/>
      <c r="GZT75" s="21"/>
      <c r="GZU75" s="21"/>
      <c r="GZV75" s="21"/>
      <c r="GZW75" s="21"/>
      <c r="GZX75" s="21"/>
      <c r="GZY75" s="21"/>
      <c r="GZZ75" s="21"/>
      <c r="HAA75" s="21"/>
      <c r="HAB75" s="21"/>
      <c r="HAC75" s="21"/>
      <c r="HAD75" s="21"/>
      <c r="HAE75" s="21"/>
      <c r="HAF75" s="21"/>
      <c r="HAG75" s="21"/>
      <c r="HAH75" s="21"/>
      <c r="HAI75" s="21"/>
      <c r="HAJ75" s="21"/>
      <c r="HAK75" s="21"/>
      <c r="HAL75" s="21"/>
      <c r="HAM75" s="21"/>
      <c r="HAN75" s="21"/>
      <c r="HAO75" s="21"/>
      <c r="HAP75" s="21"/>
      <c r="HAQ75" s="21"/>
      <c r="HAR75" s="21"/>
      <c r="HAS75" s="21"/>
      <c r="HAT75" s="21"/>
      <c r="HAU75" s="21"/>
      <c r="HAV75" s="21"/>
      <c r="HAW75" s="21"/>
      <c r="HAX75" s="21"/>
      <c r="HAY75" s="21"/>
      <c r="HAZ75" s="21"/>
      <c r="HBA75" s="21"/>
      <c r="HBB75" s="21"/>
      <c r="HBC75" s="21"/>
      <c r="HBD75" s="21"/>
      <c r="HBE75" s="21"/>
      <c r="HBF75" s="21"/>
      <c r="HBG75" s="21"/>
      <c r="HBH75" s="21"/>
      <c r="HBI75" s="21"/>
      <c r="HBJ75" s="21"/>
      <c r="HBK75" s="21"/>
      <c r="HBL75" s="21"/>
      <c r="HBM75" s="21"/>
      <c r="HBN75" s="21"/>
      <c r="HBO75" s="21"/>
      <c r="HBP75" s="21"/>
      <c r="HBQ75" s="21"/>
      <c r="HBR75" s="21"/>
      <c r="HBS75" s="21"/>
      <c r="HBT75" s="21"/>
      <c r="HBU75" s="21"/>
      <c r="HBV75" s="21"/>
      <c r="HBW75" s="21"/>
      <c r="HBX75" s="21"/>
      <c r="HBY75" s="21"/>
      <c r="HBZ75" s="21"/>
      <c r="HCA75" s="21"/>
      <c r="HCB75" s="21"/>
      <c r="HCC75" s="21"/>
      <c r="HCD75" s="21"/>
      <c r="HCE75" s="21"/>
      <c r="HCF75" s="21"/>
      <c r="HCG75" s="21"/>
      <c r="HCH75" s="21"/>
      <c r="HCI75" s="21"/>
      <c r="HCJ75" s="21"/>
      <c r="HCK75" s="21"/>
      <c r="HCL75" s="21"/>
      <c r="HCM75" s="21"/>
      <c r="HCN75" s="21"/>
      <c r="HCO75" s="21"/>
      <c r="HCP75" s="21"/>
      <c r="HCQ75" s="21"/>
      <c r="HCR75" s="21"/>
      <c r="HCS75" s="21"/>
      <c r="HCT75" s="21"/>
      <c r="HCU75" s="21"/>
      <c r="HCV75" s="21"/>
      <c r="HCW75" s="21"/>
      <c r="HCX75" s="21"/>
      <c r="HCY75" s="21"/>
      <c r="HCZ75" s="21"/>
      <c r="HDA75" s="21"/>
      <c r="HDB75" s="21"/>
      <c r="HDC75" s="21"/>
      <c r="HDD75" s="21"/>
      <c r="HDE75" s="21"/>
      <c r="HDF75" s="21"/>
      <c r="HDG75" s="21"/>
      <c r="HDH75" s="21"/>
      <c r="HDI75" s="21"/>
      <c r="HDJ75" s="21"/>
      <c r="HDK75" s="21"/>
      <c r="HDL75" s="21"/>
      <c r="HDM75" s="21"/>
      <c r="HDN75" s="21"/>
      <c r="HDO75" s="21"/>
      <c r="HDP75" s="21"/>
      <c r="HDQ75" s="21"/>
      <c r="HDR75" s="21"/>
      <c r="HDS75" s="21"/>
      <c r="HDT75" s="21"/>
      <c r="HDU75" s="21"/>
      <c r="HDV75" s="21"/>
      <c r="HDW75" s="21"/>
      <c r="HDX75" s="21"/>
      <c r="HDY75" s="21"/>
      <c r="HDZ75" s="21"/>
      <c r="HEA75" s="21"/>
      <c r="HEB75" s="21"/>
      <c r="HEC75" s="21"/>
      <c r="HED75" s="21"/>
      <c r="HEE75" s="21"/>
      <c r="HEF75" s="21"/>
      <c r="HEG75" s="21"/>
      <c r="HEH75" s="21"/>
      <c r="HEI75" s="21"/>
      <c r="HEJ75" s="21"/>
      <c r="HEK75" s="21"/>
      <c r="HEL75" s="21"/>
      <c r="HEM75" s="21"/>
      <c r="HEN75" s="21"/>
      <c r="HEO75" s="21"/>
      <c r="HEP75" s="21"/>
      <c r="HEQ75" s="21"/>
      <c r="HER75" s="21"/>
      <c r="HES75" s="21"/>
      <c r="HET75" s="21"/>
      <c r="HEU75" s="21"/>
      <c r="HEV75" s="21"/>
      <c r="HEW75" s="21"/>
      <c r="HEX75" s="21"/>
      <c r="HEY75" s="21"/>
      <c r="HEZ75" s="21"/>
      <c r="HFA75" s="21"/>
      <c r="HFB75" s="21"/>
      <c r="HFC75" s="21"/>
      <c r="HFD75" s="21"/>
      <c r="HFE75" s="21"/>
      <c r="HFF75" s="21"/>
      <c r="HFG75" s="21"/>
      <c r="HFH75" s="21"/>
      <c r="HFI75" s="21"/>
      <c r="HFJ75" s="21"/>
      <c r="HFK75" s="21"/>
      <c r="HFL75" s="21"/>
      <c r="HFM75" s="21"/>
      <c r="HFN75" s="21"/>
      <c r="HFO75" s="21"/>
      <c r="HFP75" s="21"/>
      <c r="HFQ75" s="21"/>
      <c r="HFR75" s="21"/>
      <c r="HFS75" s="21"/>
      <c r="HFT75" s="21"/>
      <c r="HFU75" s="21"/>
      <c r="HFV75" s="21"/>
      <c r="HFW75" s="21"/>
      <c r="HFX75" s="21"/>
      <c r="HFY75" s="21"/>
      <c r="HFZ75" s="21"/>
      <c r="HGA75" s="21"/>
      <c r="HGB75" s="21"/>
      <c r="HGC75" s="21"/>
      <c r="HGD75" s="21"/>
      <c r="HGE75" s="21"/>
      <c r="HGF75" s="21"/>
      <c r="HGG75" s="21"/>
      <c r="HGH75" s="21"/>
      <c r="HGI75" s="21"/>
      <c r="HGJ75" s="21"/>
      <c r="HGK75" s="21"/>
      <c r="HGL75" s="21"/>
      <c r="HGM75" s="21"/>
      <c r="HGN75" s="21"/>
      <c r="HGO75" s="21"/>
      <c r="HGP75" s="21"/>
      <c r="HGQ75" s="21"/>
      <c r="HGR75" s="21"/>
      <c r="HGS75" s="21"/>
      <c r="HGT75" s="21"/>
      <c r="HGU75" s="21"/>
      <c r="HGV75" s="21"/>
      <c r="HGW75" s="21"/>
      <c r="HGX75" s="21"/>
      <c r="HGY75" s="21"/>
      <c r="HGZ75" s="21"/>
      <c r="HHA75" s="21"/>
      <c r="HHB75" s="21"/>
      <c r="HHC75" s="21"/>
      <c r="HHD75" s="21"/>
      <c r="HHE75" s="21"/>
      <c r="HHF75" s="21"/>
      <c r="HHG75" s="21"/>
      <c r="HHH75" s="21"/>
      <c r="HHI75" s="21"/>
      <c r="HHJ75" s="21"/>
      <c r="HHK75" s="21"/>
      <c r="HHL75" s="21"/>
      <c r="HHM75" s="21"/>
      <c r="HHN75" s="21"/>
      <c r="HHO75" s="21"/>
      <c r="HHP75" s="21"/>
      <c r="HHQ75" s="21"/>
      <c r="HHR75" s="21"/>
      <c r="HHS75" s="21"/>
      <c r="HHT75" s="21"/>
      <c r="HHU75" s="21"/>
      <c r="HHV75" s="21"/>
      <c r="HHW75" s="21"/>
      <c r="HHX75" s="21"/>
      <c r="HHY75" s="21"/>
      <c r="HHZ75" s="21"/>
      <c r="HIA75" s="21"/>
      <c r="HIB75" s="21"/>
      <c r="HIC75" s="21"/>
      <c r="HID75" s="21"/>
      <c r="HIE75" s="21"/>
      <c r="HIF75" s="21"/>
      <c r="HIG75" s="21"/>
      <c r="HIH75" s="21"/>
      <c r="HII75" s="21"/>
      <c r="HIJ75" s="21"/>
      <c r="HIK75" s="21"/>
      <c r="HIL75" s="21"/>
      <c r="HIM75" s="21"/>
      <c r="HIN75" s="21"/>
      <c r="HIO75" s="21"/>
      <c r="HIP75" s="21"/>
      <c r="HIQ75" s="21"/>
      <c r="HIR75" s="21"/>
      <c r="HIS75" s="21"/>
      <c r="HIT75" s="21"/>
      <c r="HIU75" s="21"/>
      <c r="HIV75" s="21"/>
      <c r="HIW75" s="21"/>
      <c r="HIX75" s="21"/>
      <c r="HIY75" s="21"/>
      <c r="HIZ75" s="21"/>
      <c r="HJA75" s="21"/>
      <c r="HJB75" s="21"/>
      <c r="HJC75" s="21"/>
      <c r="HJD75" s="21"/>
      <c r="HJE75" s="21"/>
      <c r="HJF75" s="21"/>
      <c r="HJG75" s="21"/>
      <c r="HJH75" s="21"/>
      <c r="HJI75" s="21"/>
      <c r="HJJ75" s="21"/>
      <c r="HJK75" s="21"/>
      <c r="HJL75" s="21"/>
      <c r="HJM75" s="21"/>
      <c r="HJN75" s="21"/>
      <c r="HJO75" s="21"/>
      <c r="HJP75" s="21"/>
      <c r="HJQ75" s="21"/>
      <c r="HJR75" s="21"/>
      <c r="HJS75" s="21"/>
      <c r="HJT75" s="21"/>
      <c r="HJU75" s="21"/>
      <c r="HJV75" s="21"/>
      <c r="HJW75" s="21"/>
      <c r="HJX75" s="21"/>
      <c r="HJY75" s="21"/>
      <c r="HJZ75" s="21"/>
      <c r="HKA75" s="21"/>
      <c r="HKB75" s="21"/>
      <c r="HKC75" s="21"/>
      <c r="HKD75" s="21"/>
      <c r="HKE75" s="21"/>
      <c r="HKF75" s="21"/>
      <c r="HKG75" s="21"/>
      <c r="HKH75" s="21"/>
      <c r="HKI75" s="21"/>
      <c r="HKJ75" s="21"/>
      <c r="HKK75" s="21"/>
      <c r="HKL75" s="21"/>
      <c r="HKM75" s="21"/>
      <c r="HKN75" s="21"/>
      <c r="HKO75" s="21"/>
      <c r="HKP75" s="21"/>
      <c r="HKQ75" s="21"/>
      <c r="HKR75" s="21"/>
      <c r="HKS75" s="21"/>
      <c r="HKT75" s="21"/>
      <c r="HKU75" s="21"/>
      <c r="HKV75" s="21"/>
      <c r="HKW75" s="21"/>
      <c r="HKX75" s="21"/>
      <c r="HKY75" s="21"/>
      <c r="HKZ75" s="21"/>
      <c r="HLA75" s="21"/>
      <c r="HLB75" s="21"/>
      <c r="HLC75" s="21"/>
      <c r="HLD75" s="21"/>
      <c r="HLE75" s="21"/>
      <c r="HLF75" s="21"/>
      <c r="HLG75" s="21"/>
      <c r="HLH75" s="21"/>
      <c r="HLI75" s="21"/>
      <c r="HLJ75" s="21"/>
      <c r="HLK75" s="21"/>
      <c r="HLL75" s="21"/>
      <c r="HLM75" s="21"/>
      <c r="HLN75" s="21"/>
      <c r="HLO75" s="21"/>
      <c r="HLP75" s="21"/>
      <c r="HLQ75" s="21"/>
      <c r="HLR75" s="21"/>
      <c r="HLS75" s="21"/>
      <c r="HLT75" s="21"/>
      <c r="HLU75" s="21"/>
      <c r="HLV75" s="21"/>
      <c r="HLW75" s="21"/>
      <c r="HLX75" s="21"/>
      <c r="HLY75" s="21"/>
      <c r="HLZ75" s="21"/>
      <c r="HMA75" s="21"/>
      <c r="HMB75" s="21"/>
      <c r="HMC75" s="21"/>
      <c r="HMD75" s="21"/>
      <c r="HME75" s="21"/>
      <c r="HMF75" s="21"/>
      <c r="HMG75" s="21"/>
      <c r="HMH75" s="21"/>
      <c r="HMI75" s="21"/>
      <c r="HMJ75" s="21"/>
      <c r="HMK75" s="21"/>
      <c r="HML75" s="21"/>
      <c r="HMM75" s="21"/>
      <c r="HMN75" s="21"/>
      <c r="HMO75" s="21"/>
      <c r="HMP75" s="21"/>
      <c r="HMQ75" s="21"/>
      <c r="HMR75" s="21"/>
      <c r="HMS75" s="21"/>
      <c r="HMT75" s="21"/>
      <c r="HMU75" s="21"/>
      <c r="HMV75" s="21"/>
      <c r="HMW75" s="21"/>
      <c r="HMX75" s="21"/>
      <c r="HMY75" s="21"/>
      <c r="HMZ75" s="21"/>
      <c r="HNA75" s="21"/>
      <c r="HNB75" s="21"/>
      <c r="HNC75" s="21"/>
      <c r="HND75" s="21"/>
      <c r="HNE75" s="21"/>
      <c r="HNF75" s="21"/>
      <c r="HNG75" s="21"/>
      <c r="HNH75" s="21"/>
      <c r="HNI75" s="21"/>
      <c r="HNJ75" s="21"/>
      <c r="HNK75" s="21"/>
      <c r="HNL75" s="21"/>
      <c r="HNM75" s="21"/>
      <c r="HNN75" s="21"/>
      <c r="HNO75" s="21"/>
      <c r="HNP75" s="21"/>
      <c r="HNQ75" s="21"/>
      <c r="HNR75" s="21"/>
      <c r="HNS75" s="21"/>
      <c r="HNT75" s="21"/>
      <c r="HNU75" s="21"/>
      <c r="HNV75" s="21"/>
      <c r="HNW75" s="21"/>
      <c r="HNX75" s="21"/>
      <c r="HNY75" s="21"/>
      <c r="HNZ75" s="21"/>
      <c r="HOA75" s="21"/>
      <c r="HOB75" s="21"/>
      <c r="HOC75" s="21"/>
      <c r="HOD75" s="21"/>
      <c r="HOE75" s="21"/>
      <c r="HOF75" s="21"/>
      <c r="HOG75" s="21"/>
      <c r="HOH75" s="21"/>
      <c r="HOI75" s="21"/>
      <c r="HOJ75" s="21"/>
      <c r="HOK75" s="21"/>
      <c r="HOL75" s="21"/>
      <c r="HOM75" s="21"/>
      <c r="HON75" s="21"/>
      <c r="HOO75" s="21"/>
      <c r="HOP75" s="21"/>
      <c r="HOQ75" s="21"/>
      <c r="HOR75" s="21"/>
      <c r="HOS75" s="21"/>
      <c r="HOT75" s="21"/>
      <c r="HOU75" s="21"/>
      <c r="HOV75" s="21"/>
      <c r="HOW75" s="21"/>
      <c r="HOX75" s="21"/>
      <c r="HOY75" s="21"/>
      <c r="HOZ75" s="21"/>
      <c r="HPA75" s="21"/>
      <c r="HPB75" s="21"/>
      <c r="HPC75" s="21"/>
      <c r="HPD75" s="21"/>
      <c r="HPE75" s="21"/>
      <c r="HPF75" s="21"/>
      <c r="HPG75" s="21"/>
      <c r="HPH75" s="21"/>
      <c r="HPI75" s="21"/>
      <c r="HPJ75" s="21"/>
      <c r="HPK75" s="21"/>
      <c r="HPL75" s="21"/>
      <c r="HPM75" s="21"/>
      <c r="HPN75" s="21"/>
      <c r="HPO75" s="21"/>
      <c r="HPP75" s="21"/>
      <c r="HPQ75" s="21"/>
      <c r="HPR75" s="21"/>
      <c r="HPS75" s="21"/>
      <c r="HPT75" s="21"/>
      <c r="HPU75" s="21"/>
      <c r="HPV75" s="21"/>
      <c r="HPW75" s="21"/>
      <c r="HPX75" s="21"/>
      <c r="HPY75" s="21"/>
      <c r="HPZ75" s="21"/>
      <c r="HQA75" s="21"/>
      <c r="HQB75" s="21"/>
      <c r="HQC75" s="21"/>
      <c r="HQD75" s="21"/>
      <c r="HQE75" s="21"/>
      <c r="HQF75" s="21"/>
      <c r="HQG75" s="21"/>
      <c r="HQH75" s="21"/>
      <c r="HQI75" s="21"/>
      <c r="HQJ75" s="21"/>
      <c r="HQK75" s="21"/>
      <c r="HQL75" s="21"/>
      <c r="HQM75" s="21"/>
      <c r="HQN75" s="21"/>
      <c r="HQO75" s="21"/>
      <c r="HQP75" s="21"/>
      <c r="HQQ75" s="21"/>
      <c r="HQR75" s="21"/>
      <c r="HQS75" s="21"/>
      <c r="HQT75" s="21"/>
      <c r="HQU75" s="21"/>
      <c r="HQV75" s="21"/>
      <c r="HQW75" s="21"/>
      <c r="HQX75" s="21"/>
      <c r="HQY75" s="21"/>
      <c r="HQZ75" s="21"/>
      <c r="HRA75" s="21"/>
      <c r="HRB75" s="21"/>
      <c r="HRC75" s="21"/>
      <c r="HRD75" s="21"/>
      <c r="HRE75" s="21"/>
      <c r="HRF75" s="21"/>
      <c r="HRG75" s="21"/>
      <c r="HRH75" s="21"/>
      <c r="HRI75" s="21"/>
      <c r="HRJ75" s="21"/>
      <c r="HRK75" s="21"/>
      <c r="HRL75" s="21"/>
      <c r="HRM75" s="21"/>
      <c r="HRN75" s="21"/>
      <c r="HRO75" s="21"/>
      <c r="HRP75" s="21"/>
      <c r="HRQ75" s="21"/>
      <c r="HRR75" s="21"/>
      <c r="HRS75" s="21"/>
      <c r="HRT75" s="21"/>
      <c r="HRU75" s="21"/>
      <c r="HRV75" s="21"/>
      <c r="HRW75" s="21"/>
      <c r="HRX75" s="21"/>
      <c r="HRY75" s="21"/>
      <c r="HRZ75" s="21"/>
      <c r="HSA75" s="21"/>
      <c r="HSB75" s="21"/>
      <c r="HSC75" s="21"/>
      <c r="HSD75" s="21"/>
      <c r="HSE75" s="21"/>
      <c r="HSF75" s="21"/>
      <c r="HSG75" s="21"/>
      <c r="HSH75" s="21"/>
      <c r="HSI75" s="21"/>
      <c r="HSJ75" s="21"/>
      <c r="HSK75" s="21"/>
      <c r="HSL75" s="21"/>
      <c r="HSM75" s="21"/>
      <c r="HSN75" s="21"/>
      <c r="HSO75" s="21"/>
      <c r="HSP75" s="21"/>
      <c r="HSQ75" s="21"/>
      <c r="HSR75" s="21"/>
      <c r="HSS75" s="21"/>
      <c r="HST75" s="21"/>
      <c r="HSU75" s="21"/>
      <c r="HSV75" s="21"/>
      <c r="HSW75" s="21"/>
      <c r="HSX75" s="21"/>
      <c r="HSY75" s="21"/>
      <c r="HSZ75" s="21"/>
      <c r="HTA75" s="21"/>
      <c r="HTB75" s="21"/>
      <c r="HTC75" s="21"/>
      <c r="HTD75" s="21"/>
      <c r="HTE75" s="21"/>
      <c r="HTF75" s="21"/>
      <c r="HTG75" s="21"/>
      <c r="HTH75" s="21"/>
      <c r="HTI75" s="21"/>
      <c r="HTJ75" s="21"/>
      <c r="HTK75" s="21"/>
      <c r="HTL75" s="21"/>
      <c r="HTM75" s="21"/>
      <c r="HTN75" s="21"/>
      <c r="HTO75" s="21"/>
      <c r="HTP75" s="21"/>
      <c r="HTQ75" s="21"/>
      <c r="HTR75" s="21"/>
      <c r="HTS75" s="21"/>
      <c r="HTT75" s="21"/>
      <c r="HTU75" s="21"/>
      <c r="HTV75" s="21"/>
      <c r="HTW75" s="21"/>
      <c r="HTX75" s="21"/>
      <c r="HTY75" s="21"/>
      <c r="HTZ75" s="21"/>
      <c r="HUA75" s="21"/>
      <c r="HUB75" s="21"/>
      <c r="HUC75" s="21"/>
      <c r="HUD75" s="21"/>
      <c r="HUE75" s="21"/>
      <c r="HUF75" s="21"/>
      <c r="HUG75" s="21"/>
      <c r="HUH75" s="21"/>
      <c r="HUI75" s="21"/>
      <c r="HUJ75" s="21"/>
      <c r="HUK75" s="21"/>
      <c r="HUL75" s="21"/>
      <c r="HUM75" s="21"/>
      <c r="HUN75" s="21"/>
      <c r="HUO75" s="21"/>
      <c r="HUP75" s="21"/>
      <c r="HUQ75" s="21"/>
      <c r="HUR75" s="21"/>
      <c r="HUS75" s="21"/>
      <c r="HUT75" s="21"/>
      <c r="HUU75" s="21"/>
      <c r="HUV75" s="21"/>
      <c r="HUW75" s="21"/>
      <c r="HUX75" s="21"/>
      <c r="HUY75" s="21"/>
      <c r="HUZ75" s="21"/>
      <c r="HVA75" s="21"/>
      <c r="HVB75" s="21"/>
      <c r="HVC75" s="21"/>
      <c r="HVD75" s="21"/>
      <c r="HVE75" s="21"/>
      <c r="HVF75" s="21"/>
      <c r="HVG75" s="21"/>
      <c r="HVH75" s="21"/>
      <c r="HVI75" s="21"/>
      <c r="HVJ75" s="21"/>
      <c r="HVK75" s="21"/>
      <c r="HVL75" s="21"/>
      <c r="HVM75" s="21"/>
      <c r="HVN75" s="21"/>
      <c r="HVO75" s="21"/>
      <c r="HVP75" s="21"/>
      <c r="HVQ75" s="21"/>
      <c r="HVR75" s="21"/>
      <c r="HVS75" s="21"/>
      <c r="HVT75" s="21"/>
      <c r="HVU75" s="21"/>
      <c r="HVV75" s="21"/>
      <c r="HVW75" s="21"/>
      <c r="HVX75" s="21"/>
      <c r="HVY75" s="21"/>
      <c r="HVZ75" s="21"/>
      <c r="HWA75" s="21"/>
      <c r="HWB75" s="21"/>
      <c r="HWC75" s="21"/>
      <c r="HWD75" s="21"/>
      <c r="HWE75" s="21"/>
      <c r="HWF75" s="21"/>
      <c r="HWG75" s="21"/>
      <c r="HWH75" s="21"/>
      <c r="HWI75" s="21"/>
      <c r="HWJ75" s="21"/>
      <c r="HWK75" s="21"/>
      <c r="HWL75" s="21"/>
      <c r="HWM75" s="21"/>
      <c r="HWN75" s="21"/>
      <c r="HWO75" s="21"/>
      <c r="HWP75" s="21"/>
      <c r="HWQ75" s="21"/>
      <c r="HWR75" s="21"/>
      <c r="HWS75" s="21"/>
      <c r="HWT75" s="21"/>
      <c r="HWU75" s="21"/>
      <c r="HWV75" s="21"/>
      <c r="HWW75" s="21"/>
      <c r="HWX75" s="21"/>
      <c r="HWY75" s="21"/>
      <c r="HWZ75" s="21"/>
      <c r="HXA75" s="21"/>
      <c r="HXB75" s="21"/>
      <c r="HXC75" s="21"/>
      <c r="HXD75" s="21"/>
      <c r="HXE75" s="21"/>
      <c r="HXF75" s="21"/>
      <c r="HXG75" s="21"/>
      <c r="HXH75" s="21"/>
      <c r="HXI75" s="21"/>
      <c r="HXJ75" s="21"/>
      <c r="HXK75" s="21"/>
      <c r="HXL75" s="21"/>
      <c r="HXM75" s="21"/>
      <c r="HXN75" s="21"/>
      <c r="HXO75" s="21"/>
      <c r="HXP75" s="21"/>
      <c r="HXQ75" s="21"/>
      <c r="HXR75" s="21"/>
      <c r="HXS75" s="21"/>
      <c r="HXT75" s="21"/>
      <c r="HXU75" s="21"/>
      <c r="HXV75" s="21"/>
      <c r="HXW75" s="21"/>
      <c r="HXX75" s="21"/>
      <c r="HXY75" s="21"/>
      <c r="HXZ75" s="21"/>
      <c r="HYA75" s="21"/>
      <c r="HYB75" s="21"/>
      <c r="HYC75" s="21"/>
      <c r="HYD75" s="21"/>
      <c r="HYE75" s="21"/>
      <c r="HYF75" s="21"/>
      <c r="HYG75" s="21"/>
      <c r="HYH75" s="21"/>
      <c r="HYI75" s="21"/>
      <c r="HYJ75" s="21"/>
      <c r="HYK75" s="21"/>
      <c r="HYL75" s="21"/>
      <c r="HYM75" s="21"/>
      <c r="HYN75" s="21"/>
      <c r="HYO75" s="21"/>
      <c r="HYP75" s="21"/>
      <c r="HYQ75" s="21"/>
      <c r="HYR75" s="21"/>
      <c r="HYS75" s="21"/>
      <c r="HYT75" s="21"/>
      <c r="HYU75" s="21"/>
      <c r="HYV75" s="21"/>
      <c r="HYW75" s="21"/>
      <c r="HYX75" s="21"/>
      <c r="HYY75" s="21"/>
      <c r="HYZ75" s="21"/>
      <c r="HZA75" s="21"/>
      <c r="HZB75" s="21"/>
      <c r="HZC75" s="21"/>
      <c r="HZD75" s="21"/>
      <c r="HZE75" s="21"/>
      <c r="HZF75" s="21"/>
      <c r="HZG75" s="21"/>
      <c r="HZH75" s="21"/>
      <c r="HZI75" s="21"/>
      <c r="HZJ75" s="21"/>
      <c r="HZK75" s="21"/>
      <c r="HZL75" s="21"/>
      <c r="HZM75" s="21"/>
      <c r="HZN75" s="21"/>
      <c r="HZO75" s="21"/>
      <c r="HZP75" s="21"/>
      <c r="HZQ75" s="21"/>
      <c r="HZR75" s="21"/>
      <c r="HZS75" s="21"/>
      <c r="HZT75" s="21"/>
      <c r="HZU75" s="21"/>
      <c r="HZV75" s="21"/>
      <c r="HZW75" s="21"/>
      <c r="HZX75" s="21"/>
      <c r="HZY75" s="21"/>
      <c r="HZZ75" s="21"/>
      <c r="IAA75" s="21"/>
      <c r="IAB75" s="21"/>
      <c r="IAC75" s="21"/>
      <c r="IAD75" s="21"/>
      <c r="IAE75" s="21"/>
      <c r="IAF75" s="21"/>
      <c r="IAG75" s="21"/>
      <c r="IAH75" s="21"/>
      <c r="IAI75" s="21"/>
      <c r="IAJ75" s="21"/>
      <c r="IAK75" s="21"/>
      <c r="IAL75" s="21"/>
      <c r="IAM75" s="21"/>
      <c r="IAN75" s="21"/>
      <c r="IAO75" s="21"/>
      <c r="IAP75" s="21"/>
      <c r="IAQ75" s="21"/>
      <c r="IAR75" s="21"/>
      <c r="IAS75" s="21"/>
      <c r="IAT75" s="21"/>
      <c r="IAU75" s="21"/>
      <c r="IAV75" s="21"/>
      <c r="IAW75" s="21"/>
      <c r="IAX75" s="21"/>
      <c r="IAY75" s="21"/>
      <c r="IAZ75" s="21"/>
      <c r="IBA75" s="21"/>
      <c r="IBB75" s="21"/>
      <c r="IBC75" s="21"/>
      <c r="IBD75" s="21"/>
      <c r="IBE75" s="21"/>
      <c r="IBF75" s="21"/>
      <c r="IBG75" s="21"/>
      <c r="IBH75" s="21"/>
      <c r="IBI75" s="21"/>
      <c r="IBJ75" s="21"/>
      <c r="IBK75" s="21"/>
      <c r="IBL75" s="21"/>
      <c r="IBM75" s="21"/>
      <c r="IBN75" s="21"/>
      <c r="IBO75" s="21"/>
      <c r="IBP75" s="21"/>
      <c r="IBQ75" s="21"/>
      <c r="IBR75" s="21"/>
      <c r="IBS75" s="21"/>
      <c r="IBT75" s="21"/>
      <c r="IBU75" s="21"/>
      <c r="IBV75" s="21"/>
      <c r="IBW75" s="21"/>
      <c r="IBX75" s="21"/>
      <c r="IBY75" s="21"/>
      <c r="IBZ75" s="21"/>
      <c r="ICA75" s="21"/>
      <c r="ICB75" s="21"/>
      <c r="ICC75" s="21"/>
      <c r="ICD75" s="21"/>
      <c r="ICE75" s="21"/>
      <c r="ICF75" s="21"/>
      <c r="ICG75" s="21"/>
      <c r="ICH75" s="21"/>
      <c r="ICI75" s="21"/>
      <c r="ICJ75" s="21"/>
      <c r="ICK75" s="21"/>
      <c r="ICL75" s="21"/>
      <c r="ICM75" s="21"/>
      <c r="ICN75" s="21"/>
      <c r="ICO75" s="21"/>
      <c r="ICP75" s="21"/>
      <c r="ICQ75" s="21"/>
      <c r="ICR75" s="21"/>
      <c r="ICS75" s="21"/>
      <c r="ICT75" s="21"/>
      <c r="ICU75" s="21"/>
      <c r="ICV75" s="21"/>
      <c r="ICW75" s="21"/>
      <c r="ICX75" s="21"/>
      <c r="ICY75" s="21"/>
      <c r="ICZ75" s="21"/>
      <c r="IDA75" s="21"/>
      <c r="IDB75" s="21"/>
      <c r="IDC75" s="21"/>
      <c r="IDD75" s="21"/>
      <c r="IDE75" s="21"/>
      <c r="IDF75" s="21"/>
      <c r="IDG75" s="21"/>
      <c r="IDH75" s="21"/>
      <c r="IDI75" s="21"/>
      <c r="IDJ75" s="21"/>
      <c r="IDK75" s="21"/>
      <c r="IDL75" s="21"/>
      <c r="IDM75" s="21"/>
      <c r="IDN75" s="21"/>
      <c r="IDO75" s="21"/>
      <c r="IDP75" s="21"/>
      <c r="IDQ75" s="21"/>
      <c r="IDR75" s="21"/>
      <c r="IDS75" s="21"/>
      <c r="IDT75" s="21"/>
      <c r="IDU75" s="21"/>
      <c r="IDV75" s="21"/>
      <c r="IDW75" s="21"/>
      <c r="IDX75" s="21"/>
      <c r="IDY75" s="21"/>
      <c r="IDZ75" s="21"/>
      <c r="IEA75" s="21"/>
      <c r="IEB75" s="21"/>
      <c r="IEC75" s="21"/>
      <c r="IED75" s="21"/>
      <c r="IEE75" s="21"/>
      <c r="IEF75" s="21"/>
      <c r="IEG75" s="21"/>
      <c r="IEH75" s="21"/>
      <c r="IEI75" s="21"/>
      <c r="IEJ75" s="21"/>
      <c r="IEK75" s="21"/>
      <c r="IEL75" s="21"/>
      <c r="IEM75" s="21"/>
      <c r="IEN75" s="21"/>
      <c r="IEO75" s="21"/>
      <c r="IEP75" s="21"/>
      <c r="IEQ75" s="21"/>
      <c r="IER75" s="21"/>
      <c r="IES75" s="21"/>
      <c r="IET75" s="21"/>
      <c r="IEU75" s="21"/>
      <c r="IEV75" s="21"/>
      <c r="IEW75" s="21"/>
      <c r="IEX75" s="21"/>
      <c r="IEY75" s="21"/>
      <c r="IEZ75" s="21"/>
      <c r="IFA75" s="21"/>
      <c r="IFB75" s="21"/>
      <c r="IFC75" s="21"/>
      <c r="IFD75" s="21"/>
      <c r="IFE75" s="21"/>
      <c r="IFF75" s="21"/>
      <c r="IFG75" s="21"/>
      <c r="IFH75" s="21"/>
      <c r="IFI75" s="21"/>
      <c r="IFJ75" s="21"/>
      <c r="IFK75" s="21"/>
      <c r="IFL75" s="21"/>
      <c r="IFM75" s="21"/>
      <c r="IFN75" s="21"/>
      <c r="IFO75" s="21"/>
      <c r="IFP75" s="21"/>
      <c r="IFQ75" s="21"/>
      <c r="IFR75" s="21"/>
      <c r="IFS75" s="21"/>
      <c r="IFT75" s="21"/>
      <c r="IFU75" s="21"/>
      <c r="IFV75" s="21"/>
      <c r="IFW75" s="21"/>
      <c r="IFX75" s="21"/>
      <c r="IFY75" s="21"/>
      <c r="IFZ75" s="21"/>
      <c r="IGA75" s="21"/>
      <c r="IGB75" s="21"/>
      <c r="IGC75" s="21"/>
      <c r="IGD75" s="21"/>
      <c r="IGE75" s="21"/>
      <c r="IGF75" s="21"/>
      <c r="IGG75" s="21"/>
      <c r="IGH75" s="21"/>
      <c r="IGI75" s="21"/>
      <c r="IGJ75" s="21"/>
      <c r="IGK75" s="21"/>
      <c r="IGL75" s="21"/>
      <c r="IGM75" s="21"/>
      <c r="IGN75" s="21"/>
      <c r="IGO75" s="21"/>
      <c r="IGP75" s="21"/>
      <c r="IGQ75" s="21"/>
      <c r="IGR75" s="21"/>
      <c r="IGS75" s="21"/>
      <c r="IGT75" s="21"/>
      <c r="IGU75" s="21"/>
      <c r="IGV75" s="21"/>
      <c r="IGW75" s="21"/>
      <c r="IGX75" s="21"/>
      <c r="IGY75" s="21"/>
      <c r="IGZ75" s="21"/>
      <c r="IHA75" s="21"/>
      <c r="IHB75" s="21"/>
      <c r="IHC75" s="21"/>
      <c r="IHD75" s="21"/>
      <c r="IHE75" s="21"/>
      <c r="IHF75" s="21"/>
      <c r="IHG75" s="21"/>
      <c r="IHH75" s="21"/>
      <c r="IHI75" s="21"/>
      <c r="IHJ75" s="21"/>
      <c r="IHK75" s="21"/>
      <c r="IHL75" s="21"/>
      <c r="IHM75" s="21"/>
      <c r="IHN75" s="21"/>
      <c r="IHO75" s="21"/>
      <c r="IHP75" s="21"/>
      <c r="IHQ75" s="21"/>
      <c r="IHR75" s="21"/>
      <c r="IHS75" s="21"/>
      <c r="IHT75" s="21"/>
      <c r="IHU75" s="21"/>
      <c r="IHV75" s="21"/>
      <c r="IHW75" s="21"/>
      <c r="IHX75" s="21"/>
      <c r="IHY75" s="21"/>
      <c r="IHZ75" s="21"/>
      <c r="IIA75" s="21"/>
      <c r="IIB75" s="21"/>
      <c r="IIC75" s="21"/>
      <c r="IID75" s="21"/>
      <c r="IIE75" s="21"/>
      <c r="IIF75" s="21"/>
      <c r="IIG75" s="21"/>
      <c r="IIH75" s="21"/>
      <c r="III75" s="21"/>
      <c r="IIJ75" s="21"/>
      <c r="IIK75" s="21"/>
      <c r="IIL75" s="21"/>
      <c r="IIM75" s="21"/>
      <c r="IIN75" s="21"/>
      <c r="IIO75" s="21"/>
      <c r="IIP75" s="21"/>
      <c r="IIQ75" s="21"/>
      <c r="IIR75" s="21"/>
      <c r="IIS75" s="21"/>
      <c r="IIT75" s="21"/>
      <c r="IIU75" s="21"/>
      <c r="IIV75" s="21"/>
      <c r="IIW75" s="21"/>
      <c r="IIX75" s="21"/>
      <c r="IIY75" s="21"/>
      <c r="IIZ75" s="21"/>
      <c r="IJA75" s="21"/>
      <c r="IJB75" s="21"/>
      <c r="IJC75" s="21"/>
      <c r="IJD75" s="21"/>
      <c r="IJE75" s="21"/>
      <c r="IJF75" s="21"/>
      <c r="IJG75" s="21"/>
      <c r="IJH75" s="21"/>
      <c r="IJI75" s="21"/>
      <c r="IJJ75" s="21"/>
      <c r="IJK75" s="21"/>
      <c r="IJL75" s="21"/>
      <c r="IJM75" s="21"/>
      <c r="IJN75" s="21"/>
      <c r="IJO75" s="21"/>
      <c r="IJP75" s="21"/>
      <c r="IJQ75" s="21"/>
      <c r="IJR75" s="21"/>
      <c r="IJS75" s="21"/>
      <c r="IJT75" s="21"/>
      <c r="IJU75" s="21"/>
      <c r="IJV75" s="21"/>
      <c r="IJW75" s="21"/>
      <c r="IJX75" s="21"/>
      <c r="IJY75" s="21"/>
      <c r="IJZ75" s="21"/>
      <c r="IKA75" s="21"/>
      <c r="IKB75" s="21"/>
      <c r="IKC75" s="21"/>
      <c r="IKD75" s="21"/>
      <c r="IKE75" s="21"/>
      <c r="IKF75" s="21"/>
      <c r="IKG75" s="21"/>
      <c r="IKH75" s="21"/>
      <c r="IKI75" s="21"/>
      <c r="IKJ75" s="21"/>
      <c r="IKK75" s="21"/>
      <c r="IKL75" s="21"/>
      <c r="IKM75" s="21"/>
      <c r="IKN75" s="21"/>
      <c r="IKO75" s="21"/>
      <c r="IKP75" s="21"/>
      <c r="IKQ75" s="21"/>
      <c r="IKR75" s="21"/>
      <c r="IKS75" s="21"/>
      <c r="IKT75" s="21"/>
      <c r="IKU75" s="21"/>
      <c r="IKV75" s="21"/>
      <c r="IKW75" s="21"/>
      <c r="IKX75" s="21"/>
      <c r="IKY75" s="21"/>
      <c r="IKZ75" s="21"/>
      <c r="ILA75" s="21"/>
      <c r="ILB75" s="21"/>
      <c r="ILC75" s="21"/>
      <c r="ILD75" s="21"/>
      <c r="ILE75" s="21"/>
      <c r="ILF75" s="21"/>
      <c r="ILG75" s="21"/>
      <c r="ILH75" s="21"/>
      <c r="ILI75" s="21"/>
      <c r="ILJ75" s="21"/>
      <c r="ILK75" s="21"/>
      <c r="ILL75" s="21"/>
      <c r="ILM75" s="21"/>
      <c r="ILN75" s="21"/>
      <c r="ILO75" s="21"/>
      <c r="ILP75" s="21"/>
      <c r="ILQ75" s="21"/>
      <c r="ILR75" s="21"/>
      <c r="ILS75" s="21"/>
      <c r="ILT75" s="21"/>
      <c r="ILU75" s="21"/>
      <c r="ILV75" s="21"/>
      <c r="ILW75" s="21"/>
      <c r="ILX75" s="21"/>
      <c r="ILY75" s="21"/>
      <c r="ILZ75" s="21"/>
      <c r="IMA75" s="21"/>
      <c r="IMB75" s="21"/>
      <c r="IMC75" s="21"/>
      <c r="IMD75" s="21"/>
      <c r="IME75" s="21"/>
      <c r="IMF75" s="21"/>
      <c r="IMG75" s="21"/>
      <c r="IMH75" s="21"/>
      <c r="IMI75" s="21"/>
      <c r="IMJ75" s="21"/>
      <c r="IMK75" s="21"/>
      <c r="IML75" s="21"/>
      <c r="IMM75" s="21"/>
      <c r="IMN75" s="21"/>
      <c r="IMO75" s="21"/>
      <c r="IMP75" s="21"/>
      <c r="IMQ75" s="21"/>
      <c r="IMR75" s="21"/>
      <c r="IMS75" s="21"/>
      <c r="IMT75" s="21"/>
      <c r="IMU75" s="21"/>
      <c r="IMV75" s="21"/>
      <c r="IMW75" s="21"/>
      <c r="IMX75" s="21"/>
      <c r="IMY75" s="21"/>
      <c r="IMZ75" s="21"/>
      <c r="INA75" s="21"/>
      <c r="INB75" s="21"/>
      <c r="INC75" s="21"/>
      <c r="IND75" s="21"/>
      <c r="INE75" s="21"/>
      <c r="INF75" s="21"/>
      <c r="ING75" s="21"/>
      <c r="INH75" s="21"/>
      <c r="INI75" s="21"/>
      <c r="INJ75" s="21"/>
      <c r="INK75" s="21"/>
      <c r="INL75" s="21"/>
      <c r="INM75" s="21"/>
      <c r="INN75" s="21"/>
      <c r="INO75" s="21"/>
      <c r="INP75" s="21"/>
      <c r="INQ75" s="21"/>
      <c r="INR75" s="21"/>
      <c r="INS75" s="21"/>
      <c r="INT75" s="21"/>
      <c r="INU75" s="21"/>
      <c r="INV75" s="21"/>
      <c r="INW75" s="21"/>
      <c r="INX75" s="21"/>
      <c r="INY75" s="21"/>
      <c r="INZ75" s="21"/>
      <c r="IOA75" s="21"/>
      <c r="IOB75" s="21"/>
      <c r="IOC75" s="21"/>
      <c r="IOD75" s="21"/>
      <c r="IOE75" s="21"/>
      <c r="IOF75" s="21"/>
      <c r="IOG75" s="21"/>
      <c r="IOH75" s="21"/>
      <c r="IOI75" s="21"/>
      <c r="IOJ75" s="21"/>
      <c r="IOK75" s="21"/>
      <c r="IOL75" s="21"/>
      <c r="IOM75" s="21"/>
      <c r="ION75" s="21"/>
      <c r="IOO75" s="21"/>
      <c r="IOP75" s="21"/>
      <c r="IOQ75" s="21"/>
      <c r="IOR75" s="21"/>
      <c r="IOS75" s="21"/>
      <c r="IOT75" s="21"/>
      <c r="IOU75" s="21"/>
      <c r="IOV75" s="21"/>
      <c r="IOW75" s="21"/>
      <c r="IOX75" s="21"/>
      <c r="IOY75" s="21"/>
      <c r="IOZ75" s="21"/>
      <c r="IPA75" s="21"/>
      <c r="IPB75" s="21"/>
      <c r="IPC75" s="21"/>
      <c r="IPD75" s="21"/>
      <c r="IPE75" s="21"/>
      <c r="IPF75" s="21"/>
      <c r="IPG75" s="21"/>
      <c r="IPH75" s="21"/>
      <c r="IPI75" s="21"/>
      <c r="IPJ75" s="21"/>
      <c r="IPK75" s="21"/>
      <c r="IPL75" s="21"/>
      <c r="IPM75" s="21"/>
      <c r="IPN75" s="21"/>
      <c r="IPO75" s="21"/>
      <c r="IPP75" s="21"/>
      <c r="IPQ75" s="21"/>
      <c r="IPR75" s="21"/>
      <c r="IPS75" s="21"/>
      <c r="IPT75" s="21"/>
      <c r="IPU75" s="21"/>
      <c r="IPV75" s="21"/>
      <c r="IPW75" s="21"/>
      <c r="IPX75" s="21"/>
      <c r="IPY75" s="21"/>
      <c r="IPZ75" s="21"/>
      <c r="IQA75" s="21"/>
      <c r="IQB75" s="21"/>
      <c r="IQC75" s="21"/>
      <c r="IQD75" s="21"/>
      <c r="IQE75" s="21"/>
      <c r="IQF75" s="21"/>
      <c r="IQG75" s="21"/>
      <c r="IQH75" s="21"/>
      <c r="IQI75" s="21"/>
      <c r="IQJ75" s="21"/>
      <c r="IQK75" s="21"/>
      <c r="IQL75" s="21"/>
      <c r="IQM75" s="21"/>
      <c r="IQN75" s="21"/>
      <c r="IQO75" s="21"/>
      <c r="IQP75" s="21"/>
      <c r="IQQ75" s="21"/>
      <c r="IQR75" s="21"/>
      <c r="IQS75" s="21"/>
      <c r="IQT75" s="21"/>
      <c r="IQU75" s="21"/>
      <c r="IQV75" s="21"/>
      <c r="IQW75" s="21"/>
      <c r="IQX75" s="21"/>
      <c r="IQY75" s="21"/>
      <c r="IQZ75" s="21"/>
      <c r="IRA75" s="21"/>
      <c r="IRB75" s="21"/>
      <c r="IRC75" s="21"/>
      <c r="IRD75" s="21"/>
      <c r="IRE75" s="21"/>
      <c r="IRF75" s="21"/>
      <c r="IRG75" s="21"/>
      <c r="IRH75" s="21"/>
      <c r="IRI75" s="21"/>
      <c r="IRJ75" s="21"/>
      <c r="IRK75" s="21"/>
      <c r="IRL75" s="21"/>
      <c r="IRM75" s="21"/>
      <c r="IRN75" s="21"/>
      <c r="IRO75" s="21"/>
      <c r="IRP75" s="21"/>
      <c r="IRQ75" s="21"/>
      <c r="IRR75" s="21"/>
      <c r="IRS75" s="21"/>
      <c r="IRT75" s="21"/>
      <c r="IRU75" s="21"/>
      <c r="IRV75" s="21"/>
      <c r="IRW75" s="21"/>
      <c r="IRX75" s="21"/>
      <c r="IRY75" s="21"/>
      <c r="IRZ75" s="21"/>
      <c r="ISA75" s="21"/>
      <c r="ISB75" s="21"/>
      <c r="ISC75" s="21"/>
      <c r="ISD75" s="21"/>
      <c r="ISE75" s="21"/>
      <c r="ISF75" s="21"/>
      <c r="ISG75" s="21"/>
      <c r="ISH75" s="21"/>
      <c r="ISI75" s="21"/>
      <c r="ISJ75" s="21"/>
      <c r="ISK75" s="21"/>
      <c r="ISL75" s="21"/>
      <c r="ISM75" s="21"/>
      <c r="ISN75" s="21"/>
      <c r="ISO75" s="21"/>
      <c r="ISP75" s="21"/>
      <c r="ISQ75" s="21"/>
      <c r="ISR75" s="21"/>
      <c r="ISS75" s="21"/>
      <c r="IST75" s="21"/>
      <c r="ISU75" s="21"/>
      <c r="ISV75" s="21"/>
      <c r="ISW75" s="21"/>
      <c r="ISX75" s="21"/>
      <c r="ISY75" s="21"/>
      <c r="ISZ75" s="21"/>
      <c r="ITA75" s="21"/>
      <c r="ITB75" s="21"/>
      <c r="ITC75" s="21"/>
      <c r="ITD75" s="21"/>
      <c r="ITE75" s="21"/>
      <c r="ITF75" s="21"/>
      <c r="ITG75" s="21"/>
      <c r="ITH75" s="21"/>
      <c r="ITI75" s="21"/>
      <c r="ITJ75" s="21"/>
      <c r="ITK75" s="21"/>
      <c r="ITL75" s="21"/>
      <c r="ITM75" s="21"/>
      <c r="ITN75" s="21"/>
      <c r="ITO75" s="21"/>
      <c r="ITP75" s="21"/>
      <c r="ITQ75" s="21"/>
      <c r="ITR75" s="21"/>
      <c r="ITS75" s="21"/>
      <c r="ITT75" s="21"/>
      <c r="ITU75" s="21"/>
      <c r="ITV75" s="21"/>
      <c r="ITW75" s="21"/>
      <c r="ITX75" s="21"/>
      <c r="ITY75" s="21"/>
      <c r="ITZ75" s="21"/>
      <c r="IUA75" s="21"/>
      <c r="IUB75" s="21"/>
      <c r="IUC75" s="21"/>
      <c r="IUD75" s="21"/>
      <c r="IUE75" s="21"/>
      <c r="IUF75" s="21"/>
      <c r="IUG75" s="21"/>
      <c r="IUH75" s="21"/>
      <c r="IUI75" s="21"/>
      <c r="IUJ75" s="21"/>
      <c r="IUK75" s="21"/>
      <c r="IUL75" s="21"/>
      <c r="IUM75" s="21"/>
      <c r="IUN75" s="21"/>
      <c r="IUO75" s="21"/>
      <c r="IUP75" s="21"/>
      <c r="IUQ75" s="21"/>
      <c r="IUR75" s="21"/>
      <c r="IUS75" s="21"/>
      <c r="IUT75" s="21"/>
      <c r="IUU75" s="21"/>
      <c r="IUV75" s="21"/>
      <c r="IUW75" s="21"/>
      <c r="IUX75" s="21"/>
      <c r="IUY75" s="21"/>
      <c r="IUZ75" s="21"/>
      <c r="IVA75" s="21"/>
      <c r="IVB75" s="21"/>
      <c r="IVC75" s="21"/>
      <c r="IVD75" s="21"/>
      <c r="IVE75" s="21"/>
      <c r="IVF75" s="21"/>
      <c r="IVG75" s="21"/>
      <c r="IVH75" s="21"/>
      <c r="IVI75" s="21"/>
      <c r="IVJ75" s="21"/>
      <c r="IVK75" s="21"/>
      <c r="IVL75" s="21"/>
      <c r="IVM75" s="21"/>
      <c r="IVN75" s="21"/>
      <c r="IVO75" s="21"/>
      <c r="IVP75" s="21"/>
      <c r="IVQ75" s="21"/>
      <c r="IVR75" s="21"/>
      <c r="IVS75" s="21"/>
      <c r="IVT75" s="21"/>
      <c r="IVU75" s="21"/>
      <c r="IVV75" s="21"/>
      <c r="IVW75" s="21"/>
      <c r="IVX75" s="21"/>
      <c r="IVY75" s="21"/>
      <c r="IVZ75" s="21"/>
      <c r="IWA75" s="21"/>
      <c r="IWB75" s="21"/>
      <c r="IWC75" s="21"/>
      <c r="IWD75" s="21"/>
      <c r="IWE75" s="21"/>
      <c r="IWF75" s="21"/>
      <c r="IWG75" s="21"/>
      <c r="IWH75" s="21"/>
      <c r="IWI75" s="21"/>
      <c r="IWJ75" s="21"/>
      <c r="IWK75" s="21"/>
      <c r="IWL75" s="21"/>
      <c r="IWM75" s="21"/>
      <c r="IWN75" s="21"/>
      <c r="IWO75" s="21"/>
      <c r="IWP75" s="21"/>
      <c r="IWQ75" s="21"/>
      <c r="IWR75" s="21"/>
      <c r="IWS75" s="21"/>
      <c r="IWT75" s="21"/>
      <c r="IWU75" s="21"/>
      <c r="IWV75" s="21"/>
      <c r="IWW75" s="21"/>
      <c r="IWX75" s="21"/>
      <c r="IWY75" s="21"/>
      <c r="IWZ75" s="21"/>
      <c r="IXA75" s="21"/>
      <c r="IXB75" s="21"/>
      <c r="IXC75" s="21"/>
      <c r="IXD75" s="21"/>
      <c r="IXE75" s="21"/>
      <c r="IXF75" s="21"/>
      <c r="IXG75" s="21"/>
      <c r="IXH75" s="21"/>
      <c r="IXI75" s="21"/>
      <c r="IXJ75" s="21"/>
      <c r="IXK75" s="21"/>
      <c r="IXL75" s="21"/>
      <c r="IXM75" s="21"/>
      <c r="IXN75" s="21"/>
      <c r="IXO75" s="21"/>
      <c r="IXP75" s="21"/>
      <c r="IXQ75" s="21"/>
      <c r="IXR75" s="21"/>
      <c r="IXS75" s="21"/>
      <c r="IXT75" s="21"/>
      <c r="IXU75" s="21"/>
      <c r="IXV75" s="21"/>
      <c r="IXW75" s="21"/>
      <c r="IXX75" s="21"/>
      <c r="IXY75" s="21"/>
      <c r="IXZ75" s="21"/>
      <c r="IYA75" s="21"/>
      <c r="IYB75" s="21"/>
      <c r="IYC75" s="21"/>
      <c r="IYD75" s="21"/>
      <c r="IYE75" s="21"/>
      <c r="IYF75" s="21"/>
      <c r="IYG75" s="21"/>
      <c r="IYH75" s="21"/>
      <c r="IYI75" s="21"/>
      <c r="IYJ75" s="21"/>
      <c r="IYK75" s="21"/>
      <c r="IYL75" s="21"/>
      <c r="IYM75" s="21"/>
      <c r="IYN75" s="21"/>
      <c r="IYO75" s="21"/>
      <c r="IYP75" s="21"/>
      <c r="IYQ75" s="21"/>
      <c r="IYR75" s="21"/>
      <c r="IYS75" s="21"/>
      <c r="IYT75" s="21"/>
      <c r="IYU75" s="21"/>
      <c r="IYV75" s="21"/>
      <c r="IYW75" s="21"/>
      <c r="IYX75" s="21"/>
      <c r="IYY75" s="21"/>
      <c r="IYZ75" s="21"/>
      <c r="IZA75" s="21"/>
      <c r="IZB75" s="21"/>
      <c r="IZC75" s="21"/>
      <c r="IZD75" s="21"/>
      <c r="IZE75" s="21"/>
      <c r="IZF75" s="21"/>
      <c r="IZG75" s="21"/>
      <c r="IZH75" s="21"/>
      <c r="IZI75" s="21"/>
      <c r="IZJ75" s="21"/>
      <c r="IZK75" s="21"/>
      <c r="IZL75" s="21"/>
      <c r="IZM75" s="21"/>
      <c r="IZN75" s="21"/>
      <c r="IZO75" s="21"/>
      <c r="IZP75" s="21"/>
      <c r="IZQ75" s="21"/>
      <c r="IZR75" s="21"/>
      <c r="IZS75" s="21"/>
      <c r="IZT75" s="21"/>
      <c r="IZU75" s="21"/>
      <c r="IZV75" s="21"/>
      <c r="IZW75" s="21"/>
      <c r="IZX75" s="21"/>
      <c r="IZY75" s="21"/>
      <c r="IZZ75" s="21"/>
      <c r="JAA75" s="21"/>
      <c r="JAB75" s="21"/>
      <c r="JAC75" s="21"/>
      <c r="JAD75" s="21"/>
      <c r="JAE75" s="21"/>
      <c r="JAF75" s="21"/>
      <c r="JAG75" s="21"/>
      <c r="JAH75" s="21"/>
      <c r="JAI75" s="21"/>
      <c r="JAJ75" s="21"/>
      <c r="JAK75" s="21"/>
      <c r="JAL75" s="21"/>
      <c r="JAM75" s="21"/>
      <c r="JAN75" s="21"/>
      <c r="JAO75" s="21"/>
      <c r="JAP75" s="21"/>
      <c r="JAQ75" s="21"/>
      <c r="JAR75" s="21"/>
      <c r="JAS75" s="21"/>
      <c r="JAT75" s="21"/>
      <c r="JAU75" s="21"/>
      <c r="JAV75" s="21"/>
      <c r="JAW75" s="21"/>
      <c r="JAX75" s="21"/>
      <c r="JAY75" s="21"/>
      <c r="JAZ75" s="21"/>
      <c r="JBA75" s="21"/>
      <c r="JBB75" s="21"/>
      <c r="JBC75" s="21"/>
      <c r="JBD75" s="21"/>
      <c r="JBE75" s="21"/>
      <c r="JBF75" s="21"/>
      <c r="JBG75" s="21"/>
      <c r="JBH75" s="21"/>
      <c r="JBI75" s="21"/>
      <c r="JBJ75" s="21"/>
      <c r="JBK75" s="21"/>
      <c r="JBL75" s="21"/>
      <c r="JBM75" s="21"/>
      <c r="JBN75" s="21"/>
      <c r="JBO75" s="21"/>
      <c r="JBP75" s="21"/>
      <c r="JBQ75" s="21"/>
      <c r="JBR75" s="21"/>
      <c r="JBS75" s="21"/>
      <c r="JBT75" s="21"/>
      <c r="JBU75" s="21"/>
      <c r="JBV75" s="21"/>
      <c r="JBW75" s="21"/>
      <c r="JBX75" s="21"/>
      <c r="JBY75" s="21"/>
      <c r="JBZ75" s="21"/>
      <c r="JCA75" s="21"/>
      <c r="JCB75" s="21"/>
      <c r="JCC75" s="21"/>
      <c r="JCD75" s="21"/>
      <c r="JCE75" s="21"/>
      <c r="JCF75" s="21"/>
      <c r="JCG75" s="21"/>
      <c r="JCH75" s="21"/>
      <c r="JCI75" s="21"/>
      <c r="JCJ75" s="21"/>
      <c r="JCK75" s="21"/>
      <c r="JCL75" s="21"/>
      <c r="JCM75" s="21"/>
      <c r="JCN75" s="21"/>
      <c r="JCO75" s="21"/>
      <c r="JCP75" s="21"/>
      <c r="JCQ75" s="21"/>
      <c r="JCR75" s="21"/>
      <c r="JCS75" s="21"/>
      <c r="JCT75" s="21"/>
      <c r="JCU75" s="21"/>
      <c r="JCV75" s="21"/>
      <c r="JCW75" s="21"/>
      <c r="JCX75" s="21"/>
      <c r="JCY75" s="21"/>
      <c r="JCZ75" s="21"/>
      <c r="JDA75" s="21"/>
      <c r="JDB75" s="21"/>
      <c r="JDC75" s="21"/>
      <c r="JDD75" s="21"/>
      <c r="JDE75" s="21"/>
      <c r="JDF75" s="21"/>
      <c r="JDG75" s="21"/>
      <c r="JDH75" s="21"/>
      <c r="JDI75" s="21"/>
      <c r="JDJ75" s="21"/>
      <c r="JDK75" s="21"/>
      <c r="JDL75" s="21"/>
      <c r="JDM75" s="21"/>
      <c r="JDN75" s="21"/>
      <c r="JDO75" s="21"/>
      <c r="JDP75" s="21"/>
      <c r="JDQ75" s="21"/>
      <c r="JDR75" s="21"/>
      <c r="JDS75" s="21"/>
      <c r="JDT75" s="21"/>
      <c r="JDU75" s="21"/>
      <c r="JDV75" s="21"/>
      <c r="JDW75" s="21"/>
      <c r="JDX75" s="21"/>
      <c r="JDY75" s="21"/>
      <c r="JDZ75" s="21"/>
      <c r="JEA75" s="21"/>
      <c r="JEB75" s="21"/>
      <c r="JEC75" s="21"/>
      <c r="JED75" s="21"/>
      <c r="JEE75" s="21"/>
      <c r="JEF75" s="21"/>
      <c r="JEG75" s="21"/>
      <c r="JEH75" s="21"/>
      <c r="JEI75" s="21"/>
      <c r="JEJ75" s="21"/>
      <c r="JEK75" s="21"/>
      <c r="JEL75" s="21"/>
      <c r="JEM75" s="21"/>
      <c r="JEN75" s="21"/>
      <c r="JEO75" s="21"/>
      <c r="JEP75" s="21"/>
      <c r="JEQ75" s="21"/>
      <c r="JER75" s="21"/>
      <c r="JES75" s="21"/>
      <c r="JET75" s="21"/>
      <c r="JEU75" s="21"/>
      <c r="JEV75" s="21"/>
      <c r="JEW75" s="21"/>
      <c r="JEX75" s="21"/>
      <c r="JEY75" s="21"/>
      <c r="JEZ75" s="21"/>
      <c r="JFA75" s="21"/>
      <c r="JFB75" s="21"/>
      <c r="JFC75" s="21"/>
      <c r="JFD75" s="21"/>
      <c r="JFE75" s="21"/>
      <c r="JFF75" s="21"/>
      <c r="JFG75" s="21"/>
      <c r="JFH75" s="21"/>
      <c r="JFI75" s="21"/>
      <c r="JFJ75" s="21"/>
      <c r="JFK75" s="21"/>
      <c r="JFL75" s="21"/>
      <c r="JFM75" s="21"/>
      <c r="JFN75" s="21"/>
      <c r="JFO75" s="21"/>
      <c r="JFP75" s="21"/>
      <c r="JFQ75" s="21"/>
      <c r="JFR75" s="21"/>
      <c r="JFS75" s="21"/>
      <c r="JFT75" s="21"/>
      <c r="JFU75" s="21"/>
      <c r="JFV75" s="21"/>
      <c r="JFW75" s="21"/>
      <c r="JFX75" s="21"/>
      <c r="JFY75" s="21"/>
      <c r="JFZ75" s="21"/>
      <c r="JGA75" s="21"/>
      <c r="JGB75" s="21"/>
      <c r="JGC75" s="21"/>
      <c r="JGD75" s="21"/>
      <c r="JGE75" s="21"/>
      <c r="JGF75" s="21"/>
      <c r="JGG75" s="21"/>
      <c r="JGH75" s="21"/>
      <c r="JGI75" s="21"/>
      <c r="JGJ75" s="21"/>
      <c r="JGK75" s="21"/>
      <c r="JGL75" s="21"/>
      <c r="JGM75" s="21"/>
      <c r="JGN75" s="21"/>
      <c r="JGO75" s="21"/>
      <c r="JGP75" s="21"/>
      <c r="JGQ75" s="21"/>
      <c r="JGR75" s="21"/>
      <c r="JGS75" s="21"/>
      <c r="JGT75" s="21"/>
      <c r="JGU75" s="21"/>
      <c r="JGV75" s="21"/>
      <c r="JGW75" s="21"/>
      <c r="JGX75" s="21"/>
      <c r="JGY75" s="21"/>
      <c r="JGZ75" s="21"/>
      <c r="JHA75" s="21"/>
      <c r="JHB75" s="21"/>
      <c r="JHC75" s="21"/>
      <c r="JHD75" s="21"/>
      <c r="JHE75" s="21"/>
      <c r="JHF75" s="21"/>
      <c r="JHG75" s="21"/>
      <c r="JHH75" s="21"/>
      <c r="JHI75" s="21"/>
      <c r="JHJ75" s="21"/>
      <c r="JHK75" s="21"/>
      <c r="JHL75" s="21"/>
      <c r="JHM75" s="21"/>
      <c r="JHN75" s="21"/>
      <c r="JHO75" s="21"/>
      <c r="JHP75" s="21"/>
      <c r="JHQ75" s="21"/>
      <c r="JHR75" s="21"/>
      <c r="JHS75" s="21"/>
      <c r="JHT75" s="21"/>
      <c r="JHU75" s="21"/>
      <c r="JHV75" s="21"/>
      <c r="JHW75" s="21"/>
      <c r="JHX75" s="21"/>
      <c r="JHY75" s="21"/>
      <c r="JHZ75" s="21"/>
      <c r="JIA75" s="21"/>
      <c r="JIB75" s="21"/>
      <c r="JIC75" s="21"/>
      <c r="JID75" s="21"/>
      <c r="JIE75" s="21"/>
      <c r="JIF75" s="21"/>
      <c r="JIG75" s="21"/>
      <c r="JIH75" s="21"/>
      <c r="JII75" s="21"/>
      <c r="JIJ75" s="21"/>
      <c r="JIK75" s="21"/>
      <c r="JIL75" s="21"/>
      <c r="JIM75" s="21"/>
      <c r="JIN75" s="21"/>
      <c r="JIO75" s="21"/>
      <c r="JIP75" s="21"/>
      <c r="JIQ75" s="21"/>
      <c r="JIR75" s="21"/>
      <c r="JIS75" s="21"/>
      <c r="JIT75" s="21"/>
      <c r="JIU75" s="21"/>
      <c r="JIV75" s="21"/>
      <c r="JIW75" s="21"/>
      <c r="JIX75" s="21"/>
      <c r="JIY75" s="21"/>
      <c r="JIZ75" s="21"/>
      <c r="JJA75" s="21"/>
      <c r="JJB75" s="21"/>
      <c r="JJC75" s="21"/>
      <c r="JJD75" s="21"/>
      <c r="JJE75" s="21"/>
      <c r="JJF75" s="21"/>
      <c r="JJG75" s="21"/>
      <c r="JJH75" s="21"/>
      <c r="JJI75" s="21"/>
      <c r="JJJ75" s="21"/>
      <c r="JJK75" s="21"/>
      <c r="JJL75" s="21"/>
      <c r="JJM75" s="21"/>
      <c r="JJN75" s="21"/>
      <c r="JJO75" s="21"/>
      <c r="JJP75" s="21"/>
      <c r="JJQ75" s="21"/>
      <c r="JJR75" s="21"/>
      <c r="JJS75" s="21"/>
      <c r="JJT75" s="21"/>
      <c r="JJU75" s="21"/>
      <c r="JJV75" s="21"/>
      <c r="JJW75" s="21"/>
      <c r="JJX75" s="21"/>
      <c r="JJY75" s="21"/>
      <c r="JJZ75" s="21"/>
      <c r="JKA75" s="21"/>
      <c r="JKB75" s="21"/>
      <c r="JKC75" s="21"/>
      <c r="JKD75" s="21"/>
      <c r="JKE75" s="21"/>
      <c r="JKF75" s="21"/>
      <c r="JKG75" s="21"/>
      <c r="JKH75" s="21"/>
      <c r="JKI75" s="21"/>
      <c r="JKJ75" s="21"/>
      <c r="JKK75" s="21"/>
      <c r="JKL75" s="21"/>
      <c r="JKM75" s="21"/>
      <c r="JKN75" s="21"/>
      <c r="JKO75" s="21"/>
      <c r="JKP75" s="21"/>
      <c r="JKQ75" s="21"/>
      <c r="JKR75" s="21"/>
      <c r="JKS75" s="21"/>
      <c r="JKT75" s="21"/>
      <c r="JKU75" s="21"/>
      <c r="JKV75" s="21"/>
      <c r="JKW75" s="21"/>
      <c r="JKX75" s="21"/>
      <c r="JKY75" s="21"/>
      <c r="JKZ75" s="21"/>
      <c r="JLA75" s="21"/>
      <c r="JLB75" s="21"/>
      <c r="JLC75" s="21"/>
      <c r="JLD75" s="21"/>
      <c r="JLE75" s="21"/>
      <c r="JLF75" s="21"/>
      <c r="JLG75" s="21"/>
      <c r="JLH75" s="21"/>
      <c r="JLI75" s="21"/>
      <c r="JLJ75" s="21"/>
      <c r="JLK75" s="21"/>
      <c r="JLL75" s="21"/>
      <c r="JLM75" s="21"/>
      <c r="JLN75" s="21"/>
      <c r="JLO75" s="21"/>
      <c r="JLP75" s="21"/>
      <c r="JLQ75" s="21"/>
      <c r="JLR75" s="21"/>
      <c r="JLS75" s="21"/>
      <c r="JLT75" s="21"/>
      <c r="JLU75" s="21"/>
      <c r="JLV75" s="21"/>
      <c r="JLW75" s="21"/>
      <c r="JLX75" s="21"/>
      <c r="JLY75" s="21"/>
      <c r="JLZ75" s="21"/>
      <c r="JMA75" s="21"/>
      <c r="JMB75" s="21"/>
      <c r="JMC75" s="21"/>
      <c r="JMD75" s="21"/>
      <c r="JME75" s="21"/>
      <c r="JMF75" s="21"/>
      <c r="JMG75" s="21"/>
      <c r="JMH75" s="21"/>
      <c r="JMI75" s="21"/>
      <c r="JMJ75" s="21"/>
      <c r="JMK75" s="21"/>
      <c r="JML75" s="21"/>
      <c r="JMM75" s="21"/>
      <c r="JMN75" s="21"/>
      <c r="JMO75" s="21"/>
      <c r="JMP75" s="21"/>
      <c r="JMQ75" s="21"/>
      <c r="JMR75" s="21"/>
      <c r="JMS75" s="21"/>
      <c r="JMT75" s="21"/>
      <c r="JMU75" s="21"/>
      <c r="JMV75" s="21"/>
      <c r="JMW75" s="21"/>
      <c r="JMX75" s="21"/>
      <c r="JMY75" s="21"/>
      <c r="JMZ75" s="21"/>
      <c r="JNA75" s="21"/>
      <c r="JNB75" s="21"/>
      <c r="JNC75" s="21"/>
      <c r="JND75" s="21"/>
      <c r="JNE75" s="21"/>
      <c r="JNF75" s="21"/>
      <c r="JNG75" s="21"/>
      <c r="JNH75" s="21"/>
      <c r="JNI75" s="21"/>
      <c r="JNJ75" s="21"/>
      <c r="JNK75" s="21"/>
      <c r="JNL75" s="21"/>
      <c r="JNM75" s="21"/>
      <c r="JNN75" s="21"/>
      <c r="JNO75" s="21"/>
      <c r="JNP75" s="21"/>
      <c r="JNQ75" s="21"/>
      <c r="JNR75" s="21"/>
      <c r="JNS75" s="21"/>
      <c r="JNT75" s="21"/>
      <c r="JNU75" s="21"/>
      <c r="JNV75" s="21"/>
      <c r="JNW75" s="21"/>
      <c r="JNX75" s="21"/>
      <c r="JNY75" s="21"/>
      <c r="JNZ75" s="21"/>
      <c r="JOA75" s="21"/>
      <c r="JOB75" s="21"/>
      <c r="JOC75" s="21"/>
      <c r="JOD75" s="21"/>
      <c r="JOE75" s="21"/>
      <c r="JOF75" s="21"/>
      <c r="JOG75" s="21"/>
      <c r="JOH75" s="21"/>
      <c r="JOI75" s="21"/>
      <c r="JOJ75" s="21"/>
      <c r="JOK75" s="21"/>
      <c r="JOL75" s="21"/>
      <c r="JOM75" s="21"/>
      <c r="JON75" s="21"/>
      <c r="JOO75" s="21"/>
      <c r="JOP75" s="21"/>
      <c r="JOQ75" s="21"/>
      <c r="JOR75" s="21"/>
      <c r="JOS75" s="21"/>
      <c r="JOT75" s="21"/>
      <c r="JOU75" s="21"/>
      <c r="JOV75" s="21"/>
      <c r="JOW75" s="21"/>
      <c r="JOX75" s="21"/>
      <c r="JOY75" s="21"/>
      <c r="JOZ75" s="21"/>
      <c r="JPA75" s="21"/>
      <c r="JPB75" s="21"/>
      <c r="JPC75" s="21"/>
      <c r="JPD75" s="21"/>
      <c r="JPE75" s="21"/>
      <c r="JPF75" s="21"/>
      <c r="JPG75" s="21"/>
      <c r="JPH75" s="21"/>
      <c r="JPI75" s="21"/>
      <c r="JPJ75" s="21"/>
      <c r="JPK75" s="21"/>
      <c r="JPL75" s="21"/>
      <c r="JPM75" s="21"/>
      <c r="JPN75" s="21"/>
      <c r="JPO75" s="21"/>
      <c r="JPP75" s="21"/>
      <c r="JPQ75" s="21"/>
      <c r="JPR75" s="21"/>
      <c r="JPS75" s="21"/>
      <c r="JPT75" s="21"/>
      <c r="JPU75" s="21"/>
      <c r="JPV75" s="21"/>
      <c r="JPW75" s="21"/>
      <c r="JPX75" s="21"/>
      <c r="JPY75" s="21"/>
      <c r="JPZ75" s="21"/>
      <c r="JQA75" s="21"/>
      <c r="JQB75" s="21"/>
      <c r="JQC75" s="21"/>
      <c r="JQD75" s="21"/>
      <c r="JQE75" s="21"/>
      <c r="JQF75" s="21"/>
      <c r="JQG75" s="21"/>
      <c r="JQH75" s="21"/>
      <c r="JQI75" s="21"/>
      <c r="JQJ75" s="21"/>
      <c r="JQK75" s="21"/>
      <c r="JQL75" s="21"/>
      <c r="JQM75" s="21"/>
      <c r="JQN75" s="21"/>
      <c r="JQO75" s="21"/>
      <c r="JQP75" s="21"/>
      <c r="JQQ75" s="21"/>
      <c r="JQR75" s="21"/>
      <c r="JQS75" s="21"/>
      <c r="JQT75" s="21"/>
      <c r="JQU75" s="21"/>
      <c r="JQV75" s="21"/>
      <c r="JQW75" s="21"/>
      <c r="JQX75" s="21"/>
      <c r="JQY75" s="21"/>
      <c r="JQZ75" s="21"/>
      <c r="JRA75" s="21"/>
      <c r="JRB75" s="21"/>
      <c r="JRC75" s="21"/>
      <c r="JRD75" s="21"/>
      <c r="JRE75" s="21"/>
      <c r="JRF75" s="21"/>
      <c r="JRG75" s="21"/>
      <c r="JRH75" s="21"/>
      <c r="JRI75" s="21"/>
      <c r="JRJ75" s="21"/>
      <c r="JRK75" s="21"/>
      <c r="JRL75" s="21"/>
      <c r="JRM75" s="21"/>
      <c r="JRN75" s="21"/>
      <c r="JRO75" s="21"/>
      <c r="JRP75" s="21"/>
      <c r="JRQ75" s="21"/>
      <c r="JRR75" s="21"/>
      <c r="JRS75" s="21"/>
      <c r="JRT75" s="21"/>
      <c r="JRU75" s="21"/>
      <c r="JRV75" s="21"/>
      <c r="JRW75" s="21"/>
      <c r="JRX75" s="21"/>
      <c r="JRY75" s="21"/>
      <c r="JRZ75" s="21"/>
      <c r="JSA75" s="21"/>
      <c r="JSB75" s="21"/>
      <c r="JSC75" s="21"/>
      <c r="JSD75" s="21"/>
      <c r="JSE75" s="21"/>
      <c r="JSF75" s="21"/>
      <c r="JSG75" s="21"/>
      <c r="JSH75" s="21"/>
      <c r="JSI75" s="21"/>
      <c r="JSJ75" s="21"/>
      <c r="JSK75" s="21"/>
      <c r="JSL75" s="21"/>
      <c r="JSM75" s="21"/>
      <c r="JSN75" s="21"/>
      <c r="JSO75" s="21"/>
      <c r="JSP75" s="21"/>
      <c r="JSQ75" s="21"/>
      <c r="JSR75" s="21"/>
      <c r="JSS75" s="21"/>
      <c r="JST75" s="21"/>
      <c r="JSU75" s="21"/>
      <c r="JSV75" s="21"/>
      <c r="JSW75" s="21"/>
      <c r="JSX75" s="21"/>
      <c r="JSY75" s="21"/>
      <c r="JSZ75" s="21"/>
      <c r="JTA75" s="21"/>
      <c r="JTB75" s="21"/>
      <c r="JTC75" s="21"/>
      <c r="JTD75" s="21"/>
      <c r="JTE75" s="21"/>
      <c r="JTF75" s="21"/>
      <c r="JTG75" s="21"/>
      <c r="JTH75" s="21"/>
      <c r="JTI75" s="21"/>
      <c r="JTJ75" s="21"/>
      <c r="JTK75" s="21"/>
      <c r="JTL75" s="21"/>
      <c r="JTM75" s="21"/>
      <c r="JTN75" s="21"/>
      <c r="JTO75" s="21"/>
      <c r="JTP75" s="21"/>
      <c r="JTQ75" s="21"/>
      <c r="JTR75" s="21"/>
      <c r="JTS75" s="21"/>
      <c r="JTT75" s="21"/>
      <c r="JTU75" s="21"/>
      <c r="JTV75" s="21"/>
      <c r="JTW75" s="21"/>
      <c r="JTX75" s="21"/>
      <c r="JTY75" s="21"/>
      <c r="JTZ75" s="21"/>
      <c r="JUA75" s="21"/>
      <c r="JUB75" s="21"/>
      <c r="JUC75" s="21"/>
      <c r="JUD75" s="21"/>
      <c r="JUE75" s="21"/>
      <c r="JUF75" s="21"/>
      <c r="JUG75" s="21"/>
      <c r="JUH75" s="21"/>
      <c r="JUI75" s="21"/>
      <c r="JUJ75" s="21"/>
      <c r="JUK75" s="21"/>
      <c r="JUL75" s="21"/>
      <c r="JUM75" s="21"/>
      <c r="JUN75" s="21"/>
      <c r="JUO75" s="21"/>
      <c r="JUP75" s="21"/>
      <c r="JUQ75" s="21"/>
      <c r="JUR75" s="21"/>
      <c r="JUS75" s="21"/>
      <c r="JUT75" s="21"/>
      <c r="JUU75" s="21"/>
      <c r="JUV75" s="21"/>
      <c r="JUW75" s="21"/>
      <c r="JUX75" s="21"/>
      <c r="JUY75" s="21"/>
      <c r="JUZ75" s="21"/>
      <c r="JVA75" s="21"/>
      <c r="JVB75" s="21"/>
      <c r="JVC75" s="21"/>
      <c r="JVD75" s="21"/>
      <c r="JVE75" s="21"/>
      <c r="JVF75" s="21"/>
      <c r="JVG75" s="21"/>
      <c r="JVH75" s="21"/>
      <c r="JVI75" s="21"/>
      <c r="JVJ75" s="21"/>
      <c r="JVK75" s="21"/>
      <c r="JVL75" s="21"/>
      <c r="JVM75" s="21"/>
      <c r="JVN75" s="21"/>
      <c r="JVO75" s="21"/>
      <c r="JVP75" s="21"/>
      <c r="JVQ75" s="21"/>
      <c r="JVR75" s="21"/>
      <c r="JVS75" s="21"/>
      <c r="JVT75" s="21"/>
      <c r="JVU75" s="21"/>
      <c r="JVV75" s="21"/>
      <c r="JVW75" s="21"/>
      <c r="JVX75" s="21"/>
      <c r="JVY75" s="21"/>
      <c r="JVZ75" s="21"/>
      <c r="JWA75" s="21"/>
      <c r="JWB75" s="21"/>
      <c r="JWC75" s="21"/>
      <c r="JWD75" s="21"/>
      <c r="JWE75" s="21"/>
      <c r="JWF75" s="21"/>
      <c r="JWG75" s="21"/>
      <c r="JWH75" s="21"/>
      <c r="JWI75" s="21"/>
      <c r="JWJ75" s="21"/>
      <c r="JWK75" s="21"/>
      <c r="JWL75" s="21"/>
      <c r="JWM75" s="21"/>
      <c r="JWN75" s="21"/>
      <c r="JWO75" s="21"/>
      <c r="JWP75" s="21"/>
      <c r="JWQ75" s="21"/>
      <c r="JWR75" s="21"/>
      <c r="JWS75" s="21"/>
      <c r="JWT75" s="21"/>
      <c r="JWU75" s="21"/>
      <c r="JWV75" s="21"/>
      <c r="JWW75" s="21"/>
      <c r="JWX75" s="21"/>
      <c r="JWY75" s="21"/>
      <c r="JWZ75" s="21"/>
      <c r="JXA75" s="21"/>
      <c r="JXB75" s="21"/>
      <c r="JXC75" s="21"/>
      <c r="JXD75" s="21"/>
      <c r="JXE75" s="21"/>
      <c r="JXF75" s="21"/>
      <c r="JXG75" s="21"/>
      <c r="JXH75" s="21"/>
      <c r="JXI75" s="21"/>
      <c r="JXJ75" s="21"/>
      <c r="JXK75" s="21"/>
      <c r="JXL75" s="21"/>
      <c r="JXM75" s="21"/>
      <c r="JXN75" s="21"/>
      <c r="JXO75" s="21"/>
      <c r="JXP75" s="21"/>
      <c r="JXQ75" s="21"/>
      <c r="JXR75" s="21"/>
      <c r="JXS75" s="21"/>
      <c r="JXT75" s="21"/>
      <c r="JXU75" s="21"/>
      <c r="JXV75" s="21"/>
      <c r="JXW75" s="21"/>
      <c r="JXX75" s="21"/>
      <c r="JXY75" s="21"/>
      <c r="JXZ75" s="21"/>
      <c r="JYA75" s="21"/>
      <c r="JYB75" s="21"/>
      <c r="JYC75" s="21"/>
      <c r="JYD75" s="21"/>
      <c r="JYE75" s="21"/>
      <c r="JYF75" s="21"/>
      <c r="JYG75" s="21"/>
      <c r="JYH75" s="21"/>
      <c r="JYI75" s="21"/>
      <c r="JYJ75" s="21"/>
      <c r="JYK75" s="21"/>
      <c r="JYL75" s="21"/>
      <c r="JYM75" s="21"/>
      <c r="JYN75" s="21"/>
      <c r="JYO75" s="21"/>
      <c r="JYP75" s="21"/>
      <c r="JYQ75" s="21"/>
      <c r="JYR75" s="21"/>
      <c r="JYS75" s="21"/>
      <c r="JYT75" s="21"/>
      <c r="JYU75" s="21"/>
      <c r="JYV75" s="21"/>
      <c r="JYW75" s="21"/>
      <c r="JYX75" s="21"/>
      <c r="JYY75" s="21"/>
      <c r="JYZ75" s="21"/>
      <c r="JZA75" s="21"/>
      <c r="JZB75" s="21"/>
      <c r="JZC75" s="21"/>
      <c r="JZD75" s="21"/>
      <c r="JZE75" s="21"/>
      <c r="JZF75" s="21"/>
      <c r="JZG75" s="21"/>
      <c r="JZH75" s="21"/>
      <c r="JZI75" s="21"/>
      <c r="JZJ75" s="21"/>
      <c r="JZK75" s="21"/>
      <c r="JZL75" s="21"/>
      <c r="JZM75" s="21"/>
      <c r="JZN75" s="21"/>
      <c r="JZO75" s="21"/>
      <c r="JZP75" s="21"/>
      <c r="JZQ75" s="21"/>
      <c r="JZR75" s="21"/>
      <c r="JZS75" s="21"/>
      <c r="JZT75" s="21"/>
      <c r="JZU75" s="21"/>
      <c r="JZV75" s="21"/>
      <c r="JZW75" s="21"/>
      <c r="JZX75" s="21"/>
      <c r="JZY75" s="21"/>
      <c r="JZZ75" s="21"/>
      <c r="KAA75" s="21"/>
      <c r="KAB75" s="21"/>
      <c r="KAC75" s="21"/>
      <c r="KAD75" s="21"/>
      <c r="KAE75" s="21"/>
      <c r="KAF75" s="21"/>
      <c r="KAG75" s="21"/>
      <c r="KAH75" s="21"/>
      <c r="KAI75" s="21"/>
      <c r="KAJ75" s="21"/>
      <c r="KAK75" s="21"/>
      <c r="KAL75" s="21"/>
      <c r="KAM75" s="21"/>
      <c r="KAN75" s="21"/>
      <c r="KAO75" s="21"/>
      <c r="KAP75" s="21"/>
      <c r="KAQ75" s="21"/>
      <c r="KAR75" s="21"/>
      <c r="KAS75" s="21"/>
      <c r="KAT75" s="21"/>
      <c r="KAU75" s="21"/>
      <c r="KAV75" s="21"/>
      <c r="KAW75" s="21"/>
      <c r="KAX75" s="21"/>
      <c r="KAY75" s="21"/>
      <c r="KAZ75" s="21"/>
      <c r="KBA75" s="21"/>
      <c r="KBB75" s="21"/>
      <c r="KBC75" s="21"/>
      <c r="KBD75" s="21"/>
      <c r="KBE75" s="21"/>
      <c r="KBF75" s="21"/>
      <c r="KBG75" s="21"/>
      <c r="KBH75" s="21"/>
      <c r="KBI75" s="21"/>
      <c r="KBJ75" s="21"/>
      <c r="KBK75" s="21"/>
      <c r="KBL75" s="21"/>
      <c r="KBM75" s="21"/>
      <c r="KBN75" s="21"/>
      <c r="KBO75" s="21"/>
      <c r="KBP75" s="21"/>
      <c r="KBQ75" s="21"/>
      <c r="KBR75" s="21"/>
      <c r="KBS75" s="21"/>
      <c r="KBT75" s="21"/>
      <c r="KBU75" s="21"/>
      <c r="KBV75" s="21"/>
      <c r="KBW75" s="21"/>
      <c r="KBX75" s="21"/>
      <c r="KBY75" s="21"/>
      <c r="KBZ75" s="21"/>
      <c r="KCA75" s="21"/>
      <c r="KCB75" s="21"/>
      <c r="KCC75" s="21"/>
      <c r="KCD75" s="21"/>
      <c r="KCE75" s="21"/>
      <c r="KCF75" s="21"/>
      <c r="KCG75" s="21"/>
      <c r="KCH75" s="21"/>
      <c r="KCI75" s="21"/>
      <c r="KCJ75" s="21"/>
      <c r="KCK75" s="21"/>
      <c r="KCL75" s="21"/>
      <c r="KCM75" s="21"/>
      <c r="KCN75" s="21"/>
      <c r="KCO75" s="21"/>
      <c r="KCP75" s="21"/>
      <c r="KCQ75" s="21"/>
      <c r="KCR75" s="21"/>
      <c r="KCS75" s="21"/>
      <c r="KCT75" s="21"/>
      <c r="KCU75" s="21"/>
      <c r="KCV75" s="21"/>
      <c r="KCW75" s="21"/>
      <c r="KCX75" s="21"/>
      <c r="KCY75" s="21"/>
      <c r="KCZ75" s="21"/>
      <c r="KDA75" s="21"/>
      <c r="KDB75" s="21"/>
      <c r="KDC75" s="21"/>
      <c r="KDD75" s="21"/>
      <c r="KDE75" s="21"/>
      <c r="KDF75" s="21"/>
      <c r="KDG75" s="21"/>
      <c r="KDH75" s="21"/>
      <c r="KDI75" s="21"/>
      <c r="KDJ75" s="21"/>
      <c r="KDK75" s="21"/>
      <c r="KDL75" s="21"/>
      <c r="KDM75" s="21"/>
      <c r="KDN75" s="21"/>
      <c r="KDO75" s="21"/>
      <c r="KDP75" s="21"/>
      <c r="KDQ75" s="21"/>
      <c r="KDR75" s="21"/>
      <c r="KDS75" s="21"/>
      <c r="KDT75" s="21"/>
      <c r="KDU75" s="21"/>
      <c r="KDV75" s="21"/>
      <c r="KDW75" s="21"/>
      <c r="KDX75" s="21"/>
      <c r="KDY75" s="21"/>
      <c r="KDZ75" s="21"/>
      <c r="KEA75" s="21"/>
      <c r="KEB75" s="21"/>
      <c r="KEC75" s="21"/>
      <c r="KED75" s="21"/>
      <c r="KEE75" s="21"/>
      <c r="KEF75" s="21"/>
      <c r="KEG75" s="21"/>
      <c r="KEH75" s="21"/>
      <c r="KEI75" s="21"/>
      <c r="KEJ75" s="21"/>
      <c r="KEK75" s="21"/>
      <c r="KEL75" s="21"/>
      <c r="KEM75" s="21"/>
      <c r="KEN75" s="21"/>
      <c r="KEO75" s="21"/>
      <c r="KEP75" s="21"/>
      <c r="KEQ75" s="21"/>
      <c r="KER75" s="21"/>
      <c r="KES75" s="21"/>
      <c r="KET75" s="21"/>
      <c r="KEU75" s="21"/>
      <c r="KEV75" s="21"/>
      <c r="KEW75" s="21"/>
      <c r="KEX75" s="21"/>
      <c r="KEY75" s="21"/>
      <c r="KEZ75" s="21"/>
      <c r="KFA75" s="21"/>
      <c r="KFB75" s="21"/>
      <c r="KFC75" s="21"/>
      <c r="KFD75" s="21"/>
      <c r="KFE75" s="21"/>
      <c r="KFF75" s="21"/>
      <c r="KFG75" s="21"/>
      <c r="KFH75" s="21"/>
      <c r="KFI75" s="21"/>
      <c r="KFJ75" s="21"/>
      <c r="KFK75" s="21"/>
      <c r="KFL75" s="21"/>
      <c r="KFM75" s="21"/>
      <c r="KFN75" s="21"/>
      <c r="KFO75" s="21"/>
      <c r="KFP75" s="21"/>
      <c r="KFQ75" s="21"/>
      <c r="KFR75" s="21"/>
      <c r="KFS75" s="21"/>
      <c r="KFT75" s="21"/>
      <c r="KFU75" s="21"/>
      <c r="KFV75" s="21"/>
      <c r="KFW75" s="21"/>
      <c r="KFX75" s="21"/>
      <c r="KFY75" s="21"/>
      <c r="KFZ75" s="21"/>
      <c r="KGA75" s="21"/>
      <c r="KGB75" s="21"/>
      <c r="KGC75" s="21"/>
      <c r="KGD75" s="21"/>
      <c r="KGE75" s="21"/>
      <c r="KGF75" s="21"/>
      <c r="KGG75" s="21"/>
      <c r="KGH75" s="21"/>
      <c r="KGI75" s="21"/>
      <c r="KGJ75" s="21"/>
      <c r="KGK75" s="21"/>
      <c r="KGL75" s="21"/>
      <c r="KGM75" s="21"/>
      <c r="KGN75" s="21"/>
      <c r="KGO75" s="21"/>
      <c r="KGP75" s="21"/>
      <c r="KGQ75" s="21"/>
      <c r="KGR75" s="21"/>
      <c r="KGS75" s="21"/>
      <c r="KGT75" s="21"/>
      <c r="KGU75" s="21"/>
      <c r="KGV75" s="21"/>
      <c r="KGW75" s="21"/>
      <c r="KGX75" s="21"/>
      <c r="KGY75" s="21"/>
      <c r="KGZ75" s="21"/>
      <c r="KHA75" s="21"/>
      <c r="KHB75" s="21"/>
      <c r="KHC75" s="21"/>
      <c r="KHD75" s="21"/>
      <c r="KHE75" s="21"/>
      <c r="KHF75" s="21"/>
      <c r="KHG75" s="21"/>
      <c r="KHH75" s="21"/>
      <c r="KHI75" s="21"/>
      <c r="KHJ75" s="21"/>
      <c r="KHK75" s="21"/>
      <c r="KHL75" s="21"/>
      <c r="KHM75" s="21"/>
      <c r="KHN75" s="21"/>
      <c r="KHO75" s="21"/>
      <c r="KHP75" s="21"/>
      <c r="KHQ75" s="21"/>
      <c r="KHR75" s="21"/>
      <c r="KHS75" s="21"/>
      <c r="KHT75" s="21"/>
      <c r="KHU75" s="21"/>
      <c r="KHV75" s="21"/>
      <c r="KHW75" s="21"/>
      <c r="KHX75" s="21"/>
      <c r="KHY75" s="21"/>
      <c r="KHZ75" s="21"/>
      <c r="KIA75" s="21"/>
      <c r="KIB75" s="21"/>
      <c r="KIC75" s="21"/>
      <c r="KID75" s="21"/>
      <c r="KIE75" s="21"/>
      <c r="KIF75" s="21"/>
      <c r="KIG75" s="21"/>
      <c r="KIH75" s="21"/>
      <c r="KII75" s="21"/>
      <c r="KIJ75" s="21"/>
      <c r="KIK75" s="21"/>
      <c r="KIL75" s="21"/>
      <c r="KIM75" s="21"/>
      <c r="KIN75" s="21"/>
      <c r="KIO75" s="21"/>
      <c r="KIP75" s="21"/>
      <c r="KIQ75" s="21"/>
      <c r="KIR75" s="21"/>
      <c r="KIS75" s="21"/>
      <c r="KIT75" s="21"/>
      <c r="KIU75" s="21"/>
      <c r="KIV75" s="21"/>
      <c r="KIW75" s="21"/>
      <c r="KIX75" s="21"/>
      <c r="KIY75" s="21"/>
      <c r="KIZ75" s="21"/>
      <c r="KJA75" s="21"/>
      <c r="KJB75" s="21"/>
      <c r="KJC75" s="21"/>
      <c r="KJD75" s="21"/>
      <c r="KJE75" s="21"/>
      <c r="KJF75" s="21"/>
      <c r="KJG75" s="21"/>
      <c r="KJH75" s="21"/>
      <c r="KJI75" s="21"/>
      <c r="KJJ75" s="21"/>
      <c r="KJK75" s="21"/>
      <c r="KJL75" s="21"/>
      <c r="KJM75" s="21"/>
      <c r="KJN75" s="21"/>
      <c r="KJO75" s="21"/>
      <c r="KJP75" s="21"/>
      <c r="KJQ75" s="21"/>
      <c r="KJR75" s="21"/>
      <c r="KJS75" s="21"/>
      <c r="KJT75" s="21"/>
      <c r="KJU75" s="21"/>
      <c r="KJV75" s="21"/>
      <c r="KJW75" s="21"/>
      <c r="KJX75" s="21"/>
      <c r="KJY75" s="21"/>
      <c r="KJZ75" s="21"/>
      <c r="KKA75" s="21"/>
      <c r="KKB75" s="21"/>
      <c r="KKC75" s="21"/>
      <c r="KKD75" s="21"/>
      <c r="KKE75" s="21"/>
      <c r="KKF75" s="21"/>
      <c r="KKG75" s="21"/>
      <c r="KKH75" s="21"/>
      <c r="KKI75" s="21"/>
      <c r="KKJ75" s="21"/>
      <c r="KKK75" s="21"/>
      <c r="KKL75" s="21"/>
      <c r="KKM75" s="21"/>
      <c r="KKN75" s="21"/>
      <c r="KKO75" s="21"/>
      <c r="KKP75" s="21"/>
      <c r="KKQ75" s="21"/>
      <c r="KKR75" s="21"/>
      <c r="KKS75" s="21"/>
      <c r="KKT75" s="21"/>
      <c r="KKU75" s="21"/>
      <c r="KKV75" s="21"/>
      <c r="KKW75" s="21"/>
      <c r="KKX75" s="21"/>
      <c r="KKY75" s="21"/>
      <c r="KKZ75" s="21"/>
      <c r="KLA75" s="21"/>
      <c r="KLB75" s="21"/>
      <c r="KLC75" s="21"/>
      <c r="KLD75" s="21"/>
      <c r="KLE75" s="21"/>
      <c r="KLF75" s="21"/>
      <c r="KLG75" s="21"/>
      <c r="KLH75" s="21"/>
      <c r="KLI75" s="21"/>
      <c r="KLJ75" s="21"/>
      <c r="KLK75" s="21"/>
      <c r="KLL75" s="21"/>
      <c r="KLM75" s="21"/>
      <c r="KLN75" s="21"/>
      <c r="KLO75" s="21"/>
      <c r="KLP75" s="21"/>
      <c r="KLQ75" s="21"/>
      <c r="KLR75" s="21"/>
      <c r="KLS75" s="21"/>
      <c r="KLT75" s="21"/>
      <c r="KLU75" s="21"/>
      <c r="KLV75" s="21"/>
      <c r="KLW75" s="21"/>
      <c r="KLX75" s="21"/>
      <c r="KLY75" s="21"/>
      <c r="KLZ75" s="21"/>
      <c r="KMA75" s="21"/>
      <c r="KMB75" s="21"/>
      <c r="KMC75" s="21"/>
      <c r="KMD75" s="21"/>
      <c r="KME75" s="21"/>
      <c r="KMF75" s="21"/>
      <c r="KMG75" s="21"/>
      <c r="KMH75" s="21"/>
      <c r="KMI75" s="21"/>
      <c r="KMJ75" s="21"/>
      <c r="KMK75" s="21"/>
      <c r="KML75" s="21"/>
      <c r="KMM75" s="21"/>
      <c r="KMN75" s="21"/>
      <c r="KMO75" s="21"/>
      <c r="KMP75" s="21"/>
      <c r="KMQ75" s="21"/>
      <c r="KMR75" s="21"/>
      <c r="KMS75" s="21"/>
      <c r="KMT75" s="21"/>
      <c r="KMU75" s="21"/>
      <c r="KMV75" s="21"/>
      <c r="KMW75" s="21"/>
      <c r="KMX75" s="21"/>
      <c r="KMY75" s="21"/>
      <c r="KMZ75" s="21"/>
      <c r="KNA75" s="21"/>
      <c r="KNB75" s="21"/>
      <c r="KNC75" s="21"/>
      <c r="KND75" s="21"/>
      <c r="KNE75" s="21"/>
      <c r="KNF75" s="21"/>
      <c r="KNG75" s="21"/>
      <c r="KNH75" s="21"/>
      <c r="KNI75" s="21"/>
      <c r="KNJ75" s="21"/>
      <c r="KNK75" s="21"/>
      <c r="KNL75" s="21"/>
      <c r="KNM75" s="21"/>
      <c r="KNN75" s="21"/>
      <c r="KNO75" s="21"/>
      <c r="KNP75" s="21"/>
      <c r="KNQ75" s="21"/>
      <c r="KNR75" s="21"/>
      <c r="KNS75" s="21"/>
      <c r="KNT75" s="21"/>
      <c r="KNU75" s="21"/>
      <c r="KNV75" s="21"/>
      <c r="KNW75" s="21"/>
      <c r="KNX75" s="21"/>
      <c r="KNY75" s="21"/>
      <c r="KNZ75" s="21"/>
      <c r="KOA75" s="21"/>
      <c r="KOB75" s="21"/>
      <c r="KOC75" s="21"/>
      <c r="KOD75" s="21"/>
      <c r="KOE75" s="21"/>
      <c r="KOF75" s="21"/>
      <c r="KOG75" s="21"/>
      <c r="KOH75" s="21"/>
      <c r="KOI75" s="21"/>
      <c r="KOJ75" s="21"/>
      <c r="KOK75" s="21"/>
      <c r="KOL75" s="21"/>
      <c r="KOM75" s="21"/>
      <c r="KON75" s="21"/>
      <c r="KOO75" s="21"/>
      <c r="KOP75" s="21"/>
      <c r="KOQ75" s="21"/>
      <c r="KOR75" s="21"/>
      <c r="KOS75" s="21"/>
      <c r="KOT75" s="21"/>
      <c r="KOU75" s="21"/>
      <c r="KOV75" s="21"/>
      <c r="KOW75" s="21"/>
      <c r="KOX75" s="21"/>
      <c r="KOY75" s="21"/>
      <c r="KOZ75" s="21"/>
      <c r="KPA75" s="21"/>
      <c r="KPB75" s="21"/>
      <c r="KPC75" s="21"/>
      <c r="KPD75" s="21"/>
      <c r="KPE75" s="21"/>
      <c r="KPF75" s="21"/>
      <c r="KPG75" s="21"/>
      <c r="KPH75" s="21"/>
      <c r="KPI75" s="21"/>
      <c r="KPJ75" s="21"/>
      <c r="KPK75" s="21"/>
      <c r="KPL75" s="21"/>
      <c r="KPM75" s="21"/>
      <c r="KPN75" s="21"/>
      <c r="KPO75" s="21"/>
      <c r="KPP75" s="21"/>
      <c r="KPQ75" s="21"/>
      <c r="KPR75" s="21"/>
      <c r="KPS75" s="21"/>
      <c r="KPT75" s="21"/>
      <c r="KPU75" s="21"/>
      <c r="KPV75" s="21"/>
      <c r="KPW75" s="21"/>
      <c r="KPX75" s="21"/>
      <c r="KPY75" s="21"/>
      <c r="KPZ75" s="21"/>
      <c r="KQA75" s="21"/>
      <c r="KQB75" s="21"/>
      <c r="KQC75" s="21"/>
      <c r="KQD75" s="21"/>
      <c r="KQE75" s="21"/>
      <c r="KQF75" s="21"/>
      <c r="KQG75" s="21"/>
      <c r="KQH75" s="21"/>
      <c r="KQI75" s="21"/>
      <c r="KQJ75" s="21"/>
      <c r="KQK75" s="21"/>
      <c r="KQL75" s="21"/>
      <c r="KQM75" s="21"/>
      <c r="KQN75" s="21"/>
      <c r="KQO75" s="21"/>
      <c r="KQP75" s="21"/>
      <c r="KQQ75" s="21"/>
      <c r="KQR75" s="21"/>
      <c r="KQS75" s="21"/>
      <c r="KQT75" s="21"/>
      <c r="KQU75" s="21"/>
      <c r="KQV75" s="21"/>
      <c r="KQW75" s="21"/>
      <c r="KQX75" s="21"/>
      <c r="KQY75" s="21"/>
      <c r="KQZ75" s="21"/>
      <c r="KRA75" s="21"/>
      <c r="KRB75" s="21"/>
      <c r="KRC75" s="21"/>
      <c r="KRD75" s="21"/>
      <c r="KRE75" s="21"/>
      <c r="KRF75" s="21"/>
      <c r="KRG75" s="21"/>
      <c r="KRH75" s="21"/>
      <c r="KRI75" s="21"/>
      <c r="KRJ75" s="21"/>
      <c r="KRK75" s="21"/>
      <c r="KRL75" s="21"/>
      <c r="KRM75" s="21"/>
      <c r="KRN75" s="21"/>
      <c r="KRO75" s="21"/>
      <c r="KRP75" s="21"/>
      <c r="KRQ75" s="21"/>
      <c r="KRR75" s="21"/>
      <c r="KRS75" s="21"/>
      <c r="KRT75" s="21"/>
      <c r="KRU75" s="21"/>
      <c r="KRV75" s="21"/>
      <c r="KRW75" s="21"/>
      <c r="KRX75" s="21"/>
      <c r="KRY75" s="21"/>
      <c r="KRZ75" s="21"/>
      <c r="KSA75" s="21"/>
      <c r="KSB75" s="21"/>
      <c r="KSC75" s="21"/>
      <c r="KSD75" s="21"/>
      <c r="KSE75" s="21"/>
      <c r="KSF75" s="21"/>
      <c r="KSG75" s="21"/>
      <c r="KSH75" s="21"/>
      <c r="KSI75" s="21"/>
      <c r="KSJ75" s="21"/>
      <c r="KSK75" s="21"/>
      <c r="KSL75" s="21"/>
      <c r="KSM75" s="21"/>
      <c r="KSN75" s="21"/>
      <c r="KSO75" s="21"/>
      <c r="KSP75" s="21"/>
      <c r="KSQ75" s="21"/>
      <c r="KSR75" s="21"/>
      <c r="KSS75" s="21"/>
      <c r="KST75" s="21"/>
      <c r="KSU75" s="21"/>
      <c r="KSV75" s="21"/>
      <c r="KSW75" s="21"/>
      <c r="KSX75" s="21"/>
      <c r="KSY75" s="21"/>
      <c r="KSZ75" s="21"/>
      <c r="KTA75" s="21"/>
      <c r="KTB75" s="21"/>
      <c r="KTC75" s="21"/>
      <c r="KTD75" s="21"/>
      <c r="KTE75" s="21"/>
      <c r="KTF75" s="21"/>
      <c r="KTG75" s="21"/>
      <c r="KTH75" s="21"/>
      <c r="KTI75" s="21"/>
      <c r="KTJ75" s="21"/>
      <c r="KTK75" s="21"/>
      <c r="KTL75" s="21"/>
      <c r="KTM75" s="21"/>
      <c r="KTN75" s="21"/>
      <c r="KTO75" s="21"/>
      <c r="KTP75" s="21"/>
      <c r="KTQ75" s="21"/>
      <c r="KTR75" s="21"/>
      <c r="KTS75" s="21"/>
      <c r="KTT75" s="21"/>
      <c r="KTU75" s="21"/>
      <c r="KTV75" s="21"/>
      <c r="KTW75" s="21"/>
      <c r="KTX75" s="21"/>
      <c r="KTY75" s="21"/>
      <c r="KTZ75" s="21"/>
      <c r="KUA75" s="21"/>
      <c r="KUB75" s="21"/>
      <c r="KUC75" s="21"/>
      <c r="KUD75" s="21"/>
      <c r="KUE75" s="21"/>
      <c r="KUF75" s="21"/>
      <c r="KUG75" s="21"/>
      <c r="KUH75" s="21"/>
      <c r="KUI75" s="21"/>
      <c r="KUJ75" s="21"/>
      <c r="KUK75" s="21"/>
      <c r="KUL75" s="21"/>
      <c r="KUM75" s="21"/>
      <c r="KUN75" s="21"/>
      <c r="KUO75" s="21"/>
      <c r="KUP75" s="21"/>
      <c r="KUQ75" s="21"/>
      <c r="KUR75" s="21"/>
      <c r="KUS75" s="21"/>
      <c r="KUT75" s="21"/>
      <c r="KUU75" s="21"/>
      <c r="KUV75" s="21"/>
      <c r="KUW75" s="21"/>
      <c r="KUX75" s="21"/>
      <c r="KUY75" s="21"/>
      <c r="KUZ75" s="21"/>
      <c r="KVA75" s="21"/>
      <c r="KVB75" s="21"/>
      <c r="KVC75" s="21"/>
      <c r="KVD75" s="21"/>
      <c r="KVE75" s="21"/>
      <c r="KVF75" s="21"/>
      <c r="KVG75" s="21"/>
      <c r="KVH75" s="21"/>
      <c r="KVI75" s="21"/>
      <c r="KVJ75" s="21"/>
      <c r="KVK75" s="21"/>
      <c r="KVL75" s="21"/>
      <c r="KVM75" s="21"/>
      <c r="KVN75" s="21"/>
      <c r="KVO75" s="21"/>
      <c r="KVP75" s="21"/>
      <c r="KVQ75" s="21"/>
      <c r="KVR75" s="21"/>
      <c r="KVS75" s="21"/>
      <c r="KVT75" s="21"/>
      <c r="KVU75" s="21"/>
      <c r="KVV75" s="21"/>
      <c r="KVW75" s="21"/>
      <c r="KVX75" s="21"/>
      <c r="KVY75" s="21"/>
      <c r="KVZ75" s="21"/>
      <c r="KWA75" s="21"/>
      <c r="KWB75" s="21"/>
      <c r="KWC75" s="21"/>
      <c r="KWD75" s="21"/>
      <c r="KWE75" s="21"/>
      <c r="KWF75" s="21"/>
      <c r="KWG75" s="21"/>
      <c r="KWH75" s="21"/>
      <c r="KWI75" s="21"/>
      <c r="KWJ75" s="21"/>
      <c r="KWK75" s="21"/>
      <c r="KWL75" s="21"/>
      <c r="KWM75" s="21"/>
      <c r="KWN75" s="21"/>
      <c r="KWO75" s="21"/>
      <c r="KWP75" s="21"/>
      <c r="KWQ75" s="21"/>
      <c r="KWR75" s="21"/>
      <c r="KWS75" s="21"/>
      <c r="KWT75" s="21"/>
      <c r="KWU75" s="21"/>
      <c r="KWV75" s="21"/>
      <c r="KWW75" s="21"/>
      <c r="KWX75" s="21"/>
      <c r="KWY75" s="21"/>
      <c r="KWZ75" s="21"/>
      <c r="KXA75" s="21"/>
      <c r="KXB75" s="21"/>
      <c r="KXC75" s="21"/>
      <c r="KXD75" s="21"/>
      <c r="KXE75" s="21"/>
      <c r="KXF75" s="21"/>
      <c r="KXG75" s="21"/>
      <c r="KXH75" s="21"/>
      <c r="KXI75" s="21"/>
      <c r="KXJ75" s="21"/>
      <c r="KXK75" s="21"/>
      <c r="KXL75" s="21"/>
      <c r="KXM75" s="21"/>
      <c r="KXN75" s="21"/>
      <c r="KXO75" s="21"/>
      <c r="KXP75" s="21"/>
      <c r="KXQ75" s="21"/>
      <c r="KXR75" s="21"/>
      <c r="KXS75" s="21"/>
      <c r="KXT75" s="21"/>
      <c r="KXU75" s="21"/>
      <c r="KXV75" s="21"/>
      <c r="KXW75" s="21"/>
      <c r="KXX75" s="21"/>
      <c r="KXY75" s="21"/>
      <c r="KXZ75" s="21"/>
      <c r="KYA75" s="21"/>
      <c r="KYB75" s="21"/>
      <c r="KYC75" s="21"/>
      <c r="KYD75" s="21"/>
      <c r="KYE75" s="21"/>
      <c r="KYF75" s="21"/>
      <c r="KYG75" s="21"/>
      <c r="KYH75" s="21"/>
      <c r="KYI75" s="21"/>
      <c r="KYJ75" s="21"/>
      <c r="KYK75" s="21"/>
      <c r="KYL75" s="21"/>
      <c r="KYM75" s="21"/>
      <c r="KYN75" s="21"/>
      <c r="KYO75" s="21"/>
      <c r="KYP75" s="21"/>
      <c r="KYQ75" s="21"/>
      <c r="KYR75" s="21"/>
      <c r="KYS75" s="21"/>
      <c r="KYT75" s="21"/>
      <c r="KYU75" s="21"/>
      <c r="KYV75" s="21"/>
      <c r="KYW75" s="21"/>
      <c r="KYX75" s="21"/>
      <c r="KYY75" s="21"/>
      <c r="KYZ75" s="21"/>
      <c r="KZA75" s="21"/>
      <c r="KZB75" s="21"/>
      <c r="KZC75" s="21"/>
      <c r="KZD75" s="21"/>
      <c r="KZE75" s="21"/>
      <c r="KZF75" s="21"/>
      <c r="KZG75" s="21"/>
      <c r="KZH75" s="21"/>
      <c r="KZI75" s="21"/>
      <c r="KZJ75" s="21"/>
      <c r="KZK75" s="21"/>
      <c r="KZL75" s="21"/>
      <c r="KZM75" s="21"/>
      <c r="KZN75" s="21"/>
      <c r="KZO75" s="21"/>
      <c r="KZP75" s="21"/>
      <c r="KZQ75" s="21"/>
      <c r="KZR75" s="21"/>
      <c r="KZS75" s="21"/>
      <c r="KZT75" s="21"/>
      <c r="KZU75" s="21"/>
      <c r="KZV75" s="21"/>
      <c r="KZW75" s="21"/>
      <c r="KZX75" s="21"/>
      <c r="KZY75" s="21"/>
      <c r="KZZ75" s="21"/>
      <c r="LAA75" s="21"/>
      <c r="LAB75" s="21"/>
      <c r="LAC75" s="21"/>
      <c r="LAD75" s="21"/>
      <c r="LAE75" s="21"/>
      <c r="LAF75" s="21"/>
      <c r="LAG75" s="21"/>
      <c r="LAH75" s="21"/>
      <c r="LAI75" s="21"/>
      <c r="LAJ75" s="21"/>
      <c r="LAK75" s="21"/>
      <c r="LAL75" s="21"/>
      <c r="LAM75" s="21"/>
      <c r="LAN75" s="21"/>
      <c r="LAO75" s="21"/>
      <c r="LAP75" s="21"/>
      <c r="LAQ75" s="21"/>
      <c r="LAR75" s="21"/>
      <c r="LAS75" s="21"/>
      <c r="LAT75" s="21"/>
      <c r="LAU75" s="21"/>
      <c r="LAV75" s="21"/>
      <c r="LAW75" s="21"/>
      <c r="LAX75" s="21"/>
      <c r="LAY75" s="21"/>
      <c r="LAZ75" s="21"/>
      <c r="LBA75" s="21"/>
      <c r="LBB75" s="21"/>
      <c r="LBC75" s="21"/>
      <c r="LBD75" s="21"/>
      <c r="LBE75" s="21"/>
      <c r="LBF75" s="21"/>
      <c r="LBG75" s="21"/>
      <c r="LBH75" s="21"/>
      <c r="LBI75" s="21"/>
      <c r="LBJ75" s="21"/>
      <c r="LBK75" s="21"/>
      <c r="LBL75" s="21"/>
      <c r="LBM75" s="21"/>
      <c r="LBN75" s="21"/>
      <c r="LBO75" s="21"/>
      <c r="LBP75" s="21"/>
      <c r="LBQ75" s="21"/>
      <c r="LBR75" s="21"/>
      <c r="LBS75" s="21"/>
      <c r="LBT75" s="21"/>
      <c r="LBU75" s="21"/>
      <c r="LBV75" s="21"/>
      <c r="LBW75" s="21"/>
      <c r="LBX75" s="21"/>
      <c r="LBY75" s="21"/>
      <c r="LBZ75" s="21"/>
      <c r="LCA75" s="21"/>
      <c r="LCB75" s="21"/>
      <c r="LCC75" s="21"/>
      <c r="LCD75" s="21"/>
      <c r="LCE75" s="21"/>
      <c r="LCF75" s="21"/>
      <c r="LCG75" s="21"/>
      <c r="LCH75" s="21"/>
      <c r="LCI75" s="21"/>
      <c r="LCJ75" s="21"/>
      <c r="LCK75" s="21"/>
      <c r="LCL75" s="21"/>
      <c r="LCM75" s="21"/>
      <c r="LCN75" s="21"/>
      <c r="LCO75" s="21"/>
      <c r="LCP75" s="21"/>
      <c r="LCQ75" s="21"/>
      <c r="LCR75" s="21"/>
      <c r="LCS75" s="21"/>
      <c r="LCT75" s="21"/>
      <c r="LCU75" s="21"/>
      <c r="LCV75" s="21"/>
      <c r="LCW75" s="21"/>
      <c r="LCX75" s="21"/>
      <c r="LCY75" s="21"/>
      <c r="LCZ75" s="21"/>
      <c r="LDA75" s="21"/>
      <c r="LDB75" s="21"/>
      <c r="LDC75" s="21"/>
      <c r="LDD75" s="21"/>
      <c r="LDE75" s="21"/>
      <c r="LDF75" s="21"/>
      <c r="LDG75" s="21"/>
      <c r="LDH75" s="21"/>
      <c r="LDI75" s="21"/>
      <c r="LDJ75" s="21"/>
      <c r="LDK75" s="21"/>
      <c r="LDL75" s="21"/>
      <c r="LDM75" s="21"/>
      <c r="LDN75" s="21"/>
      <c r="LDO75" s="21"/>
      <c r="LDP75" s="21"/>
      <c r="LDQ75" s="21"/>
      <c r="LDR75" s="21"/>
      <c r="LDS75" s="21"/>
      <c r="LDT75" s="21"/>
      <c r="LDU75" s="21"/>
      <c r="LDV75" s="21"/>
      <c r="LDW75" s="21"/>
      <c r="LDX75" s="21"/>
      <c r="LDY75" s="21"/>
      <c r="LDZ75" s="21"/>
      <c r="LEA75" s="21"/>
      <c r="LEB75" s="21"/>
      <c r="LEC75" s="21"/>
      <c r="LED75" s="21"/>
      <c r="LEE75" s="21"/>
      <c r="LEF75" s="21"/>
      <c r="LEG75" s="21"/>
      <c r="LEH75" s="21"/>
      <c r="LEI75" s="21"/>
      <c r="LEJ75" s="21"/>
      <c r="LEK75" s="21"/>
      <c r="LEL75" s="21"/>
      <c r="LEM75" s="21"/>
      <c r="LEN75" s="21"/>
      <c r="LEO75" s="21"/>
      <c r="LEP75" s="21"/>
      <c r="LEQ75" s="21"/>
      <c r="LER75" s="21"/>
      <c r="LES75" s="21"/>
      <c r="LET75" s="21"/>
      <c r="LEU75" s="21"/>
      <c r="LEV75" s="21"/>
      <c r="LEW75" s="21"/>
      <c r="LEX75" s="21"/>
      <c r="LEY75" s="21"/>
      <c r="LEZ75" s="21"/>
      <c r="LFA75" s="21"/>
      <c r="LFB75" s="21"/>
      <c r="LFC75" s="21"/>
      <c r="LFD75" s="21"/>
      <c r="LFE75" s="21"/>
      <c r="LFF75" s="21"/>
      <c r="LFG75" s="21"/>
      <c r="LFH75" s="21"/>
      <c r="LFI75" s="21"/>
      <c r="LFJ75" s="21"/>
      <c r="LFK75" s="21"/>
      <c r="LFL75" s="21"/>
      <c r="LFM75" s="21"/>
      <c r="LFN75" s="21"/>
      <c r="LFO75" s="21"/>
      <c r="LFP75" s="21"/>
      <c r="LFQ75" s="21"/>
      <c r="LFR75" s="21"/>
      <c r="LFS75" s="21"/>
      <c r="LFT75" s="21"/>
      <c r="LFU75" s="21"/>
      <c r="LFV75" s="21"/>
      <c r="LFW75" s="21"/>
      <c r="LFX75" s="21"/>
      <c r="LFY75" s="21"/>
      <c r="LFZ75" s="21"/>
      <c r="LGA75" s="21"/>
      <c r="LGB75" s="21"/>
      <c r="LGC75" s="21"/>
      <c r="LGD75" s="21"/>
      <c r="LGE75" s="21"/>
      <c r="LGF75" s="21"/>
      <c r="LGG75" s="21"/>
      <c r="LGH75" s="21"/>
      <c r="LGI75" s="21"/>
      <c r="LGJ75" s="21"/>
      <c r="LGK75" s="21"/>
      <c r="LGL75" s="21"/>
      <c r="LGM75" s="21"/>
      <c r="LGN75" s="21"/>
      <c r="LGO75" s="21"/>
      <c r="LGP75" s="21"/>
      <c r="LGQ75" s="21"/>
      <c r="LGR75" s="21"/>
      <c r="LGS75" s="21"/>
      <c r="LGT75" s="21"/>
      <c r="LGU75" s="21"/>
      <c r="LGV75" s="21"/>
      <c r="LGW75" s="21"/>
      <c r="LGX75" s="21"/>
      <c r="LGY75" s="21"/>
      <c r="LGZ75" s="21"/>
      <c r="LHA75" s="21"/>
      <c r="LHB75" s="21"/>
      <c r="LHC75" s="21"/>
      <c r="LHD75" s="21"/>
      <c r="LHE75" s="21"/>
      <c r="LHF75" s="21"/>
      <c r="LHG75" s="21"/>
      <c r="LHH75" s="21"/>
      <c r="LHI75" s="21"/>
      <c r="LHJ75" s="21"/>
      <c r="LHK75" s="21"/>
      <c r="LHL75" s="21"/>
      <c r="LHM75" s="21"/>
      <c r="LHN75" s="21"/>
      <c r="LHO75" s="21"/>
      <c r="LHP75" s="21"/>
      <c r="LHQ75" s="21"/>
      <c r="LHR75" s="21"/>
      <c r="LHS75" s="21"/>
      <c r="LHT75" s="21"/>
      <c r="LHU75" s="21"/>
      <c r="LHV75" s="21"/>
      <c r="LHW75" s="21"/>
      <c r="LHX75" s="21"/>
      <c r="LHY75" s="21"/>
      <c r="LHZ75" s="21"/>
      <c r="LIA75" s="21"/>
      <c r="LIB75" s="21"/>
      <c r="LIC75" s="21"/>
      <c r="LID75" s="21"/>
      <c r="LIE75" s="21"/>
      <c r="LIF75" s="21"/>
      <c r="LIG75" s="21"/>
      <c r="LIH75" s="21"/>
      <c r="LII75" s="21"/>
      <c r="LIJ75" s="21"/>
      <c r="LIK75" s="21"/>
      <c r="LIL75" s="21"/>
      <c r="LIM75" s="21"/>
      <c r="LIN75" s="21"/>
      <c r="LIO75" s="21"/>
      <c r="LIP75" s="21"/>
      <c r="LIQ75" s="21"/>
      <c r="LIR75" s="21"/>
      <c r="LIS75" s="21"/>
      <c r="LIT75" s="21"/>
      <c r="LIU75" s="21"/>
      <c r="LIV75" s="21"/>
      <c r="LIW75" s="21"/>
      <c r="LIX75" s="21"/>
      <c r="LIY75" s="21"/>
      <c r="LIZ75" s="21"/>
      <c r="LJA75" s="21"/>
      <c r="LJB75" s="21"/>
      <c r="LJC75" s="21"/>
      <c r="LJD75" s="21"/>
      <c r="LJE75" s="21"/>
      <c r="LJF75" s="21"/>
      <c r="LJG75" s="21"/>
      <c r="LJH75" s="21"/>
      <c r="LJI75" s="21"/>
      <c r="LJJ75" s="21"/>
      <c r="LJK75" s="21"/>
      <c r="LJL75" s="21"/>
      <c r="LJM75" s="21"/>
      <c r="LJN75" s="21"/>
      <c r="LJO75" s="21"/>
      <c r="LJP75" s="21"/>
      <c r="LJQ75" s="21"/>
      <c r="LJR75" s="21"/>
      <c r="LJS75" s="21"/>
      <c r="LJT75" s="21"/>
      <c r="LJU75" s="21"/>
      <c r="LJV75" s="21"/>
      <c r="LJW75" s="21"/>
      <c r="LJX75" s="21"/>
      <c r="LJY75" s="21"/>
      <c r="LJZ75" s="21"/>
      <c r="LKA75" s="21"/>
      <c r="LKB75" s="21"/>
      <c r="LKC75" s="21"/>
      <c r="LKD75" s="21"/>
      <c r="LKE75" s="21"/>
      <c r="LKF75" s="21"/>
      <c r="LKG75" s="21"/>
      <c r="LKH75" s="21"/>
      <c r="LKI75" s="21"/>
      <c r="LKJ75" s="21"/>
      <c r="LKK75" s="21"/>
      <c r="LKL75" s="21"/>
      <c r="LKM75" s="21"/>
      <c r="LKN75" s="21"/>
      <c r="LKO75" s="21"/>
      <c r="LKP75" s="21"/>
      <c r="LKQ75" s="21"/>
      <c r="LKR75" s="21"/>
      <c r="LKS75" s="21"/>
      <c r="LKT75" s="21"/>
      <c r="LKU75" s="21"/>
      <c r="LKV75" s="21"/>
      <c r="LKW75" s="21"/>
      <c r="LKX75" s="21"/>
      <c r="LKY75" s="21"/>
      <c r="LKZ75" s="21"/>
      <c r="LLA75" s="21"/>
      <c r="LLB75" s="21"/>
      <c r="LLC75" s="21"/>
      <c r="LLD75" s="21"/>
      <c r="LLE75" s="21"/>
      <c r="LLF75" s="21"/>
      <c r="LLG75" s="21"/>
      <c r="LLH75" s="21"/>
      <c r="LLI75" s="21"/>
      <c r="LLJ75" s="21"/>
      <c r="LLK75" s="21"/>
      <c r="LLL75" s="21"/>
      <c r="LLM75" s="21"/>
      <c r="LLN75" s="21"/>
      <c r="LLO75" s="21"/>
      <c r="LLP75" s="21"/>
      <c r="LLQ75" s="21"/>
      <c r="LLR75" s="21"/>
      <c r="LLS75" s="21"/>
      <c r="LLT75" s="21"/>
      <c r="LLU75" s="21"/>
      <c r="LLV75" s="21"/>
      <c r="LLW75" s="21"/>
      <c r="LLX75" s="21"/>
      <c r="LLY75" s="21"/>
      <c r="LLZ75" s="21"/>
      <c r="LMA75" s="21"/>
      <c r="LMB75" s="21"/>
      <c r="LMC75" s="21"/>
      <c r="LMD75" s="21"/>
      <c r="LME75" s="21"/>
      <c r="LMF75" s="21"/>
      <c r="LMG75" s="21"/>
      <c r="LMH75" s="21"/>
      <c r="LMI75" s="21"/>
      <c r="LMJ75" s="21"/>
      <c r="LMK75" s="21"/>
      <c r="LML75" s="21"/>
      <c r="LMM75" s="21"/>
      <c r="LMN75" s="21"/>
      <c r="LMO75" s="21"/>
      <c r="LMP75" s="21"/>
      <c r="LMQ75" s="21"/>
      <c r="LMR75" s="21"/>
      <c r="LMS75" s="21"/>
      <c r="LMT75" s="21"/>
      <c r="LMU75" s="21"/>
      <c r="LMV75" s="21"/>
      <c r="LMW75" s="21"/>
      <c r="LMX75" s="21"/>
      <c r="LMY75" s="21"/>
      <c r="LMZ75" s="21"/>
      <c r="LNA75" s="21"/>
      <c r="LNB75" s="21"/>
      <c r="LNC75" s="21"/>
      <c r="LND75" s="21"/>
      <c r="LNE75" s="21"/>
      <c r="LNF75" s="21"/>
      <c r="LNG75" s="21"/>
      <c r="LNH75" s="21"/>
      <c r="LNI75" s="21"/>
      <c r="LNJ75" s="21"/>
      <c r="LNK75" s="21"/>
      <c r="LNL75" s="21"/>
      <c r="LNM75" s="21"/>
      <c r="LNN75" s="21"/>
      <c r="LNO75" s="21"/>
      <c r="LNP75" s="21"/>
      <c r="LNQ75" s="21"/>
      <c r="LNR75" s="21"/>
      <c r="LNS75" s="21"/>
      <c r="LNT75" s="21"/>
      <c r="LNU75" s="21"/>
      <c r="LNV75" s="21"/>
      <c r="LNW75" s="21"/>
      <c r="LNX75" s="21"/>
      <c r="LNY75" s="21"/>
      <c r="LNZ75" s="21"/>
      <c r="LOA75" s="21"/>
      <c r="LOB75" s="21"/>
      <c r="LOC75" s="21"/>
      <c r="LOD75" s="21"/>
      <c r="LOE75" s="21"/>
      <c r="LOF75" s="21"/>
      <c r="LOG75" s="21"/>
      <c r="LOH75" s="21"/>
      <c r="LOI75" s="21"/>
      <c r="LOJ75" s="21"/>
      <c r="LOK75" s="21"/>
      <c r="LOL75" s="21"/>
      <c r="LOM75" s="21"/>
      <c r="LON75" s="21"/>
      <c r="LOO75" s="21"/>
      <c r="LOP75" s="21"/>
      <c r="LOQ75" s="21"/>
      <c r="LOR75" s="21"/>
      <c r="LOS75" s="21"/>
      <c r="LOT75" s="21"/>
      <c r="LOU75" s="21"/>
      <c r="LOV75" s="21"/>
      <c r="LOW75" s="21"/>
      <c r="LOX75" s="21"/>
      <c r="LOY75" s="21"/>
      <c r="LOZ75" s="21"/>
      <c r="LPA75" s="21"/>
      <c r="LPB75" s="21"/>
      <c r="LPC75" s="21"/>
      <c r="LPD75" s="21"/>
      <c r="LPE75" s="21"/>
      <c r="LPF75" s="21"/>
      <c r="LPG75" s="21"/>
      <c r="LPH75" s="21"/>
      <c r="LPI75" s="21"/>
      <c r="LPJ75" s="21"/>
      <c r="LPK75" s="21"/>
      <c r="LPL75" s="21"/>
      <c r="LPM75" s="21"/>
      <c r="LPN75" s="21"/>
      <c r="LPO75" s="21"/>
      <c r="LPP75" s="21"/>
      <c r="LPQ75" s="21"/>
      <c r="LPR75" s="21"/>
      <c r="LPS75" s="21"/>
      <c r="LPT75" s="21"/>
      <c r="LPU75" s="21"/>
      <c r="LPV75" s="21"/>
      <c r="LPW75" s="21"/>
      <c r="LPX75" s="21"/>
      <c r="LPY75" s="21"/>
      <c r="LPZ75" s="21"/>
      <c r="LQA75" s="21"/>
      <c r="LQB75" s="21"/>
      <c r="LQC75" s="21"/>
      <c r="LQD75" s="21"/>
      <c r="LQE75" s="21"/>
      <c r="LQF75" s="21"/>
      <c r="LQG75" s="21"/>
      <c r="LQH75" s="21"/>
      <c r="LQI75" s="21"/>
      <c r="LQJ75" s="21"/>
      <c r="LQK75" s="21"/>
      <c r="LQL75" s="21"/>
      <c r="LQM75" s="21"/>
      <c r="LQN75" s="21"/>
      <c r="LQO75" s="21"/>
      <c r="LQP75" s="21"/>
      <c r="LQQ75" s="21"/>
      <c r="LQR75" s="21"/>
      <c r="LQS75" s="21"/>
      <c r="LQT75" s="21"/>
      <c r="LQU75" s="21"/>
      <c r="LQV75" s="21"/>
      <c r="LQW75" s="21"/>
      <c r="LQX75" s="21"/>
      <c r="LQY75" s="21"/>
      <c r="LQZ75" s="21"/>
      <c r="LRA75" s="21"/>
      <c r="LRB75" s="21"/>
      <c r="LRC75" s="21"/>
      <c r="LRD75" s="21"/>
      <c r="LRE75" s="21"/>
      <c r="LRF75" s="21"/>
      <c r="LRG75" s="21"/>
      <c r="LRH75" s="21"/>
      <c r="LRI75" s="21"/>
      <c r="LRJ75" s="21"/>
      <c r="LRK75" s="21"/>
      <c r="LRL75" s="21"/>
      <c r="LRM75" s="21"/>
      <c r="LRN75" s="21"/>
      <c r="LRO75" s="21"/>
      <c r="LRP75" s="21"/>
      <c r="LRQ75" s="21"/>
      <c r="LRR75" s="21"/>
      <c r="LRS75" s="21"/>
      <c r="LRT75" s="21"/>
      <c r="LRU75" s="21"/>
      <c r="LRV75" s="21"/>
      <c r="LRW75" s="21"/>
      <c r="LRX75" s="21"/>
      <c r="LRY75" s="21"/>
      <c r="LRZ75" s="21"/>
      <c r="LSA75" s="21"/>
      <c r="LSB75" s="21"/>
      <c r="LSC75" s="21"/>
      <c r="LSD75" s="21"/>
      <c r="LSE75" s="21"/>
      <c r="LSF75" s="21"/>
      <c r="LSG75" s="21"/>
      <c r="LSH75" s="21"/>
      <c r="LSI75" s="21"/>
      <c r="LSJ75" s="21"/>
      <c r="LSK75" s="21"/>
      <c r="LSL75" s="21"/>
      <c r="LSM75" s="21"/>
      <c r="LSN75" s="21"/>
      <c r="LSO75" s="21"/>
      <c r="LSP75" s="21"/>
      <c r="LSQ75" s="21"/>
      <c r="LSR75" s="21"/>
      <c r="LSS75" s="21"/>
      <c r="LST75" s="21"/>
      <c r="LSU75" s="21"/>
      <c r="LSV75" s="21"/>
      <c r="LSW75" s="21"/>
      <c r="LSX75" s="21"/>
      <c r="LSY75" s="21"/>
      <c r="LSZ75" s="21"/>
      <c r="LTA75" s="21"/>
      <c r="LTB75" s="21"/>
      <c r="LTC75" s="21"/>
      <c r="LTD75" s="21"/>
      <c r="LTE75" s="21"/>
      <c r="LTF75" s="21"/>
      <c r="LTG75" s="21"/>
      <c r="LTH75" s="21"/>
      <c r="LTI75" s="21"/>
      <c r="LTJ75" s="21"/>
      <c r="LTK75" s="21"/>
      <c r="LTL75" s="21"/>
      <c r="LTM75" s="21"/>
      <c r="LTN75" s="21"/>
      <c r="LTO75" s="21"/>
      <c r="LTP75" s="21"/>
      <c r="LTQ75" s="21"/>
      <c r="LTR75" s="21"/>
      <c r="LTS75" s="21"/>
      <c r="LTT75" s="21"/>
      <c r="LTU75" s="21"/>
      <c r="LTV75" s="21"/>
      <c r="LTW75" s="21"/>
      <c r="LTX75" s="21"/>
      <c r="LTY75" s="21"/>
      <c r="LTZ75" s="21"/>
      <c r="LUA75" s="21"/>
      <c r="LUB75" s="21"/>
      <c r="LUC75" s="21"/>
      <c r="LUD75" s="21"/>
      <c r="LUE75" s="21"/>
      <c r="LUF75" s="21"/>
      <c r="LUG75" s="21"/>
      <c r="LUH75" s="21"/>
      <c r="LUI75" s="21"/>
      <c r="LUJ75" s="21"/>
      <c r="LUK75" s="21"/>
      <c r="LUL75" s="21"/>
      <c r="LUM75" s="21"/>
      <c r="LUN75" s="21"/>
      <c r="LUO75" s="21"/>
      <c r="LUP75" s="21"/>
      <c r="LUQ75" s="21"/>
      <c r="LUR75" s="21"/>
      <c r="LUS75" s="21"/>
      <c r="LUT75" s="21"/>
      <c r="LUU75" s="21"/>
      <c r="LUV75" s="21"/>
      <c r="LUW75" s="21"/>
      <c r="LUX75" s="21"/>
      <c r="LUY75" s="21"/>
      <c r="LUZ75" s="21"/>
      <c r="LVA75" s="21"/>
      <c r="LVB75" s="21"/>
      <c r="LVC75" s="21"/>
      <c r="LVD75" s="21"/>
      <c r="LVE75" s="21"/>
      <c r="LVF75" s="21"/>
      <c r="LVG75" s="21"/>
      <c r="LVH75" s="21"/>
      <c r="LVI75" s="21"/>
      <c r="LVJ75" s="21"/>
      <c r="LVK75" s="21"/>
      <c r="LVL75" s="21"/>
      <c r="LVM75" s="21"/>
      <c r="LVN75" s="21"/>
      <c r="LVO75" s="21"/>
      <c r="LVP75" s="21"/>
      <c r="LVQ75" s="21"/>
      <c r="LVR75" s="21"/>
      <c r="LVS75" s="21"/>
      <c r="LVT75" s="21"/>
      <c r="LVU75" s="21"/>
      <c r="LVV75" s="21"/>
      <c r="LVW75" s="21"/>
      <c r="LVX75" s="21"/>
      <c r="LVY75" s="21"/>
      <c r="LVZ75" s="21"/>
      <c r="LWA75" s="21"/>
      <c r="LWB75" s="21"/>
      <c r="LWC75" s="21"/>
      <c r="LWD75" s="21"/>
      <c r="LWE75" s="21"/>
      <c r="LWF75" s="21"/>
      <c r="LWG75" s="21"/>
      <c r="LWH75" s="21"/>
      <c r="LWI75" s="21"/>
      <c r="LWJ75" s="21"/>
      <c r="LWK75" s="21"/>
      <c r="LWL75" s="21"/>
      <c r="LWM75" s="21"/>
      <c r="LWN75" s="21"/>
      <c r="LWO75" s="21"/>
      <c r="LWP75" s="21"/>
      <c r="LWQ75" s="21"/>
      <c r="LWR75" s="21"/>
      <c r="LWS75" s="21"/>
      <c r="LWT75" s="21"/>
      <c r="LWU75" s="21"/>
      <c r="LWV75" s="21"/>
      <c r="LWW75" s="21"/>
      <c r="LWX75" s="21"/>
      <c r="LWY75" s="21"/>
      <c r="LWZ75" s="21"/>
      <c r="LXA75" s="21"/>
      <c r="LXB75" s="21"/>
      <c r="LXC75" s="21"/>
      <c r="LXD75" s="21"/>
      <c r="LXE75" s="21"/>
      <c r="LXF75" s="21"/>
      <c r="LXG75" s="21"/>
      <c r="LXH75" s="21"/>
      <c r="LXI75" s="21"/>
      <c r="LXJ75" s="21"/>
      <c r="LXK75" s="21"/>
      <c r="LXL75" s="21"/>
      <c r="LXM75" s="21"/>
      <c r="LXN75" s="21"/>
      <c r="LXO75" s="21"/>
      <c r="LXP75" s="21"/>
      <c r="LXQ75" s="21"/>
      <c r="LXR75" s="21"/>
      <c r="LXS75" s="21"/>
      <c r="LXT75" s="21"/>
      <c r="LXU75" s="21"/>
      <c r="LXV75" s="21"/>
      <c r="LXW75" s="21"/>
      <c r="LXX75" s="21"/>
      <c r="LXY75" s="21"/>
      <c r="LXZ75" s="21"/>
      <c r="LYA75" s="21"/>
      <c r="LYB75" s="21"/>
      <c r="LYC75" s="21"/>
      <c r="LYD75" s="21"/>
      <c r="LYE75" s="21"/>
      <c r="LYF75" s="21"/>
      <c r="LYG75" s="21"/>
      <c r="LYH75" s="21"/>
      <c r="LYI75" s="21"/>
      <c r="LYJ75" s="21"/>
      <c r="LYK75" s="21"/>
      <c r="LYL75" s="21"/>
      <c r="LYM75" s="21"/>
      <c r="LYN75" s="21"/>
      <c r="LYO75" s="21"/>
      <c r="LYP75" s="21"/>
      <c r="LYQ75" s="21"/>
      <c r="LYR75" s="21"/>
      <c r="LYS75" s="21"/>
      <c r="LYT75" s="21"/>
      <c r="LYU75" s="21"/>
      <c r="LYV75" s="21"/>
      <c r="LYW75" s="21"/>
      <c r="LYX75" s="21"/>
      <c r="LYY75" s="21"/>
      <c r="LYZ75" s="21"/>
      <c r="LZA75" s="21"/>
      <c r="LZB75" s="21"/>
      <c r="LZC75" s="21"/>
      <c r="LZD75" s="21"/>
      <c r="LZE75" s="21"/>
      <c r="LZF75" s="21"/>
      <c r="LZG75" s="21"/>
      <c r="LZH75" s="21"/>
      <c r="LZI75" s="21"/>
      <c r="LZJ75" s="21"/>
      <c r="LZK75" s="21"/>
      <c r="LZL75" s="21"/>
      <c r="LZM75" s="21"/>
      <c r="LZN75" s="21"/>
      <c r="LZO75" s="21"/>
      <c r="LZP75" s="21"/>
      <c r="LZQ75" s="21"/>
      <c r="LZR75" s="21"/>
      <c r="LZS75" s="21"/>
      <c r="LZT75" s="21"/>
      <c r="LZU75" s="21"/>
      <c r="LZV75" s="21"/>
      <c r="LZW75" s="21"/>
      <c r="LZX75" s="21"/>
      <c r="LZY75" s="21"/>
      <c r="LZZ75" s="21"/>
      <c r="MAA75" s="21"/>
      <c r="MAB75" s="21"/>
      <c r="MAC75" s="21"/>
      <c r="MAD75" s="21"/>
      <c r="MAE75" s="21"/>
      <c r="MAF75" s="21"/>
      <c r="MAG75" s="21"/>
      <c r="MAH75" s="21"/>
      <c r="MAI75" s="21"/>
      <c r="MAJ75" s="21"/>
      <c r="MAK75" s="21"/>
      <c r="MAL75" s="21"/>
      <c r="MAM75" s="21"/>
      <c r="MAN75" s="21"/>
      <c r="MAO75" s="21"/>
      <c r="MAP75" s="21"/>
      <c r="MAQ75" s="21"/>
      <c r="MAR75" s="21"/>
      <c r="MAS75" s="21"/>
      <c r="MAT75" s="21"/>
      <c r="MAU75" s="21"/>
      <c r="MAV75" s="21"/>
      <c r="MAW75" s="21"/>
      <c r="MAX75" s="21"/>
      <c r="MAY75" s="21"/>
      <c r="MAZ75" s="21"/>
      <c r="MBA75" s="21"/>
      <c r="MBB75" s="21"/>
      <c r="MBC75" s="21"/>
      <c r="MBD75" s="21"/>
      <c r="MBE75" s="21"/>
      <c r="MBF75" s="21"/>
      <c r="MBG75" s="21"/>
      <c r="MBH75" s="21"/>
      <c r="MBI75" s="21"/>
      <c r="MBJ75" s="21"/>
      <c r="MBK75" s="21"/>
      <c r="MBL75" s="21"/>
      <c r="MBM75" s="21"/>
      <c r="MBN75" s="21"/>
      <c r="MBO75" s="21"/>
      <c r="MBP75" s="21"/>
      <c r="MBQ75" s="21"/>
      <c r="MBR75" s="21"/>
      <c r="MBS75" s="21"/>
      <c r="MBT75" s="21"/>
      <c r="MBU75" s="21"/>
      <c r="MBV75" s="21"/>
      <c r="MBW75" s="21"/>
      <c r="MBX75" s="21"/>
      <c r="MBY75" s="21"/>
      <c r="MBZ75" s="21"/>
      <c r="MCA75" s="21"/>
      <c r="MCB75" s="21"/>
      <c r="MCC75" s="21"/>
      <c r="MCD75" s="21"/>
      <c r="MCE75" s="21"/>
      <c r="MCF75" s="21"/>
      <c r="MCG75" s="21"/>
      <c r="MCH75" s="21"/>
      <c r="MCI75" s="21"/>
      <c r="MCJ75" s="21"/>
      <c r="MCK75" s="21"/>
      <c r="MCL75" s="21"/>
      <c r="MCM75" s="21"/>
      <c r="MCN75" s="21"/>
      <c r="MCO75" s="21"/>
      <c r="MCP75" s="21"/>
      <c r="MCQ75" s="21"/>
      <c r="MCR75" s="21"/>
      <c r="MCS75" s="21"/>
      <c r="MCT75" s="21"/>
      <c r="MCU75" s="21"/>
      <c r="MCV75" s="21"/>
      <c r="MCW75" s="21"/>
      <c r="MCX75" s="21"/>
      <c r="MCY75" s="21"/>
      <c r="MCZ75" s="21"/>
      <c r="MDA75" s="21"/>
      <c r="MDB75" s="21"/>
      <c r="MDC75" s="21"/>
      <c r="MDD75" s="21"/>
      <c r="MDE75" s="21"/>
      <c r="MDF75" s="21"/>
      <c r="MDG75" s="21"/>
      <c r="MDH75" s="21"/>
      <c r="MDI75" s="21"/>
      <c r="MDJ75" s="21"/>
      <c r="MDK75" s="21"/>
      <c r="MDL75" s="21"/>
      <c r="MDM75" s="21"/>
      <c r="MDN75" s="21"/>
      <c r="MDO75" s="21"/>
      <c r="MDP75" s="21"/>
      <c r="MDQ75" s="21"/>
      <c r="MDR75" s="21"/>
      <c r="MDS75" s="21"/>
      <c r="MDT75" s="21"/>
      <c r="MDU75" s="21"/>
      <c r="MDV75" s="21"/>
      <c r="MDW75" s="21"/>
      <c r="MDX75" s="21"/>
      <c r="MDY75" s="21"/>
      <c r="MDZ75" s="21"/>
      <c r="MEA75" s="21"/>
      <c r="MEB75" s="21"/>
      <c r="MEC75" s="21"/>
      <c r="MED75" s="21"/>
      <c r="MEE75" s="21"/>
      <c r="MEF75" s="21"/>
      <c r="MEG75" s="21"/>
      <c r="MEH75" s="21"/>
      <c r="MEI75" s="21"/>
      <c r="MEJ75" s="21"/>
      <c r="MEK75" s="21"/>
      <c r="MEL75" s="21"/>
      <c r="MEM75" s="21"/>
      <c r="MEN75" s="21"/>
      <c r="MEO75" s="21"/>
      <c r="MEP75" s="21"/>
      <c r="MEQ75" s="21"/>
      <c r="MER75" s="21"/>
      <c r="MES75" s="21"/>
      <c r="MET75" s="21"/>
      <c r="MEU75" s="21"/>
      <c r="MEV75" s="21"/>
      <c r="MEW75" s="21"/>
      <c r="MEX75" s="21"/>
      <c r="MEY75" s="21"/>
      <c r="MEZ75" s="21"/>
      <c r="MFA75" s="21"/>
      <c r="MFB75" s="21"/>
      <c r="MFC75" s="21"/>
      <c r="MFD75" s="21"/>
      <c r="MFE75" s="21"/>
      <c r="MFF75" s="21"/>
      <c r="MFG75" s="21"/>
      <c r="MFH75" s="21"/>
      <c r="MFI75" s="21"/>
      <c r="MFJ75" s="21"/>
      <c r="MFK75" s="21"/>
      <c r="MFL75" s="21"/>
      <c r="MFM75" s="21"/>
      <c r="MFN75" s="21"/>
      <c r="MFO75" s="21"/>
      <c r="MFP75" s="21"/>
      <c r="MFQ75" s="21"/>
      <c r="MFR75" s="21"/>
      <c r="MFS75" s="21"/>
      <c r="MFT75" s="21"/>
      <c r="MFU75" s="21"/>
      <c r="MFV75" s="21"/>
      <c r="MFW75" s="21"/>
      <c r="MFX75" s="21"/>
      <c r="MFY75" s="21"/>
      <c r="MFZ75" s="21"/>
      <c r="MGA75" s="21"/>
      <c r="MGB75" s="21"/>
      <c r="MGC75" s="21"/>
      <c r="MGD75" s="21"/>
      <c r="MGE75" s="21"/>
      <c r="MGF75" s="21"/>
      <c r="MGG75" s="21"/>
      <c r="MGH75" s="21"/>
      <c r="MGI75" s="21"/>
      <c r="MGJ75" s="21"/>
      <c r="MGK75" s="21"/>
      <c r="MGL75" s="21"/>
      <c r="MGM75" s="21"/>
      <c r="MGN75" s="21"/>
      <c r="MGO75" s="21"/>
      <c r="MGP75" s="21"/>
      <c r="MGQ75" s="21"/>
      <c r="MGR75" s="21"/>
      <c r="MGS75" s="21"/>
      <c r="MGT75" s="21"/>
      <c r="MGU75" s="21"/>
      <c r="MGV75" s="21"/>
      <c r="MGW75" s="21"/>
      <c r="MGX75" s="21"/>
      <c r="MGY75" s="21"/>
      <c r="MGZ75" s="21"/>
      <c r="MHA75" s="21"/>
      <c r="MHB75" s="21"/>
      <c r="MHC75" s="21"/>
      <c r="MHD75" s="21"/>
      <c r="MHE75" s="21"/>
      <c r="MHF75" s="21"/>
      <c r="MHG75" s="21"/>
      <c r="MHH75" s="21"/>
      <c r="MHI75" s="21"/>
      <c r="MHJ75" s="21"/>
      <c r="MHK75" s="21"/>
      <c r="MHL75" s="21"/>
      <c r="MHM75" s="21"/>
      <c r="MHN75" s="21"/>
      <c r="MHO75" s="21"/>
      <c r="MHP75" s="21"/>
      <c r="MHQ75" s="21"/>
      <c r="MHR75" s="21"/>
      <c r="MHS75" s="21"/>
      <c r="MHT75" s="21"/>
      <c r="MHU75" s="21"/>
      <c r="MHV75" s="21"/>
      <c r="MHW75" s="21"/>
      <c r="MHX75" s="21"/>
      <c r="MHY75" s="21"/>
      <c r="MHZ75" s="21"/>
      <c r="MIA75" s="21"/>
      <c r="MIB75" s="21"/>
      <c r="MIC75" s="21"/>
      <c r="MID75" s="21"/>
      <c r="MIE75" s="21"/>
      <c r="MIF75" s="21"/>
      <c r="MIG75" s="21"/>
      <c r="MIH75" s="21"/>
      <c r="MII75" s="21"/>
      <c r="MIJ75" s="21"/>
      <c r="MIK75" s="21"/>
      <c r="MIL75" s="21"/>
      <c r="MIM75" s="21"/>
      <c r="MIN75" s="21"/>
      <c r="MIO75" s="21"/>
      <c r="MIP75" s="21"/>
      <c r="MIQ75" s="21"/>
      <c r="MIR75" s="21"/>
      <c r="MIS75" s="21"/>
      <c r="MIT75" s="21"/>
      <c r="MIU75" s="21"/>
      <c r="MIV75" s="21"/>
      <c r="MIW75" s="21"/>
      <c r="MIX75" s="21"/>
      <c r="MIY75" s="21"/>
      <c r="MIZ75" s="21"/>
      <c r="MJA75" s="21"/>
      <c r="MJB75" s="21"/>
      <c r="MJC75" s="21"/>
      <c r="MJD75" s="21"/>
      <c r="MJE75" s="21"/>
      <c r="MJF75" s="21"/>
      <c r="MJG75" s="21"/>
      <c r="MJH75" s="21"/>
      <c r="MJI75" s="21"/>
      <c r="MJJ75" s="21"/>
      <c r="MJK75" s="21"/>
      <c r="MJL75" s="21"/>
      <c r="MJM75" s="21"/>
      <c r="MJN75" s="21"/>
      <c r="MJO75" s="21"/>
      <c r="MJP75" s="21"/>
      <c r="MJQ75" s="21"/>
      <c r="MJR75" s="21"/>
      <c r="MJS75" s="21"/>
      <c r="MJT75" s="21"/>
      <c r="MJU75" s="21"/>
      <c r="MJV75" s="21"/>
      <c r="MJW75" s="21"/>
      <c r="MJX75" s="21"/>
      <c r="MJY75" s="21"/>
      <c r="MJZ75" s="21"/>
      <c r="MKA75" s="21"/>
      <c r="MKB75" s="21"/>
      <c r="MKC75" s="21"/>
      <c r="MKD75" s="21"/>
      <c r="MKE75" s="21"/>
      <c r="MKF75" s="21"/>
      <c r="MKG75" s="21"/>
      <c r="MKH75" s="21"/>
      <c r="MKI75" s="21"/>
      <c r="MKJ75" s="21"/>
      <c r="MKK75" s="21"/>
      <c r="MKL75" s="21"/>
      <c r="MKM75" s="21"/>
      <c r="MKN75" s="21"/>
      <c r="MKO75" s="21"/>
      <c r="MKP75" s="21"/>
      <c r="MKQ75" s="21"/>
      <c r="MKR75" s="21"/>
      <c r="MKS75" s="21"/>
      <c r="MKT75" s="21"/>
      <c r="MKU75" s="21"/>
      <c r="MKV75" s="21"/>
      <c r="MKW75" s="21"/>
      <c r="MKX75" s="21"/>
      <c r="MKY75" s="21"/>
      <c r="MKZ75" s="21"/>
      <c r="MLA75" s="21"/>
      <c r="MLB75" s="21"/>
      <c r="MLC75" s="21"/>
      <c r="MLD75" s="21"/>
      <c r="MLE75" s="21"/>
      <c r="MLF75" s="21"/>
      <c r="MLG75" s="21"/>
      <c r="MLH75" s="21"/>
      <c r="MLI75" s="21"/>
      <c r="MLJ75" s="21"/>
      <c r="MLK75" s="21"/>
      <c r="MLL75" s="21"/>
      <c r="MLM75" s="21"/>
      <c r="MLN75" s="21"/>
      <c r="MLO75" s="21"/>
      <c r="MLP75" s="21"/>
      <c r="MLQ75" s="21"/>
      <c r="MLR75" s="21"/>
      <c r="MLS75" s="21"/>
      <c r="MLT75" s="21"/>
      <c r="MLU75" s="21"/>
      <c r="MLV75" s="21"/>
      <c r="MLW75" s="21"/>
      <c r="MLX75" s="21"/>
      <c r="MLY75" s="21"/>
      <c r="MLZ75" s="21"/>
      <c r="MMA75" s="21"/>
      <c r="MMB75" s="21"/>
      <c r="MMC75" s="21"/>
      <c r="MMD75" s="21"/>
      <c r="MME75" s="21"/>
      <c r="MMF75" s="21"/>
      <c r="MMG75" s="21"/>
      <c r="MMH75" s="21"/>
      <c r="MMI75" s="21"/>
      <c r="MMJ75" s="21"/>
      <c r="MMK75" s="21"/>
      <c r="MML75" s="21"/>
      <c r="MMM75" s="21"/>
      <c r="MMN75" s="21"/>
      <c r="MMO75" s="21"/>
      <c r="MMP75" s="21"/>
      <c r="MMQ75" s="21"/>
      <c r="MMR75" s="21"/>
      <c r="MMS75" s="21"/>
      <c r="MMT75" s="21"/>
      <c r="MMU75" s="21"/>
      <c r="MMV75" s="21"/>
      <c r="MMW75" s="21"/>
      <c r="MMX75" s="21"/>
      <c r="MMY75" s="21"/>
      <c r="MMZ75" s="21"/>
      <c r="MNA75" s="21"/>
      <c r="MNB75" s="21"/>
      <c r="MNC75" s="21"/>
      <c r="MND75" s="21"/>
      <c r="MNE75" s="21"/>
      <c r="MNF75" s="21"/>
      <c r="MNG75" s="21"/>
      <c r="MNH75" s="21"/>
      <c r="MNI75" s="21"/>
      <c r="MNJ75" s="21"/>
      <c r="MNK75" s="21"/>
      <c r="MNL75" s="21"/>
      <c r="MNM75" s="21"/>
      <c r="MNN75" s="21"/>
      <c r="MNO75" s="21"/>
      <c r="MNP75" s="21"/>
      <c r="MNQ75" s="21"/>
      <c r="MNR75" s="21"/>
      <c r="MNS75" s="21"/>
      <c r="MNT75" s="21"/>
      <c r="MNU75" s="21"/>
      <c r="MNV75" s="21"/>
      <c r="MNW75" s="21"/>
      <c r="MNX75" s="21"/>
      <c r="MNY75" s="21"/>
      <c r="MNZ75" s="21"/>
      <c r="MOA75" s="21"/>
      <c r="MOB75" s="21"/>
      <c r="MOC75" s="21"/>
      <c r="MOD75" s="21"/>
      <c r="MOE75" s="21"/>
      <c r="MOF75" s="21"/>
      <c r="MOG75" s="21"/>
      <c r="MOH75" s="21"/>
      <c r="MOI75" s="21"/>
      <c r="MOJ75" s="21"/>
      <c r="MOK75" s="21"/>
      <c r="MOL75" s="21"/>
      <c r="MOM75" s="21"/>
      <c r="MON75" s="21"/>
      <c r="MOO75" s="21"/>
      <c r="MOP75" s="21"/>
      <c r="MOQ75" s="21"/>
      <c r="MOR75" s="21"/>
      <c r="MOS75" s="21"/>
      <c r="MOT75" s="21"/>
      <c r="MOU75" s="21"/>
      <c r="MOV75" s="21"/>
      <c r="MOW75" s="21"/>
      <c r="MOX75" s="21"/>
      <c r="MOY75" s="21"/>
      <c r="MOZ75" s="21"/>
      <c r="MPA75" s="21"/>
      <c r="MPB75" s="21"/>
      <c r="MPC75" s="21"/>
      <c r="MPD75" s="21"/>
      <c r="MPE75" s="21"/>
      <c r="MPF75" s="21"/>
      <c r="MPG75" s="21"/>
      <c r="MPH75" s="21"/>
      <c r="MPI75" s="21"/>
      <c r="MPJ75" s="21"/>
      <c r="MPK75" s="21"/>
      <c r="MPL75" s="21"/>
      <c r="MPM75" s="21"/>
      <c r="MPN75" s="21"/>
      <c r="MPO75" s="21"/>
      <c r="MPP75" s="21"/>
      <c r="MPQ75" s="21"/>
      <c r="MPR75" s="21"/>
      <c r="MPS75" s="21"/>
      <c r="MPT75" s="21"/>
      <c r="MPU75" s="21"/>
      <c r="MPV75" s="21"/>
      <c r="MPW75" s="21"/>
      <c r="MPX75" s="21"/>
      <c r="MPY75" s="21"/>
      <c r="MPZ75" s="21"/>
      <c r="MQA75" s="21"/>
      <c r="MQB75" s="21"/>
      <c r="MQC75" s="21"/>
      <c r="MQD75" s="21"/>
      <c r="MQE75" s="21"/>
      <c r="MQF75" s="21"/>
      <c r="MQG75" s="21"/>
      <c r="MQH75" s="21"/>
      <c r="MQI75" s="21"/>
      <c r="MQJ75" s="21"/>
      <c r="MQK75" s="21"/>
      <c r="MQL75" s="21"/>
      <c r="MQM75" s="21"/>
      <c r="MQN75" s="21"/>
      <c r="MQO75" s="21"/>
      <c r="MQP75" s="21"/>
      <c r="MQQ75" s="21"/>
      <c r="MQR75" s="21"/>
      <c r="MQS75" s="21"/>
      <c r="MQT75" s="21"/>
      <c r="MQU75" s="21"/>
      <c r="MQV75" s="21"/>
      <c r="MQW75" s="21"/>
      <c r="MQX75" s="21"/>
      <c r="MQY75" s="21"/>
      <c r="MQZ75" s="21"/>
      <c r="MRA75" s="21"/>
      <c r="MRB75" s="21"/>
      <c r="MRC75" s="21"/>
      <c r="MRD75" s="21"/>
      <c r="MRE75" s="21"/>
      <c r="MRF75" s="21"/>
      <c r="MRG75" s="21"/>
      <c r="MRH75" s="21"/>
      <c r="MRI75" s="21"/>
      <c r="MRJ75" s="21"/>
      <c r="MRK75" s="21"/>
      <c r="MRL75" s="21"/>
      <c r="MRM75" s="21"/>
      <c r="MRN75" s="21"/>
      <c r="MRO75" s="21"/>
      <c r="MRP75" s="21"/>
      <c r="MRQ75" s="21"/>
      <c r="MRR75" s="21"/>
      <c r="MRS75" s="21"/>
      <c r="MRT75" s="21"/>
      <c r="MRU75" s="21"/>
      <c r="MRV75" s="21"/>
      <c r="MRW75" s="21"/>
      <c r="MRX75" s="21"/>
      <c r="MRY75" s="21"/>
      <c r="MRZ75" s="21"/>
      <c r="MSA75" s="21"/>
      <c r="MSB75" s="21"/>
      <c r="MSC75" s="21"/>
      <c r="MSD75" s="21"/>
      <c r="MSE75" s="21"/>
      <c r="MSF75" s="21"/>
      <c r="MSG75" s="21"/>
      <c r="MSH75" s="21"/>
      <c r="MSI75" s="21"/>
      <c r="MSJ75" s="21"/>
      <c r="MSK75" s="21"/>
      <c r="MSL75" s="21"/>
      <c r="MSM75" s="21"/>
      <c r="MSN75" s="21"/>
      <c r="MSO75" s="21"/>
      <c r="MSP75" s="21"/>
      <c r="MSQ75" s="21"/>
      <c r="MSR75" s="21"/>
      <c r="MSS75" s="21"/>
      <c r="MST75" s="21"/>
      <c r="MSU75" s="21"/>
      <c r="MSV75" s="21"/>
      <c r="MSW75" s="21"/>
      <c r="MSX75" s="21"/>
      <c r="MSY75" s="21"/>
      <c r="MSZ75" s="21"/>
      <c r="MTA75" s="21"/>
      <c r="MTB75" s="21"/>
      <c r="MTC75" s="21"/>
      <c r="MTD75" s="21"/>
      <c r="MTE75" s="21"/>
      <c r="MTF75" s="21"/>
      <c r="MTG75" s="21"/>
      <c r="MTH75" s="21"/>
      <c r="MTI75" s="21"/>
      <c r="MTJ75" s="21"/>
      <c r="MTK75" s="21"/>
      <c r="MTL75" s="21"/>
      <c r="MTM75" s="21"/>
      <c r="MTN75" s="21"/>
      <c r="MTO75" s="21"/>
      <c r="MTP75" s="21"/>
      <c r="MTQ75" s="21"/>
      <c r="MTR75" s="21"/>
      <c r="MTS75" s="21"/>
      <c r="MTT75" s="21"/>
      <c r="MTU75" s="21"/>
      <c r="MTV75" s="21"/>
      <c r="MTW75" s="21"/>
      <c r="MTX75" s="21"/>
      <c r="MTY75" s="21"/>
      <c r="MTZ75" s="21"/>
      <c r="MUA75" s="21"/>
      <c r="MUB75" s="21"/>
      <c r="MUC75" s="21"/>
      <c r="MUD75" s="21"/>
      <c r="MUE75" s="21"/>
      <c r="MUF75" s="21"/>
      <c r="MUG75" s="21"/>
      <c r="MUH75" s="21"/>
      <c r="MUI75" s="21"/>
      <c r="MUJ75" s="21"/>
      <c r="MUK75" s="21"/>
      <c r="MUL75" s="21"/>
      <c r="MUM75" s="21"/>
      <c r="MUN75" s="21"/>
      <c r="MUO75" s="21"/>
      <c r="MUP75" s="21"/>
      <c r="MUQ75" s="21"/>
      <c r="MUR75" s="21"/>
      <c r="MUS75" s="21"/>
      <c r="MUT75" s="21"/>
      <c r="MUU75" s="21"/>
      <c r="MUV75" s="21"/>
      <c r="MUW75" s="21"/>
      <c r="MUX75" s="21"/>
      <c r="MUY75" s="21"/>
      <c r="MUZ75" s="21"/>
      <c r="MVA75" s="21"/>
      <c r="MVB75" s="21"/>
      <c r="MVC75" s="21"/>
      <c r="MVD75" s="21"/>
      <c r="MVE75" s="21"/>
      <c r="MVF75" s="21"/>
      <c r="MVG75" s="21"/>
      <c r="MVH75" s="21"/>
      <c r="MVI75" s="21"/>
      <c r="MVJ75" s="21"/>
      <c r="MVK75" s="21"/>
      <c r="MVL75" s="21"/>
      <c r="MVM75" s="21"/>
      <c r="MVN75" s="21"/>
      <c r="MVO75" s="21"/>
      <c r="MVP75" s="21"/>
      <c r="MVQ75" s="21"/>
      <c r="MVR75" s="21"/>
      <c r="MVS75" s="21"/>
      <c r="MVT75" s="21"/>
      <c r="MVU75" s="21"/>
      <c r="MVV75" s="21"/>
      <c r="MVW75" s="21"/>
      <c r="MVX75" s="21"/>
      <c r="MVY75" s="21"/>
      <c r="MVZ75" s="21"/>
      <c r="MWA75" s="21"/>
      <c r="MWB75" s="21"/>
      <c r="MWC75" s="21"/>
      <c r="MWD75" s="21"/>
      <c r="MWE75" s="21"/>
      <c r="MWF75" s="21"/>
      <c r="MWG75" s="21"/>
      <c r="MWH75" s="21"/>
      <c r="MWI75" s="21"/>
      <c r="MWJ75" s="21"/>
      <c r="MWK75" s="21"/>
      <c r="MWL75" s="21"/>
      <c r="MWM75" s="21"/>
      <c r="MWN75" s="21"/>
      <c r="MWO75" s="21"/>
      <c r="MWP75" s="21"/>
      <c r="MWQ75" s="21"/>
      <c r="MWR75" s="21"/>
      <c r="MWS75" s="21"/>
      <c r="MWT75" s="21"/>
      <c r="MWU75" s="21"/>
      <c r="MWV75" s="21"/>
      <c r="MWW75" s="21"/>
      <c r="MWX75" s="21"/>
      <c r="MWY75" s="21"/>
      <c r="MWZ75" s="21"/>
      <c r="MXA75" s="21"/>
      <c r="MXB75" s="21"/>
      <c r="MXC75" s="21"/>
      <c r="MXD75" s="21"/>
      <c r="MXE75" s="21"/>
      <c r="MXF75" s="21"/>
      <c r="MXG75" s="21"/>
      <c r="MXH75" s="21"/>
      <c r="MXI75" s="21"/>
      <c r="MXJ75" s="21"/>
      <c r="MXK75" s="21"/>
      <c r="MXL75" s="21"/>
      <c r="MXM75" s="21"/>
      <c r="MXN75" s="21"/>
      <c r="MXO75" s="21"/>
      <c r="MXP75" s="21"/>
      <c r="MXQ75" s="21"/>
      <c r="MXR75" s="21"/>
      <c r="MXS75" s="21"/>
      <c r="MXT75" s="21"/>
      <c r="MXU75" s="21"/>
      <c r="MXV75" s="21"/>
      <c r="MXW75" s="21"/>
      <c r="MXX75" s="21"/>
      <c r="MXY75" s="21"/>
      <c r="MXZ75" s="21"/>
      <c r="MYA75" s="21"/>
      <c r="MYB75" s="21"/>
      <c r="MYC75" s="21"/>
      <c r="MYD75" s="21"/>
      <c r="MYE75" s="21"/>
      <c r="MYF75" s="21"/>
      <c r="MYG75" s="21"/>
      <c r="MYH75" s="21"/>
      <c r="MYI75" s="21"/>
      <c r="MYJ75" s="21"/>
      <c r="MYK75" s="21"/>
      <c r="MYL75" s="21"/>
      <c r="MYM75" s="21"/>
      <c r="MYN75" s="21"/>
      <c r="MYO75" s="21"/>
      <c r="MYP75" s="21"/>
      <c r="MYQ75" s="21"/>
      <c r="MYR75" s="21"/>
      <c r="MYS75" s="21"/>
      <c r="MYT75" s="21"/>
      <c r="MYU75" s="21"/>
      <c r="MYV75" s="21"/>
      <c r="MYW75" s="21"/>
      <c r="MYX75" s="21"/>
      <c r="MYY75" s="21"/>
      <c r="MYZ75" s="21"/>
      <c r="MZA75" s="21"/>
      <c r="MZB75" s="21"/>
      <c r="MZC75" s="21"/>
      <c r="MZD75" s="21"/>
      <c r="MZE75" s="21"/>
      <c r="MZF75" s="21"/>
      <c r="MZG75" s="21"/>
      <c r="MZH75" s="21"/>
      <c r="MZI75" s="21"/>
      <c r="MZJ75" s="21"/>
      <c r="MZK75" s="21"/>
      <c r="MZL75" s="21"/>
      <c r="MZM75" s="21"/>
      <c r="MZN75" s="21"/>
      <c r="MZO75" s="21"/>
      <c r="MZP75" s="21"/>
      <c r="MZQ75" s="21"/>
      <c r="MZR75" s="21"/>
      <c r="MZS75" s="21"/>
      <c r="MZT75" s="21"/>
      <c r="MZU75" s="21"/>
      <c r="MZV75" s="21"/>
      <c r="MZW75" s="21"/>
      <c r="MZX75" s="21"/>
      <c r="MZY75" s="21"/>
      <c r="MZZ75" s="21"/>
      <c r="NAA75" s="21"/>
      <c r="NAB75" s="21"/>
      <c r="NAC75" s="21"/>
      <c r="NAD75" s="21"/>
      <c r="NAE75" s="21"/>
      <c r="NAF75" s="21"/>
      <c r="NAG75" s="21"/>
      <c r="NAH75" s="21"/>
      <c r="NAI75" s="21"/>
      <c r="NAJ75" s="21"/>
      <c r="NAK75" s="21"/>
      <c r="NAL75" s="21"/>
      <c r="NAM75" s="21"/>
      <c r="NAN75" s="21"/>
      <c r="NAO75" s="21"/>
      <c r="NAP75" s="21"/>
      <c r="NAQ75" s="21"/>
      <c r="NAR75" s="21"/>
      <c r="NAS75" s="21"/>
      <c r="NAT75" s="21"/>
      <c r="NAU75" s="21"/>
      <c r="NAV75" s="21"/>
      <c r="NAW75" s="21"/>
      <c r="NAX75" s="21"/>
      <c r="NAY75" s="21"/>
      <c r="NAZ75" s="21"/>
      <c r="NBA75" s="21"/>
      <c r="NBB75" s="21"/>
      <c r="NBC75" s="21"/>
      <c r="NBD75" s="21"/>
      <c r="NBE75" s="21"/>
      <c r="NBF75" s="21"/>
      <c r="NBG75" s="21"/>
      <c r="NBH75" s="21"/>
      <c r="NBI75" s="21"/>
      <c r="NBJ75" s="21"/>
      <c r="NBK75" s="21"/>
      <c r="NBL75" s="21"/>
      <c r="NBM75" s="21"/>
      <c r="NBN75" s="21"/>
      <c r="NBO75" s="21"/>
      <c r="NBP75" s="21"/>
      <c r="NBQ75" s="21"/>
      <c r="NBR75" s="21"/>
      <c r="NBS75" s="21"/>
      <c r="NBT75" s="21"/>
      <c r="NBU75" s="21"/>
      <c r="NBV75" s="21"/>
      <c r="NBW75" s="21"/>
      <c r="NBX75" s="21"/>
      <c r="NBY75" s="21"/>
      <c r="NBZ75" s="21"/>
      <c r="NCA75" s="21"/>
      <c r="NCB75" s="21"/>
      <c r="NCC75" s="21"/>
      <c r="NCD75" s="21"/>
      <c r="NCE75" s="21"/>
      <c r="NCF75" s="21"/>
      <c r="NCG75" s="21"/>
      <c r="NCH75" s="21"/>
      <c r="NCI75" s="21"/>
      <c r="NCJ75" s="21"/>
      <c r="NCK75" s="21"/>
      <c r="NCL75" s="21"/>
      <c r="NCM75" s="21"/>
      <c r="NCN75" s="21"/>
      <c r="NCO75" s="21"/>
      <c r="NCP75" s="21"/>
      <c r="NCQ75" s="21"/>
      <c r="NCR75" s="21"/>
      <c r="NCS75" s="21"/>
      <c r="NCT75" s="21"/>
      <c r="NCU75" s="21"/>
      <c r="NCV75" s="21"/>
      <c r="NCW75" s="21"/>
      <c r="NCX75" s="21"/>
      <c r="NCY75" s="21"/>
      <c r="NCZ75" s="21"/>
      <c r="NDA75" s="21"/>
      <c r="NDB75" s="21"/>
      <c r="NDC75" s="21"/>
      <c r="NDD75" s="21"/>
      <c r="NDE75" s="21"/>
      <c r="NDF75" s="21"/>
      <c r="NDG75" s="21"/>
      <c r="NDH75" s="21"/>
      <c r="NDI75" s="21"/>
      <c r="NDJ75" s="21"/>
      <c r="NDK75" s="21"/>
      <c r="NDL75" s="21"/>
      <c r="NDM75" s="21"/>
      <c r="NDN75" s="21"/>
      <c r="NDO75" s="21"/>
      <c r="NDP75" s="21"/>
      <c r="NDQ75" s="21"/>
      <c r="NDR75" s="21"/>
      <c r="NDS75" s="21"/>
      <c r="NDT75" s="21"/>
      <c r="NDU75" s="21"/>
      <c r="NDV75" s="21"/>
      <c r="NDW75" s="21"/>
      <c r="NDX75" s="21"/>
      <c r="NDY75" s="21"/>
      <c r="NDZ75" s="21"/>
      <c r="NEA75" s="21"/>
      <c r="NEB75" s="21"/>
      <c r="NEC75" s="21"/>
      <c r="NED75" s="21"/>
      <c r="NEE75" s="21"/>
      <c r="NEF75" s="21"/>
      <c r="NEG75" s="21"/>
      <c r="NEH75" s="21"/>
      <c r="NEI75" s="21"/>
      <c r="NEJ75" s="21"/>
      <c r="NEK75" s="21"/>
      <c r="NEL75" s="21"/>
      <c r="NEM75" s="21"/>
      <c r="NEN75" s="21"/>
      <c r="NEO75" s="21"/>
      <c r="NEP75" s="21"/>
      <c r="NEQ75" s="21"/>
      <c r="NER75" s="21"/>
      <c r="NES75" s="21"/>
      <c r="NET75" s="21"/>
      <c r="NEU75" s="21"/>
      <c r="NEV75" s="21"/>
      <c r="NEW75" s="21"/>
      <c r="NEX75" s="21"/>
      <c r="NEY75" s="21"/>
      <c r="NEZ75" s="21"/>
      <c r="NFA75" s="21"/>
      <c r="NFB75" s="21"/>
      <c r="NFC75" s="21"/>
      <c r="NFD75" s="21"/>
      <c r="NFE75" s="21"/>
      <c r="NFF75" s="21"/>
      <c r="NFG75" s="21"/>
      <c r="NFH75" s="21"/>
      <c r="NFI75" s="21"/>
      <c r="NFJ75" s="21"/>
      <c r="NFK75" s="21"/>
      <c r="NFL75" s="21"/>
      <c r="NFM75" s="21"/>
      <c r="NFN75" s="21"/>
      <c r="NFO75" s="21"/>
      <c r="NFP75" s="21"/>
      <c r="NFQ75" s="21"/>
      <c r="NFR75" s="21"/>
      <c r="NFS75" s="21"/>
      <c r="NFT75" s="21"/>
      <c r="NFU75" s="21"/>
      <c r="NFV75" s="21"/>
      <c r="NFW75" s="21"/>
      <c r="NFX75" s="21"/>
      <c r="NFY75" s="21"/>
      <c r="NFZ75" s="21"/>
      <c r="NGA75" s="21"/>
      <c r="NGB75" s="21"/>
      <c r="NGC75" s="21"/>
      <c r="NGD75" s="21"/>
      <c r="NGE75" s="21"/>
      <c r="NGF75" s="21"/>
      <c r="NGG75" s="21"/>
      <c r="NGH75" s="21"/>
      <c r="NGI75" s="21"/>
      <c r="NGJ75" s="21"/>
      <c r="NGK75" s="21"/>
      <c r="NGL75" s="21"/>
      <c r="NGM75" s="21"/>
      <c r="NGN75" s="21"/>
      <c r="NGO75" s="21"/>
      <c r="NGP75" s="21"/>
      <c r="NGQ75" s="21"/>
      <c r="NGR75" s="21"/>
      <c r="NGS75" s="21"/>
      <c r="NGT75" s="21"/>
      <c r="NGU75" s="21"/>
      <c r="NGV75" s="21"/>
      <c r="NGW75" s="21"/>
      <c r="NGX75" s="21"/>
      <c r="NGY75" s="21"/>
      <c r="NGZ75" s="21"/>
      <c r="NHA75" s="21"/>
      <c r="NHB75" s="21"/>
      <c r="NHC75" s="21"/>
      <c r="NHD75" s="21"/>
      <c r="NHE75" s="21"/>
      <c r="NHF75" s="21"/>
      <c r="NHG75" s="21"/>
      <c r="NHH75" s="21"/>
      <c r="NHI75" s="21"/>
      <c r="NHJ75" s="21"/>
      <c r="NHK75" s="21"/>
      <c r="NHL75" s="21"/>
      <c r="NHM75" s="21"/>
      <c r="NHN75" s="21"/>
      <c r="NHO75" s="21"/>
      <c r="NHP75" s="21"/>
      <c r="NHQ75" s="21"/>
      <c r="NHR75" s="21"/>
      <c r="NHS75" s="21"/>
      <c r="NHT75" s="21"/>
      <c r="NHU75" s="21"/>
      <c r="NHV75" s="21"/>
      <c r="NHW75" s="21"/>
      <c r="NHX75" s="21"/>
      <c r="NHY75" s="21"/>
      <c r="NHZ75" s="21"/>
      <c r="NIA75" s="21"/>
      <c r="NIB75" s="21"/>
      <c r="NIC75" s="21"/>
      <c r="NID75" s="21"/>
      <c r="NIE75" s="21"/>
      <c r="NIF75" s="21"/>
      <c r="NIG75" s="21"/>
      <c r="NIH75" s="21"/>
      <c r="NII75" s="21"/>
      <c r="NIJ75" s="21"/>
      <c r="NIK75" s="21"/>
      <c r="NIL75" s="21"/>
      <c r="NIM75" s="21"/>
      <c r="NIN75" s="21"/>
      <c r="NIO75" s="21"/>
      <c r="NIP75" s="21"/>
      <c r="NIQ75" s="21"/>
      <c r="NIR75" s="21"/>
      <c r="NIS75" s="21"/>
      <c r="NIT75" s="21"/>
      <c r="NIU75" s="21"/>
      <c r="NIV75" s="21"/>
      <c r="NIW75" s="21"/>
      <c r="NIX75" s="21"/>
      <c r="NIY75" s="21"/>
      <c r="NIZ75" s="21"/>
      <c r="NJA75" s="21"/>
      <c r="NJB75" s="21"/>
      <c r="NJC75" s="21"/>
      <c r="NJD75" s="21"/>
      <c r="NJE75" s="21"/>
      <c r="NJF75" s="21"/>
      <c r="NJG75" s="21"/>
      <c r="NJH75" s="21"/>
      <c r="NJI75" s="21"/>
      <c r="NJJ75" s="21"/>
      <c r="NJK75" s="21"/>
      <c r="NJL75" s="21"/>
      <c r="NJM75" s="21"/>
      <c r="NJN75" s="21"/>
      <c r="NJO75" s="21"/>
      <c r="NJP75" s="21"/>
      <c r="NJQ75" s="21"/>
      <c r="NJR75" s="21"/>
      <c r="NJS75" s="21"/>
      <c r="NJT75" s="21"/>
      <c r="NJU75" s="21"/>
      <c r="NJV75" s="21"/>
      <c r="NJW75" s="21"/>
      <c r="NJX75" s="21"/>
      <c r="NJY75" s="21"/>
      <c r="NJZ75" s="21"/>
      <c r="NKA75" s="21"/>
      <c r="NKB75" s="21"/>
      <c r="NKC75" s="21"/>
      <c r="NKD75" s="21"/>
      <c r="NKE75" s="21"/>
      <c r="NKF75" s="21"/>
      <c r="NKG75" s="21"/>
      <c r="NKH75" s="21"/>
      <c r="NKI75" s="21"/>
      <c r="NKJ75" s="21"/>
      <c r="NKK75" s="21"/>
      <c r="NKL75" s="21"/>
      <c r="NKM75" s="21"/>
      <c r="NKN75" s="21"/>
      <c r="NKO75" s="21"/>
      <c r="NKP75" s="21"/>
      <c r="NKQ75" s="21"/>
      <c r="NKR75" s="21"/>
      <c r="NKS75" s="21"/>
      <c r="NKT75" s="21"/>
      <c r="NKU75" s="21"/>
      <c r="NKV75" s="21"/>
      <c r="NKW75" s="21"/>
      <c r="NKX75" s="21"/>
      <c r="NKY75" s="21"/>
      <c r="NKZ75" s="21"/>
      <c r="NLA75" s="21"/>
      <c r="NLB75" s="21"/>
      <c r="NLC75" s="21"/>
      <c r="NLD75" s="21"/>
      <c r="NLE75" s="21"/>
      <c r="NLF75" s="21"/>
      <c r="NLG75" s="21"/>
      <c r="NLH75" s="21"/>
      <c r="NLI75" s="21"/>
      <c r="NLJ75" s="21"/>
      <c r="NLK75" s="21"/>
      <c r="NLL75" s="21"/>
      <c r="NLM75" s="21"/>
      <c r="NLN75" s="21"/>
      <c r="NLO75" s="21"/>
      <c r="NLP75" s="21"/>
      <c r="NLQ75" s="21"/>
      <c r="NLR75" s="21"/>
      <c r="NLS75" s="21"/>
      <c r="NLT75" s="21"/>
      <c r="NLU75" s="21"/>
      <c r="NLV75" s="21"/>
      <c r="NLW75" s="21"/>
      <c r="NLX75" s="21"/>
      <c r="NLY75" s="21"/>
      <c r="NLZ75" s="21"/>
      <c r="NMA75" s="21"/>
      <c r="NMB75" s="21"/>
      <c r="NMC75" s="21"/>
      <c r="NMD75" s="21"/>
      <c r="NME75" s="21"/>
      <c r="NMF75" s="21"/>
      <c r="NMG75" s="21"/>
      <c r="NMH75" s="21"/>
      <c r="NMI75" s="21"/>
      <c r="NMJ75" s="21"/>
      <c r="NMK75" s="21"/>
      <c r="NML75" s="21"/>
      <c r="NMM75" s="21"/>
      <c r="NMN75" s="21"/>
      <c r="NMO75" s="21"/>
      <c r="NMP75" s="21"/>
      <c r="NMQ75" s="21"/>
      <c r="NMR75" s="21"/>
      <c r="NMS75" s="21"/>
      <c r="NMT75" s="21"/>
      <c r="NMU75" s="21"/>
      <c r="NMV75" s="21"/>
      <c r="NMW75" s="21"/>
      <c r="NMX75" s="21"/>
      <c r="NMY75" s="21"/>
      <c r="NMZ75" s="21"/>
      <c r="NNA75" s="21"/>
      <c r="NNB75" s="21"/>
      <c r="NNC75" s="21"/>
      <c r="NND75" s="21"/>
      <c r="NNE75" s="21"/>
      <c r="NNF75" s="21"/>
      <c r="NNG75" s="21"/>
      <c r="NNH75" s="21"/>
      <c r="NNI75" s="21"/>
      <c r="NNJ75" s="21"/>
      <c r="NNK75" s="21"/>
      <c r="NNL75" s="21"/>
      <c r="NNM75" s="21"/>
      <c r="NNN75" s="21"/>
      <c r="NNO75" s="21"/>
      <c r="NNP75" s="21"/>
      <c r="NNQ75" s="21"/>
      <c r="NNR75" s="21"/>
      <c r="NNS75" s="21"/>
      <c r="NNT75" s="21"/>
      <c r="NNU75" s="21"/>
      <c r="NNV75" s="21"/>
      <c r="NNW75" s="21"/>
      <c r="NNX75" s="21"/>
      <c r="NNY75" s="21"/>
      <c r="NNZ75" s="21"/>
      <c r="NOA75" s="21"/>
      <c r="NOB75" s="21"/>
      <c r="NOC75" s="21"/>
      <c r="NOD75" s="21"/>
      <c r="NOE75" s="21"/>
      <c r="NOF75" s="21"/>
      <c r="NOG75" s="21"/>
      <c r="NOH75" s="21"/>
      <c r="NOI75" s="21"/>
      <c r="NOJ75" s="21"/>
      <c r="NOK75" s="21"/>
      <c r="NOL75" s="21"/>
      <c r="NOM75" s="21"/>
      <c r="NON75" s="21"/>
      <c r="NOO75" s="21"/>
      <c r="NOP75" s="21"/>
      <c r="NOQ75" s="21"/>
      <c r="NOR75" s="21"/>
      <c r="NOS75" s="21"/>
      <c r="NOT75" s="21"/>
      <c r="NOU75" s="21"/>
      <c r="NOV75" s="21"/>
      <c r="NOW75" s="21"/>
      <c r="NOX75" s="21"/>
      <c r="NOY75" s="21"/>
      <c r="NOZ75" s="21"/>
      <c r="NPA75" s="21"/>
      <c r="NPB75" s="21"/>
      <c r="NPC75" s="21"/>
      <c r="NPD75" s="21"/>
      <c r="NPE75" s="21"/>
      <c r="NPF75" s="21"/>
      <c r="NPG75" s="21"/>
      <c r="NPH75" s="21"/>
      <c r="NPI75" s="21"/>
      <c r="NPJ75" s="21"/>
      <c r="NPK75" s="21"/>
      <c r="NPL75" s="21"/>
      <c r="NPM75" s="21"/>
      <c r="NPN75" s="21"/>
      <c r="NPO75" s="21"/>
      <c r="NPP75" s="21"/>
      <c r="NPQ75" s="21"/>
      <c r="NPR75" s="21"/>
      <c r="NPS75" s="21"/>
      <c r="NPT75" s="21"/>
      <c r="NPU75" s="21"/>
      <c r="NPV75" s="21"/>
      <c r="NPW75" s="21"/>
      <c r="NPX75" s="21"/>
      <c r="NPY75" s="21"/>
      <c r="NPZ75" s="21"/>
      <c r="NQA75" s="21"/>
      <c r="NQB75" s="21"/>
      <c r="NQC75" s="21"/>
      <c r="NQD75" s="21"/>
      <c r="NQE75" s="21"/>
      <c r="NQF75" s="21"/>
      <c r="NQG75" s="21"/>
      <c r="NQH75" s="21"/>
      <c r="NQI75" s="21"/>
      <c r="NQJ75" s="21"/>
      <c r="NQK75" s="21"/>
      <c r="NQL75" s="21"/>
      <c r="NQM75" s="21"/>
      <c r="NQN75" s="21"/>
      <c r="NQO75" s="21"/>
      <c r="NQP75" s="21"/>
      <c r="NQQ75" s="21"/>
      <c r="NQR75" s="21"/>
      <c r="NQS75" s="21"/>
      <c r="NQT75" s="21"/>
      <c r="NQU75" s="21"/>
      <c r="NQV75" s="21"/>
      <c r="NQW75" s="21"/>
      <c r="NQX75" s="21"/>
      <c r="NQY75" s="21"/>
      <c r="NQZ75" s="21"/>
      <c r="NRA75" s="21"/>
      <c r="NRB75" s="21"/>
      <c r="NRC75" s="21"/>
      <c r="NRD75" s="21"/>
      <c r="NRE75" s="21"/>
      <c r="NRF75" s="21"/>
      <c r="NRG75" s="21"/>
      <c r="NRH75" s="21"/>
      <c r="NRI75" s="21"/>
      <c r="NRJ75" s="21"/>
      <c r="NRK75" s="21"/>
      <c r="NRL75" s="21"/>
      <c r="NRM75" s="21"/>
      <c r="NRN75" s="21"/>
      <c r="NRO75" s="21"/>
      <c r="NRP75" s="21"/>
      <c r="NRQ75" s="21"/>
      <c r="NRR75" s="21"/>
      <c r="NRS75" s="21"/>
      <c r="NRT75" s="21"/>
      <c r="NRU75" s="21"/>
      <c r="NRV75" s="21"/>
      <c r="NRW75" s="21"/>
      <c r="NRX75" s="21"/>
      <c r="NRY75" s="21"/>
      <c r="NRZ75" s="21"/>
      <c r="NSA75" s="21"/>
      <c r="NSB75" s="21"/>
      <c r="NSC75" s="21"/>
      <c r="NSD75" s="21"/>
      <c r="NSE75" s="21"/>
      <c r="NSF75" s="21"/>
      <c r="NSG75" s="21"/>
      <c r="NSH75" s="21"/>
      <c r="NSI75" s="21"/>
      <c r="NSJ75" s="21"/>
      <c r="NSK75" s="21"/>
      <c r="NSL75" s="21"/>
      <c r="NSM75" s="21"/>
      <c r="NSN75" s="21"/>
      <c r="NSO75" s="21"/>
      <c r="NSP75" s="21"/>
      <c r="NSQ75" s="21"/>
      <c r="NSR75" s="21"/>
      <c r="NSS75" s="21"/>
      <c r="NST75" s="21"/>
      <c r="NSU75" s="21"/>
      <c r="NSV75" s="21"/>
      <c r="NSW75" s="21"/>
      <c r="NSX75" s="21"/>
      <c r="NSY75" s="21"/>
      <c r="NSZ75" s="21"/>
      <c r="NTA75" s="21"/>
      <c r="NTB75" s="21"/>
      <c r="NTC75" s="21"/>
      <c r="NTD75" s="21"/>
      <c r="NTE75" s="21"/>
      <c r="NTF75" s="21"/>
      <c r="NTG75" s="21"/>
      <c r="NTH75" s="21"/>
      <c r="NTI75" s="21"/>
      <c r="NTJ75" s="21"/>
      <c r="NTK75" s="21"/>
      <c r="NTL75" s="21"/>
      <c r="NTM75" s="21"/>
      <c r="NTN75" s="21"/>
      <c r="NTO75" s="21"/>
      <c r="NTP75" s="21"/>
      <c r="NTQ75" s="21"/>
      <c r="NTR75" s="21"/>
      <c r="NTS75" s="21"/>
      <c r="NTT75" s="21"/>
      <c r="NTU75" s="21"/>
      <c r="NTV75" s="21"/>
      <c r="NTW75" s="21"/>
      <c r="NTX75" s="21"/>
      <c r="NTY75" s="21"/>
      <c r="NTZ75" s="21"/>
      <c r="NUA75" s="21"/>
      <c r="NUB75" s="21"/>
      <c r="NUC75" s="21"/>
      <c r="NUD75" s="21"/>
      <c r="NUE75" s="21"/>
      <c r="NUF75" s="21"/>
      <c r="NUG75" s="21"/>
      <c r="NUH75" s="21"/>
      <c r="NUI75" s="21"/>
      <c r="NUJ75" s="21"/>
      <c r="NUK75" s="21"/>
      <c r="NUL75" s="21"/>
      <c r="NUM75" s="21"/>
      <c r="NUN75" s="21"/>
      <c r="NUO75" s="21"/>
      <c r="NUP75" s="21"/>
      <c r="NUQ75" s="21"/>
      <c r="NUR75" s="21"/>
      <c r="NUS75" s="21"/>
      <c r="NUT75" s="21"/>
      <c r="NUU75" s="21"/>
      <c r="NUV75" s="21"/>
      <c r="NUW75" s="21"/>
      <c r="NUX75" s="21"/>
      <c r="NUY75" s="21"/>
      <c r="NUZ75" s="21"/>
      <c r="NVA75" s="21"/>
      <c r="NVB75" s="21"/>
      <c r="NVC75" s="21"/>
      <c r="NVD75" s="21"/>
      <c r="NVE75" s="21"/>
      <c r="NVF75" s="21"/>
      <c r="NVG75" s="21"/>
      <c r="NVH75" s="21"/>
      <c r="NVI75" s="21"/>
      <c r="NVJ75" s="21"/>
      <c r="NVK75" s="21"/>
      <c r="NVL75" s="21"/>
      <c r="NVM75" s="21"/>
      <c r="NVN75" s="21"/>
      <c r="NVO75" s="21"/>
      <c r="NVP75" s="21"/>
      <c r="NVQ75" s="21"/>
      <c r="NVR75" s="21"/>
      <c r="NVS75" s="21"/>
      <c r="NVT75" s="21"/>
      <c r="NVU75" s="21"/>
      <c r="NVV75" s="21"/>
      <c r="NVW75" s="21"/>
      <c r="NVX75" s="21"/>
      <c r="NVY75" s="21"/>
      <c r="NVZ75" s="21"/>
      <c r="NWA75" s="21"/>
      <c r="NWB75" s="21"/>
      <c r="NWC75" s="21"/>
      <c r="NWD75" s="21"/>
      <c r="NWE75" s="21"/>
      <c r="NWF75" s="21"/>
      <c r="NWG75" s="21"/>
      <c r="NWH75" s="21"/>
      <c r="NWI75" s="21"/>
      <c r="NWJ75" s="21"/>
      <c r="NWK75" s="21"/>
      <c r="NWL75" s="21"/>
      <c r="NWM75" s="21"/>
      <c r="NWN75" s="21"/>
      <c r="NWO75" s="21"/>
      <c r="NWP75" s="21"/>
      <c r="NWQ75" s="21"/>
      <c r="NWR75" s="21"/>
      <c r="NWS75" s="21"/>
      <c r="NWT75" s="21"/>
      <c r="NWU75" s="21"/>
      <c r="NWV75" s="21"/>
      <c r="NWW75" s="21"/>
      <c r="NWX75" s="21"/>
      <c r="NWY75" s="21"/>
      <c r="NWZ75" s="21"/>
      <c r="NXA75" s="21"/>
      <c r="NXB75" s="21"/>
      <c r="NXC75" s="21"/>
      <c r="NXD75" s="21"/>
      <c r="NXE75" s="21"/>
      <c r="NXF75" s="21"/>
      <c r="NXG75" s="21"/>
      <c r="NXH75" s="21"/>
      <c r="NXI75" s="21"/>
      <c r="NXJ75" s="21"/>
      <c r="NXK75" s="21"/>
      <c r="NXL75" s="21"/>
      <c r="NXM75" s="21"/>
      <c r="NXN75" s="21"/>
      <c r="NXO75" s="21"/>
      <c r="NXP75" s="21"/>
      <c r="NXQ75" s="21"/>
      <c r="NXR75" s="21"/>
      <c r="NXS75" s="21"/>
      <c r="NXT75" s="21"/>
      <c r="NXU75" s="21"/>
      <c r="NXV75" s="21"/>
      <c r="NXW75" s="21"/>
      <c r="NXX75" s="21"/>
      <c r="NXY75" s="21"/>
      <c r="NXZ75" s="21"/>
      <c r="NYA75" s="21"/>
      <c r="NYB75" s="21"/>
      <c r="NYC75" s="21"/>
      <c r="NYD75" s="21"/>
      <c r="NYE75" s="21"/>
      <c r="NYF75" s="21"/>
      <c r="NYG75" s="21"/>
      <c r="NYH75" s="21"/>
      <c r="NYI75" s="21"/>
      <c r="NYJ75" s="21"/>
      <c r="NYK75" s="21"/>
      <c r="NYL75" s="21"/>
      <c r="NYM75" s="21"/>
      <c r="NYN75" s="21"/>
      <c r="NYO75" s="21"/>
      <c r="NYP75" s="21"/>
      <c r="NYQ75" s="21"/>
      <c r="NYR75" s="21"/>
      <c r="NYS75" s="21"/>
      <c r="NYT75" s="21"/>
      <c r="NYU75" s="21"/>
      <c r="NYV75" s="21"/>
      <c r="NYW75" s="21"/>
      <c r="NYX75" s="21"/>
      <c r="NYY75" s="21"/>
      <c r="NYZ75" s="21"/>
      <c r="NZA75" s="21"/>
      <c r="NZB75" s="21"/>
      <c r="NZC75" s="21"/>
      <c r="NZD75" s="21"/>
      <c r="NZE75" s="21"/>
      <c r="NZF75" s="21"/>
      <c r="NZG75" s="21"/>
      <c r="NZH75" s="21"/>
      <c r="NZI75" s="21"/>
      <c r="NZJ75" s="21"/>
      <c r="NZK75" s="21"/>
      <c r="NZL75" s="21"/>
      <c r="NZM75" s="21"/>
      <c r="NZN75" s="21"/>
      <c r="NZO75" s="21"/>
      <c r="NZP75" s="21"/>
      <c r="NZQ75" s="21"/>
      <c r="NZR75" s="21"/>
      <c r="NZS75" s="21"/>
      <c r="NZT75" s="21"/>
      <c r="NZU75" s="21"/>
      <c r="NZV75" s="21"/>
      <c r="NZW75" s="21"/>
      <c r="NZX75" s="21"/>
      <c r="NZY75" s="21"/>
      <c r="NZZ75" s="21"/>
      <c r="OAA75" s="21"/>
      <c r="OAB75" s="21"/>
      <c r="OAC75" s="21"/>
      <c r="OAD75" s="21"/>
      <c r="OAE75" s="21"/>
      <c r="OAF75" s="21"/>
      <c r="OAG75" s="21"/>
      <c r="OAH75" s="21"/>
      <c r="OAI75" s="21"/>
      <c r="OAJ75" s="21"/>
      <c r="OAK75" s="21"/>
      <c r="OAL75" s="21"/>
      <c r="OAM75" s="21"/>
      <c r="OAN75" s="21"/>
      <c r="OAO75" s="21"/>
      <c r="OAP75" s="21"/>
      <c r="OAQ75" s="21"/>
      <c r="OAR75" s="21"/>
      <c r="OAS75" s="21"/>
      <c r="OAT75" s="21"/>
      <c r="OAU75" s="21"/>
      <c r="OAV75" s="21"/>
      <c r="OAW75" s="21"/>
      <c r="OAX75" s="21"/>
      <c r="OAY75" s="21"/>
      <c r="OAZ75" s="21"/>
      <c r="OBA75" s="21"/>
      <c r="OBB75" s="21"/>
      <c r="OBC75" s="21"/>
      <c r="OBD75" s="21"/>
      <c r="OBE75" s="21"/>
      <c r="OBF75" s="21"/>
      <c r="OBG75" s="21"/>
      <c r="OBH75" s="21"/>
      <c r="OBI75" s="21"/>
      <c r="OBJ75" s="21"/>
      <c r="OBK75" s="21"/>
      <c r="OBL75" s="21"/>
      <c r="OBM75" s="21"/>
      <c r="OBN75" s="21"/>
      <c r="OBO75" s="21"/>
      <c r="OBP75" s="21"/>
      <c r="OBQ75" s="21"/>
      <c r="OBR75" s="21"/>
      <c r="OBS75" s="21"/>
      <c r="OBT75" s="21"/>
      <c r="OBU75" s="21"/>
      <c r="OBV75" s="21"/>
      <c r="OBW75" s="21"/>
      <c r="OBX75" s="21"/>
      <c r="OBY75" s="21"/>
      <c r="OBZ75" s="21"/>
      <c r="OCA75" s="21"/>
      <c r="OCB75" s="21"/>
      <c r="OCC75" s="21"/>
      <c r="OCD75" s="21"/>
      <c r="OCE75" s="21"/>
      <c r="OCF75" s="21"/>
      <c r="OCG75" s="21"/>
      <c r="OCH75" s="21"/>
      <c r="OCI75" s="21"/>
      <c r="OCJ75" s="21"/>
      <c r="OCK75" s="21"/>
      <c r="OCL75" s="21"/>
      <c r="OCM75" s="21"/>
      <c r="OCN75" s="21"/>
      <c r="OCO75" s="21"/>
      <c r="OCP75" s="21"/>
      <c r="OCQ75" s="21"/>
      <c r="OCR75" s="21"/>
      <c r="OCS75" s="21"/>
      <c r="OCT75" s="21"/>
      <c r="OCU75" s="21"/>
      <c r="OCV75" s="21"/>
      <c r="OCW75" s="21"/>
      <c r="OCX75" s="21"/>
      <c r="OCY75" s="21"/>
      <c r="OCZ75" s="21"/>
      <c r="ODA75" s="21"/>
      <c r="ODB75" s="21"/>
      <c r="ODC75" s="21"/>
      <c r="ODD75" s="21"/>
      <c r="ODE75" s="21"/>
      <c r="ODF75" s="21"/>
      <c r="ODG75" s="21"/>
      <c r="ODH75" s="21"/>
      <c r="ODI75" s="21"/>
      <c r="ODJ75" s="21"/>
      <c r="ODK75" s="21"/>
      <c r="ODL75" s="21"/>
      <c r="ODM75" s="21"/>
      <c r="ODN75" s="21"/>
      <c r="ODO75" s="21"/>
      <c r="ODP75" s="21"/>
      <c r="ODQ75" s="21"/>
      <c r="ODR75" s="21"/>
      <c r="ODS75" s="21"/>
      <c r="ODT75" s="21"/>
      <c r="ODU75" s="21"/>
      <c r="ODV75" s="21"/>
      <c r="ODW75" s="21"/>
      <c r="ODX75" s="21"/>
      <c r="ODY75" s="21"/>
      <c r="ODZ75" s="21"/>
      <c r="OEA75" s="21"/>
      <c r="OEB75" s="21"/>
      <c r="OEC75" s="21"/>
      <c r="OED75" s="21"/>
      <c r="OEE75" s="21"/>
      <c r="OEF75" s="21"/>
      <c r="OEG75" s="21"/>
      <c r="OEH75" s="21"/>
      <c r="OEI75" s="21"/>
      <c r="OEJ75" s="21"/>
      <c r="OEK75" s="21"/>
      <c r="OEL75" s="21"/>
      <c r="OEM75" s="21"/>
      <c r="OEN75" s="21"/>
      <c r="OEO75" s="21"/>
      <c r="OEP75" s="21"/>
      <c r="OEQ75" s="21"/>
      <c r="OER75" s="21"/>
      <c r="OES75" s="21"/>
      <c r="OET75" s="21"/>
      <c r="OEU75" s="21"/>
      <c r="OEV75" s="21"/>
      <c r="OEW75" s="21"/>
      <c r="OEX75" s="21"/>
      <c r="OEY75" s="21"/>
      <c r="OEZ75" s="21"/>
      <c r="OFA75" s="21"/>
      <c r="OFB75" s="21"/>
      <c r="OFC75" s="21"/>
      <c r="OFD75" s="21"/>
      <c r="OFE75" s="21"/>
      <c r="OFF75" s="21"/>
      <c r="OFG75" s="21"/>
      <c r="OFH75" s="21"/>
      <c r="OFI75" s="21"/>
      <c r="OFJ75" s="21"/>
      <c r="OFK75" s="21"/>
      <c r="OFL75" s="21"/>
      <c r="OFM75" s="21"/>
      <c r="OFN75" s="21"/>
      <c r="OFO75" s="21"/>
      <c r="OFP75" s="21"/>
      <c r="OFQ75" s="21"/>
      <c r="OFR75" s="21"/>
      <c r="OFS75" s="21"/>
      <c r="OFT75" s="21"/>
      <c r="OFU75" s="21"/>
      <c r="OFV75" s="21"/>
      <c r="OFW75" s="21"/>
      <c r="OFX75" s="21"/>
      <c r="OFY75" s="21"/>
      <c r="OFZ75" s="21"/>
      <c r="OGA75" s="21"/>
      <c r="OGB75" s="21"/>
      <c r="OGC75" s="21"/>
      <c r="OGD75" s="21"/>
      <c r="OGE75" s="21"/>
      <c r="OGF75" s="21"/>
      <c r="OGG75" s="21"/>
      <c r="OGH75" s="21"/>
      <c r="OGI75" s="21"/>
      <c r="OGJ75" s="21"/>
      <c r="OGK75" s="21"/>
      <c r="OGL75" s="21"/>
      <c r="OGM75" s="21"/>
      <c r="OGN75" s="21"/>
      <c r="OGO75" s="21"/>
      <c r="OGP75" s="21"/>
      <c r="OGQ75" s="21"/>
      <c r="OGR75" s="21"/>
      <c r="OGS75" s="21"/>
      <c r="OGT75" s="21"/>
      <c r="OGU75" s="21"/>
      <c r="OGV75" s="21"/>
      <c r="OGW75" s="21"/>
      <c r="OGX75" s="21"/>
      <c r="OGY75" s="21"/>
      <c r="OGZ75" s="21"/>
      <c r="OHA75" s="21"/>
      <c r="OHB75" s="21"/>
      <c r="OHC75" s="21"/>
      <c r="OHD75" s="21"/>
      <c r="OHE75" s="21"/>
      <c r="OHF75" s="21"/>
      <c r="OHG75" s="21"/>
      <c r="OHH75" s="21"/>
      <c r="OHI75" s="21"/>
      <c r="OHJ75" s="21"/>
      <c r="OHK75" s="21"/>
      <c r="OHL75" s="21"/>
      <c r="OHM75" s="21"/>
      <c r="OHN75" s="21"/>
      <c r="OHO75" s="21"/>
      <c r="OHP75" s="21"/>
      <c r="OHQ75" s="21"/>
      <c r="OHR75" s="21"/>
      <c r="OHS75" s="21"/>
      <c r="OHT75" s="21"/>
      <c r="OHU75" s="21"/>
      <c r="OHV75" s="21"/>
      <c r="OHW75" s="21"/>
      <c r="OHX75" s="21"/>
      <c r="OHY75" s="21"/>
      <c r="OHZ75" s="21"/>
      <c r="OIA75" s="21"/>
      <c r="OIB75" s="21"/>
      <c r="OIC75" s="21"/>
      <c r="OID75" s="21"/>
      <c r="OIE75" s="21"/>
      <c r="OIF75" s="21"/>
      <c r="OIG75" s="21"/>
      <c r="OIH75" s="21"/>
      <c r="OII75" s="21"/>
      <c r="OIJ75" s="21"/>
      <c r="OIK75" s="21"/>
      <c r="OIL75" s="21"/>
      <c r="OIM75" s="21"/>
      <c r="OIN75" s="21"/>
      <c r="OIO75" s="21"/>
      <c r="OIP75" s="21"/>
      <c r="OIQ75" s="21"/>
      <c r="OIR75" s="21"/>
      <c r="OIS75" s="21"/>
      <c r="OIT75" s="21"/>
      <c r="OIU75" s="21"/>
      <c r="OIV75" s="21"/>
      <c r="OIW75" s="21"/>
      <c r="OIX75" s="21"/>
      <c r="OIY75" s="21"/>
      <c r="OIZ75" s="21"/>
      <c r="OJA75" s="21"/>
      <c r="OJB75" s="21"/>
      <c r="OJC75" s="21"/>
      <c r="OJD75" s="21"/>
      <c r="OJE75" s="21"/>
      <c r="OJF75" s="21"/>
      <c r="OJG75" s="21"/>
      <c r="OJH75" s="21"/>
      <c r="OJI75" s="21"/>
      <c r="OJJ75" s="21"/>
      <c r="OJK75" s="21"/>
      <c r="OJL75" s="21"/>
      <c r="OJM75" s="21"/>
      <c r="OJN75" s="21"/>
      <c r="OJO75" s="21"/>
      <c r="OJP75" s="21"/>
      <c r="OJQ75" s="21"/>
      <c r="OJR75" s="21"/>
      <c r="OJS75" s="21"/>
      <c r="OJT75" s="21"/>
      <c r="OJU75" s="21"/>
      <c r="OJV75" s="21"/>
      <c r="OJW75" s="21"/>
      <c r="OJX75" s="21"/>
      <c r="OJY75" s="21"/>
      <c r="OJZ75" s="21"/>
      <c r="OKA75" s="21"/>
      <c r="OKB75" s="21"/>
      <c r="OKC75" s="21"/>
      <c r="OKD75" s="21"/>
      <c r="OKE75" s="21"/>
      <c r="OKF75" s="21"/>
      <c r="OKG75" s="21"/>
      <c r="OKH75" s="21"/>
      <c r="OKI75" s="21"/>
      <c r="OKJ75" s="21"/>
      <c r="OKK75" s="21"/>
      <c r="OKL75" s="21"/>
      <c r="OKM75" s="21"/>
      <c r="OKN75" s="21"/>
      <c r="OKO75" s="21"/>
      <c r="OKP75" s="21"/>
      <c r="OKQ75" s="21"/>
      <c r="OKR75" s="21"/>
      <c r="OKS75" s="21"/>
      <c r="OKT75" s="21"/>
      <c r="OKU75" s="21"/>
      <c r="OKV75" s="21"/>
      <c r="OKW75" s="21"/>
      <c r="OKX75" s="21"/>
      <c r="OKY75" s="21"/>
      <c r="OKZ75" s="21"/>
      <c r="OLA75" s="21"/>
      <c r="OLB75" s="21"/>
      <c r="OLC75" s="21"/>
      <c r="OLD75" s="21"/>
      <c r="OLE75" s="21"/>
      <c r="OLF75" s="21"/>
      <c r="OLG75" s="21"/>
      <c r="OLH75" s="21"/>
      <c r="OLI75" s="21"/>
      <c r="OLJ75" s="21"/>
      <c r="OLK75" s="21"/>
      <c r="OLL75" s="21"/>
      <c r="OLM75" s="21"/>
      <c r="OLN75" s="21"/>
      <c r="OLO75" s="21"/>
      <c r="OLP75" s="21"/>
      <c r="OLQ75" s="21"/>
      <c r="OLR75" s="21"/>
      <c r="OLS75" s="21"/>
      <c r="OLT75" s="21"/>
      <c r="OLU75" s="21"/>
      <c r="OLV75" s="21"/>
      <c r="OLW75" s="21"/>
      <c r="OLX75" s="21"/>
      <c r="OLY75" s="21"/>
      <c r="OLZ75" s="21"/>
      <c r="OMA75" s="21"/>
      <c r="OMB75" s="21"/>
      <c r="OMC75" s="21"/>
      <c r="OMD75" s="21"/>
      <c r="OME75" s="21"/>
      <c r="OMF75" s="21"/>
      <c r="OMG75" s="21"/>
      <c r="OMH75" s="21"/>
      <c r="OMI75" s="21"/>
      <c r="OMJ75" s="21"/>
      <c r="OMK75" s="21"/>
      <c r="OML75" s="21"/>
      <c r="OMM75" s="21"/>
      <c r="OMN75" s="21"/>
      <c r="OMO75" s="21"/>
      <c r="OMP75" s="21"/>
      <c r="OMQ75" s="21"/>
      <c r="OMR75" s="21"/>
      <c r="OMS75" s="21"/>
      <c r="OMT75" s="21"/>
      <c r="OMU75" s="21"/>
      <c r="OMV75" s="21"/>
      <c r="OMW75" s="21"/>
      <c r="OMX75" s="21"/>
      <c r="OMY75" s="21"/>
      <c r="OMZ75" s="21"/>
      <c r="ONA75" s="21"/>
      <c r="ONB75" s="21"/>
      <c r="ONC75" s="21"/>
      <c r="OND75" s="21"/>
      <c r="ONE75" s="21"/>
      <c r="ONF75" s="21"/>
      <c r="ONG75" s="21"/>
      <c r="ONH75" s="21"/>
      <c r="ONI75" s="21"/>
      <c r="ONJ75" s="21"/>
      <c r="ONK75" s="21"/>
      <c r="ONL75" s="21"/>
      <c r="ONM75" s="21"/>
      <c r="ONN75" s="21"/>
      <c r="ONO75" s="21"/>
      <c r="ONP75" s="21"/>
      <c r="ONQ75" s="21"/>
      <c r="ONR75" s="21"/>
      <c r="ONS75" s="21"/>
      <c r="ONT75" s="21"/>
      <c r="ONU75" s="21"/>
      <c r="ONV75" s="21"/>
      <c r="ONW75" s="21"/>
      <c r="ONX75" s="21"/>
      <c r="ONY75" s="21"/>
      <c r="ONZ75" s="21"/>
      <c r="OOA75" s="21"/>
      <c r="OOB75" s="21"/>
      <c r="OOC75" s="21"/>
      <c r="OOD75" s="21"/>
      <c r="OOE75" s="21"/>
      <c r="OOF75" s="21"/>
      <c r="OOG75" s="21"/>
      <c r="OOH75" s="21"/>
      <c r="OOI75" s="21"/>
      <c r="OOJ75" s="21"/>
      <c r="OOK75" s="21"/>
      <c r="OOL75" s="21"/>
      <c r="OOM75" s="21"/>
      <c r="OON75" s="21"/>
      <c r="OOO75" s="21"/>
      <c r="OOP75" s="21"/>
      <c r="OOQ75" s="21"/>
      <c r="OOR75" s="21"/>
      <c r="OOS75" s="21"/>
      <c r="OOT75" s="21"/>
      <c r="OOU75" s="21"/>
      <c r="OOV75" s="21"/>
      <c r="OOW75" s="21"/>
      <c r="OOX75" s="21"/>
      <c r="OOY75" s="21"/>
      <c r="OOZ75" s="21"/>
      <c r="OPA75" s="21"/>
      <c r="OPB75" s="21"/>
      <c r="OPC75" s="21"/>
      <c r="OPD75" s="21"/>
      <c r="OPE75" s="21"/>
      <c r="OPF75" s="21"/>
      <c r="OPG75" s="21"/>
      <c r="OPH75" s="21"/>
      <c r="OPI75" s="21"/>
      <c r="OPJ75" s="21"/>
      <c r="OPK75" s="21"/>
      <c r="OPL75" s="21"/>
      <c r="OPM75" s="21"/>
      <c r="OPN75" s="21"/>
      <c r="OPO75" s="21"/>
      <c r="OPP75" s="21"/>
      <c r="OPQ75" s="21"/>
      <c r="OPR75" s="21"/>
      <c r="OPS75" s="21"/>
      <c r="OPT75" s="21"/>
      <c r="OPU75" s="21"/>
      <c r="OPV75" s="21"/>
      <c r="OPW75" s="21"/>
      <c r="OPX75" s="21"/>
      <c r="OPY75" s="21"/>
      <c r="OPZ75" s="21"/>
      <c r="OQA75" s="21"/>
      <c r="OQB75" s="21"/>
      <c r="OQC75" s="21"/>
      <c r="OQD75" s="21"/>
      <c r="OQE75" s="21"/>
      <c r="OQF75" s="21"/>
      <c r="OQG75" s="21"/>
      <c r="OQH75" s="21"/>
      <c r="OQI75" s="21"/>
      <c r="OQJ75" s="21"/>
      <c r="OQK75" s="21"/>
      <c r="OQL75" s="21"/>
      <c r="OQM75" s="21"/>
      <c r="OQN75" s="21"/>
      <c r="OQO75" s="21"/>
      <c r="OQP75" s="21"/>
      <c r="OQQ75" s="21"/>
      <c r="OQR75" s="21"/>
      <c r="OQS75" s="21"/>
      <c r="OQT75" s="21"/>
      <c r="OQU75" s="21"/>
      <c r="OQV75" s="21"/>
      <c r="OQW75" s="21"/>
      <c r="OQX75" s="21"/>
      <c r="OQY75" s="21"/>
      <c r="OQZ75" s="21"/>
      <c r="ORA75" s="21"/>
      <c r="ORB75" s="21"/>
      <c r="ORC75" s="21"/>
      <c r="ORD75" s="21"/>
      <c r="ORE75" s="21"/>
      <c r="ORF75" s="21"/>
      <c r="ORG75" s="21"/>
      <c r="ORH75" s="21"/>
      <c r="ORI75" s="21"/>
      <c r="ORJ75" s="21"/>
      <c r="ORK75" s="21"/>
      <c r="ORL75" s="21"/>
      <c r="ORM75" s="21"/>
      <c r="ORN75" s="21"/>
      <c r="ORO75" s="21"/>
      <c r="ORP75" s="21"/>
      <c r="ORQ75" s="21"/>
      <c r="ORR75" s="21"/>
      <c r="ORS75" s="21"/>
      <c r="ORT75" s="21"/>
      <c r="ORU75" s="21"/>
      <c r="ORV75" s="21"/>
      <c r="ORW75" s="21"/>
      <c r="ORX75" s="21"/>
      <c r="ORY75" s="21"/>
      <c r="ORZ75" s="21"/>
      <c r="OSA75" s="21"/>
      <c r="OSB75" s="21"/>
      <c r="OSC75" s="21"/>
      <c r="OSD75" s="21"/>
      <c r="OSE75" s="21"/>
      <c r="OSF75" s="21"/>
      <c r="OSG75" s="21"/>
      <c r="OSH75" s="21"/>
      <c r="OSI75" s="21"/>
      <c r="OSJ75" s="21"/>
      <c r="OSK75" s="21"/>
      <c r="OSL75" s="21"/>
      <c r="OSM75" s="21"/>
      <c r="OSN75" s="21"/>
      <c r="OSO75" s="21"/>
      <c r="OSP75" s="21"/>
      <c r="OSQ75" s="21"/>
      <c r="OSR75" s="21"/>
      <c r="OSS75" s="21"/>
      <c r="OST75" s="21"/>
      <c r="OSU75" s="21"/>
      <c r="OSV75" s="21"/>
      <c r="OSW75" s="21"/>
      <c r="OSX75" s="21"/>
      <c r="OSY75" s="21"/>
      <c r="OSZ75" s="21"/>
      <c r="OTA75" s="21"/>
      <c r="OTB75" s="21"/>
      <c r="OTC75" s="21"/>
      <c r="OTD75" s="21"/>
      <c r="OTE75" s="21"/>
      <c r="OTF75" s="21"/>
      <c r="OTG75" s="21"/>
      <c r="OTH75" s="21"/>
      <c r="OTI75" s="21"/>
      <c r="OTJ75" s="21"/>
      <c r="OTK75" s="21"/>
      <c r="OTL75" s="21"/>
      <c r="OTM75" s="21"/>
      <c r="OTN75" s="21"/>
      <c r="OTO75" s="21"/>
      <c r="OTP75" s="21"/>
      <c r="OTQ75" s="21"/>
      <c r="OTR75" s="21"/>
      <c r="OTS75" s="21"/>
      <c r="OTT75" s="21"/>
      <c r="OTU75" s="21"/>
      <c r="OTV75" s="21"/>
      <c r="OTW75" s="21"/>
      <c r="OTX75" s="21"/>
      <c r="OTY75" s="21"/>
      <c r="OTZ75" s="21"/>
      <c r="OUA75" s="21"/>
      <c r="OUB75" s="21"/>
      <c r="OUC75" s="21"/>
      <c r="OUD75" s="21"/>
      <c r="OUE75" s="21"/>
      <c r="OUF75" s="21"/>
      <c r="OUG75" s="21"/>
      <c r="OUH75" s="21"/>
      <c r="OUI75" s="21"/>
      <c r="OUJ75" s="21"/>
      <c r="OUK75" s="21"/>
      <c r="OUL75" s="21"/>
      <c r="OUM75" s="21"/>
      <c r="OUN75" s="21"/>
      <c r="OUO75" s="21"/>
      <c r="OUP75" s="21"/>
      <c r="OUQ75" s="21"/>
      <c r="OUR75" s="21"/>
      <c r="OUS75" s="21"/>
      <c r="OUT75" s="21"/>
      <c r="OUU75" s="21"/>
      <c r="OUV75" s="21"/>
      <c r="OUW75" s="21"/>
      <c r="OUX75" s="21"/>
      <c r="OUY75" s="21"/>
      <c r="OUZ75" s="21"/>
      <c r="OVA75" s="21"/>
      <c r="OVB75" s="21"/>
      <c r="OVC75" s="21"/>
      <c r="OVD75" s="21"/>
      <c r="OVE75" s="21"/>
      <c r="OVF75" s="21"/>
      <c r="OVG75" s="21"/>
      <c r="OVH75" s="21"/>
      <c r="OVI75" s="21"/>
      <c r="OVJ75" s="21"/>
      <c r="OVK75" s="21"/>
      <c r="OVL75" s="21"/>
      <c r="OVM75" s="21"/>
      <c r="OVN75" s="21"/>
      <c r="OVO75" s="21"/>
      <c r="OVP75" s="21"/>
      <c r="OVQ75" s="21"/>
      <c r="OVR75" s="21"/>
      <c r="OVS75" s="21"/>
      <c r="OVT75" s="21"/>
      <c r="OVU75" s="21"/>
      <c r="OVV75" s="21"/>
      <c r="OVW75" s="21"/>
      <c r="OVX75" s="21"/>
      <c r="OVY75" s="21"/>
      <c r="OVZ75" s="21"/>
      <c r="OWA75" s="21"/>
      <c r="OWB75" s="21"/>
      <c r="OWC75" s="21"/>
      <c r="OWD75" s="21"/>
      <c r="OWE75" s="21"/>
      <c r="OWF75" s="21"/>
      <c r="OWG75" s="21"/>
      <c r="OWH75" s="21"/>
      <c r="OWI75" s="21"/>
      <c r="OWJ75" s="21"/>
      <c r="OWK75" s="21"/>
      <c r="OWL75" s="21"/>
      <c r="OWM75" s="21"/>
      <c r="OWN75" s="21"/>
      <c r="OWO75" s="21"/>
      <c r="OWP75" s="21"/>
      <c r="OWQ75" s="21"/>
      <c r="OWR75" s="21"/>
      <c r="OWS75" s="21"/>
      <c r="OWT75" s="21"/>
      <c r="OWU75" s="21"/>
      <c r="OWV75" s="21"/>
      <c r="OWW75" s="21"/>
      <c r="OWX75" s="21"/>
      <c r="OWY75" s="21"/>
      <c r="OWZ75" s="21"/>
      <c r="OXA75" s="21"/>
      <c r="OXB75" s="21"/>
      <c r="OXC75" s="21"/>
      <c r="OXD75" s="21"/>
      <c r="OXE75" s="21"/>
      <c r="OXF75" s="21"/>
      <c r="OXG75" s="21"/>
      <c r="OXH75" s="21"/>
      <c r="OXI75" s="21"/>
      <c r="OXJ75" s="21"/>
      <c r="OXK75" s="21"/>
      <c r="OXL75" s="21"/>
      <c r="OXM75" s="21"/>
      <c r="OXN75" s="21"/>
      <c r="OXO75" s="21"/>
      <c r="OXP75" s="21"/>
      <c r="OXQ75" s="21"/>
      <c r="OXR75" s="21"/>
      <c r="OXS75" s="21"/>
      <c r="OXT75" s="21"/>
      <c r="OXU75" s="21"/>
      <c r="OXV75" s="21"/>
      <c r="OXW75" s="21"/>
      <c r="OXX75" s="21"/>
      <c r="OXY75" s="21"/>
      <c r="OXZ75" s="21"/>
      <c r="OYA75" s="21"/>
      <c r="OYB75" s="21"/>
      <c r="OYC75" s="21"/>
      <c r="OYD75" s="21"/>
      <c r="OYE75" s="21"/>
      <c r="OYF75" s="21"/>
      <c r="OYG75" s="21"/>
      <c r="OYH75" s="21"/>
      <c r="OYI75" s="21"/>
      <c r="OYJ75" s="21"/>
      <c r="OYK75" s="21"/>
      <c r="OYL75" s="21"/>
      <c r="OYM75" s="21"/>
      <c r="OYN75" s="21"/>
      <c r="OYO75" s="21"/>
      <c r="OYP75" s="21"/>
      <c r="OYQ75" s="21"/>
      <c r="OYR75" s="21"/>
      <c r="OYS75" s="21"/>
      <c r="OYT75" s="21"/>
      <c r="OYU75" s="21"/>
      <c r="OYV75" s="21"/>
      <c r="OYW75" s="21"/>
      <c r="OYX75" s="21"/>
      <c r="OYY75" s="21"/>
      <c r="OYZ75" s="21"/>
      <c r="OZA75" s="21"/>
      <c r="OZB75" s="21"/>
      <c r="OZC75" s="21"/>
      <c r="OZD75" s="21"/>
      <c r="OZE75" s="21"/>
      <c r="OZF75" s="21"/>
      <c r="OZG75" s="21"/>
      <c r="OZH75" s="21"/>
      <c r="OZI75" s="21"/>
      <c r="OZJ75" s="21"/>
      <c r="OZK75" s="21"/>
      <c r="OZL75" s="21"/>
      <c r="OZM75" s="21"/>
      <c r="OZN75" s="21"/>
      <c r="OZO75" s="21"/>
      <c r="OZP75" s="21"/>
      <c r="OZQ75" s="21"/>
      <c r="OZR75" s="21"/>
      <c r="OZS75" s="21"/>
      <c r="OZT75" s="21"/>
      <c r="OZU75" s="21"/>
      <c r="OZV75" s="21"/>
      <c r="OZW75" s="21"/>
      <c r="OZX75" s="21"/>
      <c r="OZY75" s="21"/>
      <c r="OZZ75" s="21"/>
      <c r="PAA75" s="21"/>
      <c r="PAB75" s="21"/>
      <c r="PAC75" s="21"/>
      <c r="PAD75" s="21"/>
      <c r="PAE75" s="21"/>
      <c r="PAF75" s="21"/>
      <c r="PAG75" s="21"/>
      <c r="PAH75" s="21"/>
      <c r="PAI75" s="21"/>
      <c r="PAJ75" s="21"/>
      <c r="PAK75" s="21"/>
      <c r="PAL75" s="21"/>
      <c r="PAM75" s="21"/>
      <c r="PAN75" s="21"/>
      <c r="PAO75" s="21"/>
      <c r="PAP75" s="21"/>
      <c r="PAQ75" s="21"/>
      <c r="PAR75" s="21"/>
      <c r="PAS75" s="21"/>
      <c r="PAT75" s="21"/>
      <c r="PAU75" s="21"/>
      <c r="PAV75" s="21"/>
      <c r="PAW75" s="21"/>
      <c r="PAX75" s="21"/>
      <c r="PAY75" s="21"/>
      <c r="PAZ75" s="21"/>
      <c r="PBA75" s="21"/>
      <c r="PBB75" s="21"/>
      <c r="PBC75" s="21"/>
      <c r="PBD75" s="21"/>
      <c r="PBE75" s="21"/>
      <c r="PBF75" s="21"/>
      <c r="PBG75" s="21"/>
      <c r="PBH75" s="21"/>
      <c r="PBI75" s="21"/>
      <c r="PBJ75" s="21"/>
      <c r="PBK75" s="21"/>
      <c r="PBL75" s="21"/>
      <c r="PBM75" s="21"/>
      <c r="PBN75" s="21"/>
      <c r="PBO75" s="21"/>
      <c r="PBP75" s="21"/>
      <c r="PBQ75" s="21"/>
      <c r="PBR75" s="21"/>
      <c r="PBS75" s="21"/>
      <c r="PBT75" s="21"/>
      <c r="PBU75" s="21"/>
      <c r="PBV75" s="21"/>
      <c r="PBW75" s="21"/>
      <c r="PBX75" s="21"/>
      <c r="PBY75" s="21"/>
      <c r="PBZ75" s="21"/>
      <c r="PCA75" s="21"/>
      <c r="PCB75" s="21"/>
      <c r="PCC75" s="21"/>
      <c r="PCD75" s="21"/>
      <c r="PCE75" s="21"/>
      <c r="PCF75" s="21"/>
      <c r="PCG75" s="21"/>
      <c r="PCH75" s="21"/>
      <c r="PCI75" s="21"/>
      <c r="PCJ75" s="21"/>
      <c r="PCK75" s="21"/>
      <c r="PCL75" s="21"/>
      <c r="PCM75" s="21"/>
      <c r="PCN75" s="21"/>
      <c r="PCO75" s="21"/>
      <c r="PCP75" s="21"/>
      <c r="PCQ75" s="21"/>
      <c r="PCR75" s="21"/>
      <c r="PCS75" s="21"/>
      <c r="PCT75" s="21"/>
      <c r="PCU75" s="21"/>
      <c r="PCV75" s="21"/>
      <c r="PCW75" s="21"/>
      <c r="PCX75" s="21"/>
      <c r="PCY75" s="21"/>
      <c r="PCZ75" s="21"/>
      <c r="PDA75" s="21"/>
      <c r="PDB75" s="21"/>
      <c r="PDC75" s="21"/>
      <c r="PDD75" s="21"/>
      <c r="PDE75" s="21"/>
      <c r="PDF75" s="21"/>
      <c r="PDG75" s="21"/>
      <c r="PDH75" s="21"/>
      <c r="PDI75" s="21"/>
      <c r="PDJ75" s="21"/>
      <c r="PDK75" s="21"/>
      <c r="PDL75" s="21"/>
      <c r="PDM75" s="21"/>
      <c r="PDN75" s="21"/>
      <c r="PDO75" s="21"/>
      <c r="PDP75" s="21"/>
      <c r="PDQ75" s="21"/>
      <c r="PDR75" s="21"/>
      <c r="PDS75" s="21"/>
      <c r="PDT75" s="21"/>
      <c r="PDU75" s="21"/>
      <c r="PDV75" s="21"/>
      <c r="PDW75" s="21"/>
      <c r="PDX75" s="21"/>
      <c r="PDY75" s="21"/>
      <c r="PDZ75" s="21"/>
      <c r="PEA75" s="21"/>
      <c r="PEB75" s="21"/>
      <c r="PEC75" s="21"/>
      <c r="PED75" s="21"/>
      <c r="PEE75" s="21"/>
      <c r="PEF75" s="21"/>
      <c r="PEG75" s="21"/>
      <c r="PEH75" s="21"/>
      <c r="PEI75" s="21"/>
      <c r="PEJ75" s="21"/>
      <c r="PEK75" s="21"/>
      <c r="PEL75" s="21"/>
      <c r="PEM75" s="21"/>
      <c r="PEN75" s="21"/>
      <c r="PEO75" s="21"/>
      <c r="PEP75" s="21"/>
      <c r="PEQ75" s="21"/>
      <c r="PER75" s="21"/>
      <c r="PES75" s="21"/>
      <c r="PET75" s="21"/>
      <c r="PEU75" s="21"/>
      <c r="PEV75" s="21"/>
      <c r="PEW75" s="21"/>
      <c r="PEX75" s="21"/>
      <c r="PEY75" s="21"/>
      <c r="PEZ75" s="21"/>
      <c r="PFA75" s="21"/>
      <c r="PFB75" s="21"/>
      <c r="PFC75" s="21"/>
      <c r="PFD75" s="21"/>
      <c r="PFE75" s="21"/>
      <c r="PFF75" s="21"/>
      <c r="PFG75" s="21"/>
      <c r="PFH75" s="21"/>
      <c r="PFI75" s="21"/>
      <c r="PFJ75" s="21"/>
      <c r="PFK75" s="21"/>
      <c r="PFL75" s="21"/>
      <c r="PFM75" s="21"/>
      <c r="PFN75" s="21"/>
      <c r="PFO75" s="21"/>
      <c r="PFP75" s="21"/>
      <c r="PFQ75" s="21"/>
      <c r="PFR75" s="21"/>
      <c r="PFS75" s="21"/>
      <c r="PFT75" s="21"/>
      <c r="PFU75" s="21"/>
      <c r="PFV75" s="21"/>
      <c r="PFW75" s="21"/>
      <c r="PFX75" s="21"/>
      <c r="PFY75" s="21"/>
      <c r="PFZ75" s="21"/>
      <c r="PGA75" s="21"/>
      <c r="PGB75" s="21"/>
      <c r="PGC75" s="21"/>
      <c r="PGD75" s="21"/>
      <c r="PGE75" s="21"/>
      <c r="PGF75" s="21"/>
      <c r="PGG75" s="21"/>
      <c r="PGH75" s="21"/>
      <c r="PGI75" s="21"/>
      <c r="PGJ75" s="21"/>
      <c r="PGK75" s="21"/>
      <c r="PGL75" s="21"/>
      <c r="PGM75" s="21"/>
      <c r="PGN75" s="21"/>
      <c r="PGO75" s="21"/>
      <c r="PGP75" s="21"/>
      <c r="PGQ75" s="21"/>
      <c r="PGR75" s="21"/>
      <c r="PGS75" s="21"/>
      <c r="PGT75" s="21"/>
      <c r="PGU75" s="21"/>
      <c r="PGV75" s="21"/>
      <c r="PGW75" s="21"/>
      <c r="PGX75" s="21"/>
      <c r="PGY75" s="21"/>
      <c r="PGZ75" s="21"/>
      <c r="PHA75" s="21"/>
      <c r="PHB75" s="21"/>
      <c r="PHC75" s="21"/>
      <c r="PHD75" s="21"/>
      <c r="PHE75" s="21"/>
      <c r="PHF75" s="21"/>
      <c r="PHG75" s="21"/>
      <c r="PHH75" s="21"/>
      <c r="PHI75" s="21"/>
      <c r="PHJ75" s="21"/>
      <c r="PHK75" s="21"/>
      <c r="PHL75" s="21"/>
      <c r="PHM75" s="21"/>
      <c r="PHN75" s="21"/>
      <c r="PHO75" s="21"/>
      <c r="PHP75" s="21"/>
      <c r="PHQ75" s="21"/>
      <c r="PHR75" s="21"/>
      <c r="PHS75" s="21"/>
      <c r="PHT75" s="21"/>
      <c r="PHU75" s="21"/>
      <c r="PHV75" s="21"/>
      <c r="PHW75" s="21"/>
      <c r="PHX75" s="21"/>
      <c r="PHY75" s="21"/>
      <c r="PHZ75" s="21"/>
      <c r="PIA75" s="21"/>
      <c r="PIB75" s="21"/>
      <c r="PIC75" s="21"/>
      <c r="PID75" s="21"/>
      <c r="PIE75" s="21"/>
      <c r="PIF75" s="21"/>
      <c r="PIG75" s="21"/>
      <c r="PIH75" s="21"/>
      <c r="PII75" s="21"/>
      <c r="PIJ75" s="21"/>
      <c r="PIK75" s="21"/>
      <c r="PIL75" s="21"/>
      <c r="PIM75" s="21"/>
      <c r="PIN75" s="21"/>
      <c r="PIO75" s="21"/>
      <c r="PIP75" s="21"/>
      <c r="PIQ75" s="21"/>
      <c r="PIR75" s="21"/>
      <c r="PIS75" s="21"/>
      <c r="PIT75" s="21"/>
      <c r="PIU75" s="21"/>
      <c r="PIV75" s="21"/>
      <c r="PIW75" s="21"/>
      <c r="PIX75" s="21"/>
      <c r="PIY75" s="21"/>
      <c r="PIZ75" s="21"/>
      <c r="PJA75" s="21"/>
      <c r="PJB75" s="21"/>
      <c r="PJC75" s="21"/>
      <c r="PJD75" s="21"/>
      <c r="PJE75" s="21"/>
      <c r="PJF75" s="21"/>
      <c r="PJG75" s="21"/>
      <c r="PJH75" s="21"/>
      <c r="PJI75" s="21"/>
      <c r="PJJ75" s="21"/>
      <c r="PJK75" s="21"/>
      <c r="PJL75" s="21"/>
      <c r="PJM75" s="21"/>
      <c r="PJN75" s="21"/>
      <c r="PJO75" s="21"/>
      <c r="PJP75" s="21"/>
      <c r="PJQ75" s="21"/>
      <c r="PJR75" s="21"/>
      <c r="PJS75" s="21"/>
      <c r="PJT75" s="21"/>
      <c r="PJU75" s="21"/>
      <c r="PJV75" s="21"/>
      <c r="PJW75" s="21"/>
      <c r="PJX75" s="21"/>
      <c r="PJY75" s="21"/>
      <c r="PJZ75" s="21"/>
      <c r="PKA75" s="21"/>
      <c r="PKB75" s="21"/>
      <c r="PKC75" s="21"/>
      <c r="PKD75" s="21"/>
      <c r="PKE75" s="21"/>
      <c r="PKF75" s="21"/>
      <c r="PKG75" s="21"/>
      <c r="PKH75" s="21"/>
      <c r="PKI75" s="21"/>
      <c r="PKJ75" s="21"/>
      <c r="PKK75" s="21"/>
      <c r="PKL75" s="21"/>
      <c r="PKM75" s="21"/>
      <c r="PKN75" s="21"/>
      <c r="PKO75" s="21"/>
      <c r="PKP75" s="21"/>
      <c r="PKQ75" s="21"/>
      <c r="PKR75" s="21"/>
      <c r="PKS75" s="21"/>
      <c r="PKT75" s="21"/>
      <c r="PKU75" s="21"/>
      <c r="PKV75" s="21"/>
      <c r="PKW75" s="21"/>
      <c r="PKX75" s="21"/>
      <c r="PKY75" s="21"/>
      <c r="PKZ75" s="21"/>
      <c r="PLA75" s="21"/>
      <c r="PLB75" s="21"/>
      <c r="PLC75" s="21"/>
      <c r="PLD75" s="21"/>
      <c r="PLE75" s="21"/>
      <c r="PLF75" s="21"/>
      <c r="PLG75" s="21"/>
      <c r="PLH75" s="21"/>
      <c r="PLI75" s="21"/>
      <c r="PLJ75" s="21"/>
      <c r="PLK75" s="21"/>
      <c r="PLL75" s="21"/>
      <c r="PLM75" s="21"/>
      <c r="PLN75" s="21"/>
      <c r="PLO75" s="21"/>
      <c r="PLP75" s="21"/>
      <c r="PLQ75" s="21"/>
      <c r="PLR75" s="21"/>
      <c r="PLS75" s="21"/>
      <c r="PLT75" s="21"/>
      <c r="PLU75" s="21"/>
      <c r="PLV75" s="21"/>
      <c r="PLW75" s="21"/>
      <c r="PLX75" s="21"/>
      <c r="PLY75" s="21"/>
      <c r="PLZ75" s="21"/>
      <c r="PMA75" s="21"/>
      <c r="PMB75" s="21"/>
      <c r="PMC75" s="21"/>
      <c r="PMD75" s="21"/>
      <c r="PME75" s="21"/>
      <c r="PMF75" s="21"/>
      <c r="PMG75" s="21"/>
      <c r="PMH75" s="21"/>
      <c r="PMI75" s="21"/>
      <c r="PMJ75" s="21"/>
      <c r="PMK75" s="21"/>
      <c r="PML75" s="21"/>
      <c r="PMM75" s="21"/>
      <c r="PMN75" s="21"/>
      <c r="PMO75" s="21"/>
      <c r="PMP75" s="21"/>
      <c r="PMQ75" s="21"/>
      <c r="PMR75" s="21"/>
      <c r="PMS75" s="21"/>
      <c r="PMT75" s="21"/>
      <c r="PMU75" s="21"/>
      <c r="PMV75" s="21"/>
      <c r="PMW75" s="21"/>
      <c r="PMX75" s="21"/>
      <c r="PMY75" s="21"/>
      <c r="PMZ75" s="21"/>
      <c r="PNA75" s="21"/>
      <c r="PNB75" s="21"/>
      <c r="PNC75" s="21"/>
      <c r="PND75" s="21"/>
      <c r="PNE75" s="21"/>
      <c r="PNF75" s="21"/>
      <c r="PNG75" s="21"/>
      <c r="PNH75" s="21"/>
      <c r="PNI75" s="21"/>
      <c r="PNJ75" s="21"/>
      <c r="PNK75" s="21"/>
      <c r="PNL75" s="21"/>
      <c r="PNM75" s="21"/>
      <c r="PNN75" s="21"/>
      <c r="PNO75" s="21"/>
      <c r="PNP75" s="21"/>
      <c r="PNQ75" s="21"/>
      <c r="PNR75" s="21"/>
      <c r="PNS75" s="21"/>
      <c r="PNT75" s="21"/>
      <c r="PNU75" s="21"/>
      <c r="PNV75" s="21"/>
      <c r="PNW75" s="21"/>
      <c r="PNX75" s="21"/>
      <c r="PNY75" s="21"/>
      <c r="PNZ75" s="21"/>
      <c r="POA75" s="21"/>
      <c r="POB75" s="21"/>
      <c r="POC75" s="21"/>
      <c r="POD75" s="21"/>
      <c r="POE75" s="21"/>
      <c r="POF75" s="21"/>
      <c r="POG75" s="21"/>
      <c r="POH75" s="21"/>
      <c r="POI75" s="21"/>
      <c r="POJ75" s="21"/>
      <c r="POK75" s="21"/>
      <c r="POL75" s="21"/>
      <c r="POM75" s="21"/>
      <c r="PON75" s="21"/>
      <c r="POO75" s="21"/>
      <c r="POP75" s="21"/>
      <c r="POQ75" s="21"/>
      <c r="POR75" s="21"/>
      <c r="POS75" s="21"/>
      <c r="POT75" s="21"/>
      <c r="POU75" s="21"/>
      <c r="POV75" s="21"/>
      <c r="POW75" s="21"/>
      <c r="POX75" s="21"/>
      <c r="POY75" s="21"/>
      <c r="POZ75" s="21"/>
      <c r="PPA75" s="21"/>
      <c r="PPB75" s="21"/>
      <c r="PPC75" s="21"/>
      <c r="PPD75" s="21"/>
      <c r="PPE75" s="21"/>
      <c r="PPF75" s="21"/>
      <c r="PPG75" s="21"/>
      <c r="PPH75" s="21"/>
      <c r="PPI75" s="21"/>
      <c r="PPJ75" s="21"/>
      <c r="PPK75" s="21"/>
      <c r="PPL75" s="21"/>
      <c r="PPM75" s="21"/>
      <c r="PPN75" s="21"/>
      <c r="PPO75" s="21"/>
      <c r="PPP75" s="21"/>
      <c r="PPQ75" s="21"/>
      <c r="PPR75" s="21"/>
      <c r="PPS75" s="21"/>
      <c r="PPT75" s="21"/>
      <c r="PPU75" s="21"/>
      <c r="PPV75" s="21"/>
      <c r="PPW75" s="21"/>
      <c r="PPX75" s="21"/>
      <c r="PPY75" s="21"/>
      <c r="PPZ75" s="21"/>
      <c r="PQA75" s="21"/>
      <c r="PQB75" s="21"/>
      <c r="PQC75" s="21"/>
      <c r="PQD75" s="21"/>
      <c r="PQE75" s="21"/>
      <c r="PQF75" s="21"/>
      <c r="PQG75" s="21"/>
      <c r="PQH75" s="21"/>
      <c r="PQI75" s="21"/>
      <c r="PQJ75" s="21"/>
      <c r="PQK75" s="21"/>
      <c r="PQL75" s="21"/>
      <c r="PQM75" s="21"/>
      <c r="PQN75" s="21"/>
      <c r="PQO75" s="21"/>
      <c r="PQP75" s="21"/>
      <c r="PQQ75" s="21"/>
      <c r="PQR75" s="21"/>
      <c r="PQS75" s="21"/>
      <c r="PQT75" s="21"/>
      <c r="PQU75" s="21"/>
      <c r="PQV75" s="21"/>
      <c r="PQW75" s="21"/>
      <c r="PQX75" s="21"/>
      <c r="PQY75" s="21"/>
      <c r="PQZ75" s="21"/>
      <c r="PRA75" s="21"/>
      <c r="PRB75" s="21"/>
      <c r="PRC75" s="21"/>
      <c r="PRD75" s="21"/>
      <c r="PRE75" s="21"/>
      <c r="PRF75" s="21"/>
      <c r="PRG75" s="21"/>
      <c r="PRH75" s="21"/>
      <c r="PRI75" s="21"/>
      <c r="PRJ75" s="21"/>
      <c r="PRK75" s="21"/>
      <c r="PRL75" s="21"/>
      <c r="PRM75" s="21"/>
      <c r="PRN75" s="21"/>
      <c r="PRO75" s="21"/>
      <c r="PRP75" s="21"/>
      <c r="PRQ75" s="21"/>
      <c r="PRR75" s="21"/>
      <c r="PRS75" s="21"/>
      <c r="PRT75" s="21"/>
      <c r="PRU75" s="21"/>
      <c r="PRV75" s="21"/>
      <c r="PRW75" s="21"/>
      <c r="PRX75" s="21"/>
      <c r="PRY75" s="21"/>
      <c r="PRZ75" s="21"/>
      <c r="PSA75" s="21"/>
      <c r="PSB75" s="21"/>
      <c r="PSC75" s="21"/>
      <c r="PSD75" s="21"/>
      <c r="PSE75" s="21"/>
      <c r="PSF75" s="21"/>
      <c r="PSG75" s="21"/>
      <c r="PSH75" s="21"/>
      <c r="PSI75" s="21"/>
      <c r="PSJ75" s="21"/>
      <c r="PSK75" s="21"/>
      <c r="PSL75" s="21"/>
      <c r="PSM75" s="21"/>
      <c r="PSN75" s="21"/>
      <c r="PSO75" s="21"/>
      <c r="PSP75" s="21"/>
      <c r="PSQ75" s="21"/>
      <c r="PSR75" s="21"/>
      <c r="PSS75" s="21"/>
      <c r="PST75" s="21"/>
      <c r="PSU75" s="21"/>
      <c r="PSV75" s="21"/>
      <c r="PSW75" s="21"/>
      <c r="PSX75" s="21"/>
      <c r="PSY75" s="21"/>
      <c r="PSZ75" s="21"/>
      <c r="PTA75" s="21"/>
      <c r="PTB75" s="21"/>
      <c r="PTC75" s="21"/>
      <c r="PTD75" s="21"/>
      <c r="PTE75" s="21"/>
      <c r="PTF75" s="21"/>
      <c r="PTG75" s="21"/>
      <c r="PTH75" s="21"/>
      <c r="PTI75" s="21"/>
      <c r="PTJ75" s="21"/>
      <c r="PTK75" s="21"/>
      <c r="PTL75" s="21"/>
      <c r="PTM75" s="21"/>
      <c r="PTN75" s="21"/>
      <c r="PTO75" s="21"/>
      <c r="PTP75" s="21"/>
      <c r="PTQ75" s="21"/>
      <c r="PTR75" s="21"/>
      <c r="PTS75" s="21"/>
      <c r="PTT75" s="21"/>
      <c r="PTU75" s="21"/>
      <c r="PTV75" s="21"/>
      <c r="PTW75" s="21"/>
      <c r="PTX75" s="21"/>
      <c r="PTY75" s="21"/>
      <c r="PTZ75" s="21"/>
      <c r="PUA75" s="21"/>
      <c r="PUB75" s="21"/>
      <c r="PUC75" s="21"/>
      <c r="PUD75" s="21"/>
      <c r="PUE75" s="21"/>
      <c r="PUF75" s="21"/>
      <c r="PUG75" s="21"/>
      <c r="PUH75" s="21"/>
      <c r="PUI75" s="21"/>
      <c r="PUJ75" s="21"/>
      <c r="PUK75" s="21"/>
      <c r="PUL75" s="21"/>
      <c r="PUM75" s="21"/>
      <c r="PUN75" s="21"/>
      <c r="PUO75" s="21"/>
      <c r="PUP75" s="21"/>
      <c r="PUQ75" s="21"/>
      <c r="PUR75" s="21"/>
      <c r="PUS75" s="21"/>
      <c r="PUT75" s="21"/>
      <c r="PUU75" s="21"/>
      <c r="PUV75" s="21"/>
      <c r="PUW75" s="21"/>
      <c r="PUX75" s="21"/>
      <c r="PUY75" s="21"/>
      <c r="PUZ75" s="21"/>
      <c r="PVA75" s="21"/>
      <c r="PVB75" s="21"/>
      <c r="PVC75" s="21"/>
      <c r="PVD75" s="21"/>
      <c r="PVE75" s="21"/>
      <c r="PVF75" s="21"/>
      <c r="PVG75" s="21"/>
      <c r="PVH75" s="21"/>
      <c r="PVI75" s="21"/>
      <c r="PVJ75" s="21"/>
      <c r="PVK75" s="21"/>
      <c r="PVL75" s="21"/>
      <c r="PVM75" s="21"/>
      <c r="PVN75" s="21"/>
      <c r="PVO75" s="21"/>
      <c r="PVP75" s="21"/>
      <c r="PVQ75" s="21"/>
      <c r="PVR75" s="21"/>
      <c r="PVS75" s="21"/>
      <c r="PVT75" s="21"/>
      <c r="PVU75" s="21"/>
      <c r="PVV75" s="21"/>
      <c r="PVW75" s="21"/>
      <c r="PVX75" s="21"/>
      <c r="PVY75" s="21"/>
      <c r="PVZ75" s="21"/>
      <c r="PWA75" s="21"/>
      <c r="PWB75" s="21"/>
      <c r="PWC75" s="21"/>
      <c r="PWD75" s="21"/>
      <c r="PWE75" s="21"/>
      <c r="PWF75" s="21"/>
      <c r="PWG75" s="21"/>
      <c r="PWH75" s="21"/>
      <c r="PWI75" s="21"/>
      <c r="PWJ75" s="21"/>
      <c r="PWK75" s="21"/>
      <c r="PWL75" s="21"/>
      <c r="PWM75" s="21"/>
      <c r="PWN75" s="21"/>
      <c r="PWO75" s="21"/>
      <c r="PWP75" s="21"/>
      <c r="PWQ75" s="21"/>
      <c r="PWR75" s="21"/>
      <c r="PWS75" s="21"/>
      <c r="PWT75" s="21"/>
      <c r="PWU75" s="21"/>
      <c r="PWV75" s="21"/>
      <c r="PWW75" s="21"/>
      <c r="PWX75" s="21"/>
      <c r="PWY75" s="21"/>
      <c r="PWZ75" s="21"/>
      <c r="PXA75" s="21"/>
      <c r="PXB75" s="21"/>
      <c r="PXC75" s="21"/>
      <c r="PXD75" s="21"/>
      <c r="PXE75" s="21"/>
      <c r="PXF75" s="21"/>
      <c r="PXG75" s="21"/>
      <c r="PXH75" s="21"/>
      <c r="PXI75" s="21"/>
      <c r="PXJ75" s="21"/>
      <c r="PXK75" s="21"/>
      <c r="PXL75" s="21"/>
      <c r="PXM75" s="21"/>
      <c r="PXN75" s="21"/>
      <c r="PXO75" s="21"/>
      <c r="PXP75" s="21"/>
      <c r="PXQ75" s="21"/>
      <c r="PXR75" s="21"/>
      <c r="PXS75" s="21"/>
      <c r="PXT75" s="21"/>
      <c r="PXU75" s="21"/>
      <c r="PXV75" s="21"/>
      <c r="PXW75" s="21"/>
      <c r="PXX75" s="21"/>
      <c r="PXY75" s="21"/>
      <c r="PXZ75" s="21"/>
      <c r="PYA75" s="21"/>
      <c r="PYB75" s="21"/>
      <c r="PYC75" s="21"/>
      <c r="PYD75" s="21"/>
      <c r="PYE75" s="21"/>
      <c r="PYF75" s="21"/>
      <c r="PYG75" s="21"/>
      <c r="PYH75" s="21"/>
      <c r="PYI75" s="21"/>
      <c r="PYJ75" s="21"/>
      <c r="PYK75" s="21"/>
      <c r="PYL75" s="21"/>
      <c r="PYM75" s="21"/>
      <c r="PYN75" s="21"/>
      <c r="PYO75" s="21"/>
      <c r="PYP75" s="21"/>
      <c r="PYQ75" s="21"/>
      <c r="PYR75" s="21"/>
      <c r="PYS75" s="21"/>
      <c r="PYT75" s="21"/>
      <c r="PYU75" s="21"/>
      <c r="PYV75" s="21"/>
      <c r="PYW75" s="21"/>
      <c r="PYX75" s="21"/>
      <c r="PYY75" s="21"/>
      <c r="PYZ75" s="21"/>
      <c r="PZA75" s="21"/>
      <c r="PZB75" s="21"/>
      <c r="PZC75" s="21"/>
      <c r="PZD75" s="21"/>
      <c r="PZE75" s="21"/>
      <c r="PZF75" s="21"/>
      <c r="PZG75" s="21"/>
      <c r="PZH75" s="21"/>
      <c r="PZI75" s="21"/>
      <c r="PZJ75" s="21"/>
      <c r="PZK75" s="21"/>
      <c r="PZL75" s="21"/>
      <c r="PZM75" s="21"/>
      <c r="PZN75" s="21"/>
      <c r="PZO75" s="21"/>
      <c r="PZP75" s="21"/>
      <c r="PZQ75" s="21"/>
      <c r="PZR75" s="21"/>
      <c r="PZS75" s="21"/>
      <c r="PZT75" s="21"/>
      <c r="PZU75" s="21"/>
      <c r="PZV75" s="21"/>
      <c r="PZW75" s="21"/>
      <c r="PZX75" s="21"/>
      <c r="PZY75" s="21"/>
      <c r="PZZ75" s="21"/>
      <c r="QAA75" s="21"/>
      <c r="QAB75" s="21"/>
      <c r="QAC75" s="21"/>
      <c r="QAD75" s="21"/>
      <c r="QAE75" s="21"/>
      <c r="QAF75" s="21"/>
      <c r="QAG75" s="21"/>
      <c r="QAH75" s="21"/>
      <c r="QAI75" s="21"/>
      <c r="QAJ75" s="21"/>
      <c r="QAK75" s="21"/>
      <c r="QAL75" s="21"/>
      <c r="QAM75" s="21"/>
      <c r="QAN75" s="21"/>
      <c r="QAO75" s="21"/>
      <c r="QAP75" s="21"/>
      <c r="QAQ75" s="21"/>
      <c r="QAR75" s="21"/>
      <c r="QAS75" s="21"/>
      <c r="QAT75" s="21"/>
      <c r="QAU75" s="21"/>
      <c r="QAV75" s="21"/>
      <c r="QAW75" s="21"/>
      <c r="QAX75" s="21"/>
      <c r="QAY75" s="21"/>
      <c r="QAZ75" s="21"/>
      <c r="QBA75" s="21"/>
      <c r="QBB75" s="21"/>
      <c r="QBC75" s="21"/>
      <c r="QBD75" s="21"/>
      <c r="QBE75" s="21"/>
      <c r="QBF75" s="21"/>
      <c r="QBG75" s="21"/>
      <c r="QBH75" s="21"/>
      <c r="QBI75" s="21"/>
      <c r="QBJ75" s="21"/>
      <c r="QBK75" s="21"/>
      <c r="QBL75" s="21"/>
      <c r="QBM75" s="21"/>
      <c r="QBN75" s="21"/>
      <c r="QBO75" s="21"/>
      <c r="QBP75" s="21"/>
      <c r="QBQ75" s="21"/>
      <c r="QBR75" s="21"/>
      <c r="QBS75" s="21"/>
      <c r="QBT75" s="21"/>
      <c r="QBU75" s="21"/>
      <c r="QBV75" s="21"/>
      <c r="QBW75" s="21"/>
      <c r="QBX75" s="21"/>
      <c r="QBY75" s="21"/>
      <c r="QBZ75" s="21"/>
      <c r="QCA75" s="21"/>
      <c r="QCB75" s="21"/>
      <c r="QCC75" s="21"/>
      <c r="QCD75" s="21"/>
      <c r="QCE75" s="21"/>
      <c r="QCF75" s="21"/>
      <c r="QCG75" s="21"/>
      <c r="QCH75" s="21"/>
      <c r="QCI75" s="21"/>
      <c r="QCJ75" s="21"/>
      <c r="QCK75" s="21"/>
      <c r="QCL75" s="21"/>
      <c r="QCM75" s="21"/>
      <c r="QCN75" s="21"/>
      <c r="QCO75" s="21"/>
      <c r="QCP75" s="21"/>
      <c r="QCQ75" s="21"/>
      <c r="QCR75" s="21"/>
      <c r="QCS75" s="21"/>
      <c r="QCT75" s="21"/>
      <c r="QCU75" s="21"/>
      <c r="QCV75" s="21"/>
      <c r="QCW75" s="21"/>
      <c r="QCX75" s="21"/>
      <c r="QCY75" s="21"/>
      <c r="QCZ75" s="21"/>
      <c r="QDA75" s="21"/>
      <c r="QDB75" s="21"/>
      <c r="QDC75" s="21"/>
      <c r="QDD75" s="21"/>
      <c r="QDE75" s="21"/>
      <c r="QDF75" s="21"/>
      <c r="QDG75" s="21"/>
      <c r="QDH75" s="21"/>
      <c r="QDI75" s="21"/>
      <c r="QDJ75" s="21"/>
      <c r="QDK75" s="21"/>
      <c r="QDL75" s="21"/>
      <c r="QDM75" s="21"/>
      <c r="QDN75" s="21"/>
      <c r="QDO75" s="21"/>
      <c r="QDP75" s="21"/>
      <c r="QDQ75" s="21"/>
      <c r="QDR75" s="21"/>
      <c r="QDS75" s="21"/>
      <c r="QDT75" s="21"/>
      <c r="QDU75" s="21"/>
      <c r="QDV75" s="21"/>
      <c r="QDW75" s="21"/>
      <c r="QDX75" s="21"/>
      <c r="QDY75" s="21"/>
      <c r="QDZ75" s="21"/>
      <c r="QEA75" s="21"/>
      <c r="QEB75" s="21"/>
      <c r="QEC75" s="21"/>
      <c r="QED75" s="21"/>
      <c r="QEE75" s="21"/>
      <c r="QEF75" s="21"/>
      <c r="QEG75" s="21"/>
      <c r="QEH75" s="21"/>
      <c r="QEI75" s="21"/>
      <c r="QEJ75" s="21"/>
      <c r="QEK75" s="21"/>
      <c r="QEL75" s="21"/>
      <c r="QEM75" s="21"/>
      <c r="QEN75" s="21"/>
      <c r="QEO75" s="21"/>
      <c r="QEP75" s="21"/>
      <c r="QEQ75" s="21"/>
      <c r="QER75" s="21"/>
      <c r="QES75" s="21"/>
      <c r="QET75" s="21"/>
      <c r="QEU75" s="21"/>
      <c r="QEV75" s="21"/>
      <c r="QEW75" s="21"/>
      <c r="QEX75" s="21"/>
      <c r="QEY75" s="21"/>
      <c r="QEZ75" s="21"/>
      <c r="QFA75" s="21"/>
      <c r="QFB75" s="21"/>
      <c r="QFC75" s="21"/>
      <c r="QFD75" s="21"/>
      <c r="QFE75" s="21"/>
      <c r="QFF75" s="21"/>
      <c r="QFG75" s="21"/>
      <c r="QFH75" s="21"/>
      <c r="QFI75" s="21"/>
      <c r="QFJ75" s="21"/>
      <c r="QFK75" s="21"/>
      <c r="QFL75" s="21"/>
      <c r="QFM75" s="21"/>
      <c r="QFN75" s="21"/>
      <c r="QFO75" s="21"/>
      <c r="QFP75" s="21"/>
      <c r="QFQ75" s="21"/>
      <c r="QFR75" s="21"/>
      <c r="QFS75" s="21"/>
      <c r="QFT75" s="21"/>
      <c r="QFU75" s="21"/>
      <c r="QFV75" s="21"/>
      <c r="QFW75" s="21"/>
      <c r="QFX75" s="21"/>
      <c r="QFY75" s="21"/>
      <c r="QFZ75" s="21"/>
      <c r="QGA75" s="21"/>
      <c r="QGB75" s="21"/>
      <c r="QGC75" s="21"/>
      <c r="QGD75" s="21"/>
      <c r="QGE75" s="21"/>
      <c r="QGF75" s="21"/>
      <c r="QGG75" s="21"/>
      <c r="QGH75" s="21"/>
      <c r="QGI75" s="21"/>
      <c r="QGJ75" s="21"/>
      <c r="QGK75" s="21"/>
      <c r="QGL75" s="21"/>
      <c r="QGM75" s="21"/>
      <c r="QGN75" s="21"/>
      <c r="QGO75" s="21"/>
      <c r="QGP75" s="21"/>
      <c r="QGQ75" s="21"/>
      <c r="QGR75" s="21"/>
      <c r="QGS75" s="21"/>
      <c r="QGT75" s="21"/>
      <c r="QGU75" s="21"/>
      <c r="QGV75" s="21"/>
      <c r="QGW75" s="21"/>
      <c r="QGX75" s="21"/>
      <c r="QGY75" s="21"/>
      <c r="QGZ75" s="21"/>
      <c r="QHA75" s="21"/>
      <c r="QHB75" s="21"/>
      <c r="QHC75" s="21"/>
      <c r="QHD75" s="21"/>
      <c r="QHE75" s="21"/>
      <c r="QHF75" s="21"/>
      <c r="QHG75" s="21"/>
      <c r="QHH75" s="21"/>
      <c r="QHI75" s="21"/>
      <c r="QHJ75" s="21"/>
      <c r="QHK75" s="21"/>
      <c r="QHL75" s="21"/>
      <c r="QHM75" s="21"/>
      <c r="QHN75" s="21"/>
      <c r="QHO75" s="21"/>
      <c r="QHP75" s="21"/>
      <c r="QHQ75" s="21"/>
      <c r="QHR75" s="21"/>
      <c r="QHS75" s="21"/>
      <c r="QHT75" s="21"/>
      <c r="QHU75" s="21"/>
      <c r="QHV75" s="21"/>
      <c r="QHW75" s="21"/>
      <c r="QHX75" s="21"/>
      <c r="QHY75" s="21"/>
      <c r="QHZ75" s="21"/>
      <c r="QIA75" s="21"/>
      <c r="QIB75" s="21"/>
      <c r="QIC75" s="21"/>
      <c r="QID75" s="21"/>
      <c r="QIE75" s="21"/>
      <c r="QIF75" s="21"/>
      <c r="QIG75" s="21"/>
      <c r="QIH75" s="21"/>
      <c r="QII75" s="21"/>
      <c r="QIJ75" s="21"/>
      <c r="QIK75" s="21"/>
      <c r="QIL75" s="21"/>
      <c r="QIM75" s="21"/>
      <c r="QIN75" s="21"/>
      <c r="QIO75" s="21"/>
      <c r="QIP75" s="21"/>
      <c r="QIQ75" s="21"/>
      <c r="QIR75" s="21"/>
      <c r="QIS75" s="21"/>
      <c r="QIT75" s="21"/>
      <c r="QIU75" s="21"/>
      <c r="QIV75" s="21"/>
      <c r="QIW75" s="21"/>
      <c r="QIX75" s="21"/>
      <c r="QIY75" s="21"/>
      <c r="QIZ75" s="21"/>
      <c r="QJA75" s="21"/>
      <c r="QJB75" s="21"/>
      <c r="QJC75" s="21"/>
      <c r="QJD75" s="21"/>
      <c r="QJE75" s="21"/>
      <c r="QJF75" s="21"/>
      <c r="QJG75" s="21"/>
      <c r="QJH75" s="21"/>
      <c r="QJI75" s="21"/>
      <c r="QJJ75" s="21"/>
      <c r="QJK75" s="21"/>
      <c r="QJL75" s="21"/>
      <c r="QJM75" s="21"/>
      <c r="QJN75" s="21"/>
      <c r="QJO75" s="21"/>
      <c r="QJP75" s="21"/>
      <c r="QJQ75" s="21"/>
      <c r="QJR75" s="21"/>
      <c r="QJS75" s="21"/>
      <c r="QJT75" s="21"/>
      <c r="QJU75" s="21"/>
      <c r="QJV75" s="21"/>
      <c r="QJW75" s="21"/>
      <c r="QJX75" s="21"/>
      <c r="QJY75" s="21"/>
      <c r="QJZ75" s="21"/>
      <c r="QKA75" s="21"/>
      <c r="QKB75" s="21"/>
      <c r="QKC75" s="21"/>
      <c r="QKD75" s="21"/>
      <c r="QKE75" s="21"/>
      <c r="QKF75" s="21"/>
      <c r="QKG75" s="21"/>
      <c r="QKH75" s="21"/>
      <c r="QKI75" s="21"/>
      <c r="QKJ75" s="21"/>
      <c r="QKK75" s="21"/>
      <c r="QKL75" s="21"/>
      <c r="QKM75" s="21"/>
      <c r="QKN75" s="21"/>
      <c r="QKO75" s="21"/>
      <c r="QKP75" s="21"/>
      <c r="QKQ75" s="21"/>
      <c r="QKR75" s="21"/>
      <c r="QKS75" s="21"/>
      <c r="QKT75" s="21"/>
      <c r="QKU75" s="21"/>
      <c r="QKV75" s="21"/>
      <c r="QKW75" s="21"/>
      <c r="QKX75" s="21"/>
      <c r="QKY75" s="21"/>
      <c r="QKZ75" s="21"/>
      <c r="QLA75" s="21"/>
      <c r="QLB75" s="21"/>
      <c r="QLC75" s="21"/>
      <c r="QLD75" s="21"/>
      <c r="QLE75" s="21"/>
      <c r="QLF75" s="21"/>
      <c r="QLG75" s="21"/>
      <c r="QLH75" s="21"/>
      <c r="QLI75" s="21"/>
      <c r="QLJ75" s="21"/>
      <c r="QLK75" s="21"/>
      <c r="QLL75" s="21"/>
      <c r="QLM75" s="21"/>
      <c r="QLN75" s="21"/>
      <c r="QLO75" s="21"/>
      <c r="QLP75" s="21"/>
      <c r="QLQ75" s="21"/>
      <c r="QLR75" s="21"/>
      <c r="QLS75" s="21"/>
      <c r="QLT75" s="21"/>
      <c r="QLU75" s="21"/>
      <c r="QLV75" s="21"/>
      <c r="QLW75" s="21"/>
      <c r="QLX75" s="21"/>
      <c r="QLY75" s="21"/>
      <c r="QLZ75" s="21"/>
      <c r="QMA75" s="21"/>
      <c r="QMB75" s="21"/>
      <c r="QMC75" s="21"/>
      <c r="QMD75" s="21"/>
      <c r="QME75" s="21"/>
      <c r="QMF75" s="21"/>
      <c r="QMG75" s="21"/>
      <c r="QMH75" s="21"/>
      <c r="QMI75" s="21"/>
      <c r="QMJ75" s="21"/>
      <c r="QMK75" s="21"/>
      <c r="QML75" s="21"/>
      <c r="QMM75" s="21"/>
      <c r="QMN75" s="21"/>
      <c r="QMO75" s="21"/>
      <c r="QMP75" s="21"/>
      <c r="QMQ75" s="21"/>
      <c r="QMR75" s="21"/>
      <c r="QMS75" s="21"/>
      <c r="QMT75" s="21"/>
      <c r="QMU75" s="21"/>
      <c r="QMV75" s="21"/>
      <c r="QMW75" s="21"/>
      <c r="QMX75" s="21"/>
      <c r="QMY75" s="21"/>
      <c r="QMZ75" s="21"/>
      <c r="QNA75" s="21"/>
      <c r="QNB75" s="21"/>
      <c r="QNC75" s="21"/>
      <c r="QND75" s="21"/>
      <c r="QNE75" s="21"/>
      <c r="QNF75" s="21"/>
      <c r="QNG75" s="21"/>
      <c r="QNH75" s="21"/>
      <c r="QNI75" s="21"/>
      <c r="QNJ75" s="21"/>
      <c r="QNK75" s="21"/>
      <c r="QNL75" s="21"/>
      <c r="QNM75" s="21"/>
      <c r="QNN75" s="21"/>
      <c r="QNO75" s="21"/>
      <c r="QNP75" s="21"/>
      <c r="QNQ75" s="21"/>
      <c r="QNR75" s="21"/>
      <c r="QNS75" s="21"/>
      <c r="QNT75" s="21"/>
      <c r="QNU75" s="21"/>
      <c r="QNV75" s="21"/>
      <c r="QNW75" s="21"/>
      <c r="QNX75" s="21"/>
      <c r="QNY75" s="21"/>
      <c r="QNZ75" s="21"/>
      <c r="QOA75" s="21"/>
      <c r="QOB75" s="21"/>
      <c r="QOC75" s="21"/>
      <c r="QOD75" s="21"/>
      <c r="QOE75" s="21"/>
      <c r="QOF75" s="21"/>
      <c r="QOG75" s="21"/>
      <c r="QOH75" s="21"/>
      <c r="QOI75" s="21"/>
      <c r="QOJ75" s="21"/>
      <c r="QOK75" s="21"/>
      <c r="QOL75" s="21"/>
      <c r="QOM75" s="21"/>
      <c r="QON75" s="21"/>
      <c r="QOO75" s="21"/>
      <c r="QOP75" s="21"/>
      <c r="QOQ75" s="21"/>
      <c r="QOR75" s="21"/>
      <c r="QOS75" s="21"/>
      <c r="QOT75" s="21"/>
      <c r="QOU75" s="21"/>
      <c r="QOV75" s="21"/>
      <c r="QOW75" s="21"/>
      <c r="QOX75" s="21"/>
      <c r="QOY75" s="21"/>
      <c r="QOZ75" s="21"/>
      <c r="QPA75" s="21"/>
      <c r="QPB75" s="21"/>
      <c r="QPC75" s="21"/>
      <c r="QPD75" s="21"/>
      <c r="QPE75" s="21"/>
      <c r="QPF75" s="21"/>
      <c r="QPG75" s="21"/>
      <c r="QPH75" s="21"/>
      <c r="QPI75" s="21"/>
      <c r="QPJ75" s="21"/>
      <c r="QPK75" s="21"/>
      <c r="QPL75" s="21"/>
      <c r="QPM75" s="21"/>
      <c r="QPN75" s="21"/>
      <c r="QPO75" s="21"/>
      <c r="QPP75" s="21"/>
      <c r="QPQ75" s="21"/>
      <c r="QPR75" s="21"/>
      <c r="QPS75" s="21"/>
      <c r="QPT75" s="21"/>
      <c r="QPU75" s="21"/>
      <c r="QPV75" s="21"/>
      <c r="QPW75" s="21"/>
      <c r="QPX75" s="21"/>
      <c r="QPY75" s="21"/>
      <c r="QPZ75" s="21"/>
      <c r="QQA75" s="21"/>
      <c r="QQB75" s="21"/>
      <c r="QQC75" s="21"/>
      <c r="QQD75" s="21"/>
      <c r="QQE75" s="21"/>
      <c r="QQF75" s="21"/>
      <c r="QQG75" s="21"/>
      <c r="QQH75" s="21"/>
      <c r="QQI75" s="21"/>
      <c r="QQJ75" s="21"/>
      <c r="QQK75" s="21"/>
      <c r="QQL75" s="21"/>
      <c r="QQM75" s="21"/>
      <c r="QQN75" s="21"/>
      <c r="QQO75" s="21"/>
      <c r="QQP75" s="21"/>
      <c r="QQQ75" s="21"/>
      <c r="QQR75" s="21"/>
      <c r="QQS75" s="21"/>
      <c r="QQT75" s="21"/>
      <c r="QQU75" s="21"/>
      <c r="QQV75" s="21"/>
      <c r="QQW75" s="21"/>
      <c r="QQX75" s="21"/>
      <c r="QQY75" s="21"/>
      <c r="QQZ75" s="21"/>
      <c r="QRA75" s="21"/>
      <c r="QRB75" s="21"/>
      <c r="QRC75" s="21"/>
      <c r="QRD75" s="21"/>
      <c r="QRE75" s="21"/>
      <c r="QRF75" s="21"/>
      <c r="QRG75" s="21"/>
      <c r="QRH75" s="21"/>
      <c r="QRI75" s="21"/>
      <c r="QRJ75" s="21"/>
      <c r="QRK75" s="21"/>
      <c r="QRL75" s="21"/>
      <c r="QRM75" s="21"/>
      <c r="QRN75" s="21"/>
      <c r="QRO75" s="21"/>
      <c r="QRP75" s="21"/>
      <c r="QRQ75" s="21"/>
      <c r="QRR75" s="21"/>
      <c r="QRS75" s="21"/>
      <c r="QRT75" s="21"/>
      <c r="QRU75" s="21"/>
      <c r="QRV75" s="21"/>
      <c r="QRW75" s="21"/>
      <c r="QRX75" s="21"/>
      <c r="QRY75" s="21"/>
      <c r="QRZ75" s="21"/>
      <c r="QSA75" s="21"/>
      <c r="QSB75" s="21"/>
      <c r="QSC75" s="21"/>
      <c r="QSD75" s="21"/>
      <c r="QSE75" s="21"/>
      <c r="QSF75" s="21"/>
      <c r="QSG75" s="21"/>
      <c r="QSH75" s="21"/>
      <c r="QSI75" s="21"/>
      <c r="QSJ75" s="21"/>
      <c r="QSK75" s="21"/>
      <c r="QSL75" s="21"/>
      <c r="QSM75" s="21"/>
      <c r="QSN75" s="21"/>
      <c r="QSO75" s="21"/>
      <c r="QSP75" s="21"/>
      <c r="QSQ75" s="21"/>
      <c r="QSR75" s="21"/>
      <c r="QSS75" s="21"/>
      <c r="QST75" s="21"/>
      <c r="QSU75" s="21"/>
      <c r="QSV75" s="21"/>
      <c r="QSW75" s="21"/>
      <c r="QSX75" s="21"/>
      <c r="QSY75" s="21"/>
      <c r="QSZ75" s="21"/>
      <c r="QTA75" s="21"/>
      <c r="QTB75" s="21"/>
      <c r="QTC75" s="21"/>
      <c r="QTD75" s="21"/>
      <c r="QTE75" s="21"/>
      <c r="QTF75" s="21"/>
      <c r="QTG75" s="21"/>
      <c r="QTH75" s="21"/>
      <c r="QTI75" s="21"/>
      <c r="QTJ75" s="21"/>
      <c r="QTK75" s="21"/>
      <c r="QTL75" s="21"/>
      <c r="QTM75" s="21"/>
      <c r="QTN75" s="21"/>
      <c r="QTO75" s="21"/>
      <c r="QTP75" s="21"/>
      <c r="QTQ75" s="21"/>
      <c r="QTR75" s="21"/>
      <c r="QTS75" s="21"/>
      <c r="QTT75" s="21"/>
      <c r="QTU75" s="21"/>
      <c r="QTV75" s="21"/>
      <c r="QTW75" s="21"/>
      <c r="QTX75" s="21"/>
      <c r="QTY75" s="21"/>
      <c r="QTZ75" s="21"/>
      <c r="QUA75" s="21"/>
      <c r="QUB75" s="21"/>
      <c r="QUC75" s="21"/>
      <c r="QUD75" s="21"/>
      <c r="QUE75" s="21"/>
      <c r="QUF75" s="21"/>
      <c r="QUG75" s="21"/>
      <c r="QUH75" s="21"/>
      <c r="QUI75" s="21"/>
      <c r="QUJ75" s="21"/>
      <c r="QUK75" s="21"/>
      <c r="QUL75" s="21"/>
      <c r="QUM75" s="21"/>
      <c r="QUN75" s="21"/>
      <c r="QUO75" s="21"/>
      <c r="QUP75" s="21"/>
      <c r="QUQ75" s="21"/>
      <c r="QUR75" s="21"/>
      <c r="QUS75" s="21"/>
      <c r="QUT75" s="21"/>
      <c r="QUU75" s="21"/>
      <c r="QUV75" s="21"/>
      <c r="QUW75" s="21"/>
      <c r="QUX75" s="21"/>
      <c r="QUY75" s="21"/>
      <c r="QUZ75" s="21"/>
      <c r="QVA75" s="21"/>
      <c r="QVB75" s="21"/>
      <c r="QVC75" s="21"/>
      <c r="QVD75" s="21"/>
      <c r="QVE75" s="21"/>
      <c r="QVF75" s="21"/>
      <c r="QVG75" s="21"/>
      <c r="QVH75" s="21"/>
      <c r="QVI75" s="21"/>
      <c r="QVJ75" s="21"/>
      <c r="QVK75" s="21"/>
      <c r="QVL75" s="21"/>
      <c r="QVM75" s="21"/>
      <c r="QVN75" s="21"/>
      <c r="QVO75" s="21"/>
      <c r="QVP75" s="21"/>
      <c r="QVQ75" s="21"/>
      <c r="QVR75" s="21"/>
      <c r="QVS75" s="21"/>
      <c r="QVT75" s="21"/>
      <c r="QVU75" s="21"/>
      <c r="QVV75" s="21"/>
      <c r="QVW75" s="21"/>
      <c r="QVX75" s="21"/>
      <c r="QVY75" s="21"/>
      <c r="QVZ75" s="21"/>
      <c r="QWA75" s="21"/>
      <c r="QWB75" s="21"/>
      <c r="QWC75" s="21"/>
      <c r="QWD75" s="21"/>
      <c r="QWE75" s="21"/>
      <c r="QWF75" s="21"/>
      <c r="QWG75" s="21"/>
      <c r="QWH75" s="21"/>
      <c r="QWI75" s="21"/>
      <c r="QWJ75" s="21"/>
      <c r="QWK75" s="21"/>
      <c r="QWL75" s="21"/>
      <c r="QWM75" s="21"/>
      <c r="QWN75" s="21"/>
      <c r="QWO75" s="21"/>
      <c r="QWP75" s="21"/>
      <c r="QWQ75" s="21"/>
      <c r="QWR75" s="21"/>
      <c r="QWS75" s="21"/>
      <c r="QWT75" s="21"/>
      <c r="QWU75" s="21"/>
      <c r="QWV75" s="21"/>
      <c r="QWW75" s="21"/>
      <c r="QWX75" s="21"/>
      <c r="QWY75" s="21"/>
      <c r="QWZ75" s="21"/>
      <c r="QXA75" s="21"/>
      <c r="QXB75" s="21"/>
      <c r="QXC75" s="21"/>
      <c r="QXD75" s="21"/>
      <c r="QXE75" s="21"/>
      <c r="QXF75" s="21"/>
      <c r="QXG75" s="21"/>
      <c r="QXH75" s="21"/>
      <c r="QXI75" s="21"/>
      <c r="QXJ75" s="21"/>
      <c r="QXK75" s="21"/>
      <c r="QXL75" s="21"/>
      <c r="QXM75" s="21"/>
      <c r="QXN75" s="21"/>
      <c r="QXO75" s="21"/>
      <c r="QXP75" s="21"/>
      <c r="QXQ75" s="21"/>
      <c r="QXR75" s="21"/>
      <c r="QXS75" s="21"/>
      <c r="QXT75" s="21"/>
      <c r="QXU75" s="21"/>
      <c r="QXV75" s="21"/>
      <c r="QXW75" s="21"/>
      <c r="QXX75" s="21"/>
      <c r="QXY75" s="21"/>
      <c r="QXZ75" s="21"/>
      <c r="QYA75" s="21"/>
      <c r="QYB75" s="21"/>
      <c r="QYC75" s="21"/>
      <c r="QYD75" s="21"/>
      <c r="QYE75" s="21"/>
      <c r="QYF75" s="21"/>
      <c r="QYG75" s="21"/>
      <c r="QYH75" s="21"/>
      <c r="QYI75" s="21"/>
      <c r="QYJ75" s="21"/>
      <c r="QYK75" s="21"/>
      <c r="QYL75" s="21"/>
      <c r="QYM75" s="21"/>
      <c r="QYN75" s="21"/>
      <c r="QYO75" s="21"/>
      <c r="QYP75" s="21"/>
      <c r="QYQ75" s="21"/>
      <c r="QYR75" s="21"/>
      <c r="QYS75" s="21"/>
      <c r="QYT75" s="21"/>
      <c r="QYU75" s="21"/>
      <c r="QYV75" s="21"/>
      <c r="QYW75" s="21"/>
      <c r="QYX75" s="21"/>
      <c r="QYY75" s="21"/>
      <c r="QYZ75" s="21"/>
      <c r="QZA75" s="21"/>
      <c r="QZB75" s="21"/>
      <c r="QZC75" s="21"/>
      <c r="QZD75" s="21"/>
      <c r="QZE75" s="21"/>
      <c r="QZF75" s="21"/>
      <c r="QZG75" s="21"/>
      <c r="QZH75" s="21"/>
      <c r="QZI75" s="21"/>
      <c r="QZJ75" s="21"/>
      <c r="QZK75" s="21"/>
      <c r="QZL75" s="21"/>
      <c r="QZM75" s="21"/>
      <c r="QZN75" s="21"/>
      <c r="QZO75" s="21"/>
      <c r="QZP75" s="21"/>
      <c r="QZQ75" s="21"/>
      <c r="QZR75" s="21"/>
      <c r="QZS75" s="21"/>
      <c r="QZT75" s="21"/>
      <c r="QZU75" s="21"/>
      <c r="QZV75" s="21"/>
      <c r="QZW75" s="21"/>
      <c r="QZX75" s="21"/>
      <c r="QZY75" s="21"/>
      <c r="QZZ75" s="21"/>
      <c r="RAA75" s="21"/>
      <c r="RAB75" s="21"/>
      <c r="RAC75" s="21"/>
      <c r="RAD75" s="21"/>
      <c r="RAE75" s="21"/>
      <c r="RAF75" s="21"/>
      <c r="RAG75" s="21"/>
      <c r="RAH75" s="21"/>
      <c r="RAI75" s="21"/>
      <c r="RAJ75" s="21"/>
      <c r="RAK75" s="21"/>
      <c r="RAL75" s="21"/>
      <c r="RAM75" s="21"/>
      <c r="RAN75" s="21"/>
      <c r="RAO75" s="21"/>
      <c r="RAP75" s="21"/>
      <c r="RAQ75" s="21"/>
      <c r="RAR75" s="21"/>
      <c r="RAS75" s="21"/>
      <c r="RAT75" s="21"/>
      <c r="RAU75" s="21"/>
      <c r="RAV75" s="21"/>
      <c r="RAW75" s="21"/>
      <c r="RAX75" s="21"/>
      <c r="RAY75" s="21"/>
      <c r="RAZ75" s="21"/>
      <c r="RBA75" s="21"/>
      <c r="RBB75" s="21"/>
      <c r="RBC75" s="21"/>
      <c r="RBD75" s="21"/>
      <c r="RBE75" s="21"/>
      <c r="RBF75" s="21"/>
      <c r="RBG75" s="21"/>
      <c r="RBH75" s="21"/>
      <c r="RBI75" s="21"/>
      <c r="RBJ75" s="21"/>
      <c r="RBK75" s="21"/>
      <c r="RBL75" s="21"/>
      <c r="RBM75" s="21"/>
      <c r="RBN75" s="21"/>
      <c r="RBO75" s="21"/>
      <c r="RBP75" s="21"/>
      <c r="RBQ75" s="21"/>
      <c r="RBR75" s="21"/>
      <c r="RBS75" s="21"/>
      <c r="RBT75" s="21"/>
      <c r="RBU75" s="21"/>
      <c r="RBV75" s="21"/>
      <c r="RBW75" s="21"/>
      <c r="RBX75" s="21"/>
      <c r="RBY75" s="21"/>
      <c r="RBZ75" s="21"/>
      <c r="RCA75" s="21"/>
      <c r="RCB75" s="21"/>
      <c r="RCC75" s="21"/>
      <c r="RCD75" s="21"/>
      <c r="RCE75" s="21"/>
      <c r="RCF75" s="21"/>
      <c r="RCG75" s="21"/>
      <c r="RCH75" s="21"/>
      <c r="RCI75" s="21"/>
      <c r="RCJ75" s="21"/>
      <c r="RCK75" s="21"/>
      <c r="RCL75" s="21"/>
      <c r="RCM75" s="21"/>
      <c r="RCN75" s="21"/>
      <c r="RCO75" s="21"/>
      <c r="RCP75" s="21"/>
      <c r="RCQ75" s="21"/>
      <c r="RCR75" s="21"/>
      <c r="RCS75" s="21"/>
      <c r="RCT75" s="21"/>
      <c r="RCU75" s="21"/>
      <c r="RCV75" s="21"/>
      <c r="RCW75" s="21"/>
      <c r="RCX75" s="21"/>
      <c r="RCY75" s="21"/>
      <c r="RCZ75" s="21"/>
      <c r="RDA75" s="21"/>
      <c r="RDB75" s="21"/>
      <c r="RDC75" s="21"/>
      <c r="RDD75" s="21"/>
      <c r="RDE75" s="21"/>
      <c r="RDF75" s="21"/>
      <c r="RDG75" s="21"/>
      <c r="RDH75" s="21"/>
      <c r="RDI75" s="21"/>
      <c r="RDJ75" s="21"/>
      <c r="RDK75" s="21"/>
      <c r="RDL75" s="21"/>
      <c r="RDM75" s="21"/>
      <c r="RDN75" s="21"/>
      <c r="RDO75" s="21"/>
      <c r="RDP75" s="21"/>
      <c r="RDQ75" s="21"/>
      <c r="RDR75" s="21"/>
      <c r="RDS75" s="21"/>
      <c r="RDT75" s="21"/>
      <c r="RDU75" s="21"/>
      <c r="RDV75" s="21"/>
      <c r="RDW75" s="21"/>
      <c r="RDX75" s="21"/>
      <c r="RDY75" s="21"/>
      <c r="RDZ75" s="21"/>
      <c r="REA75" s="21"/>
      <c r="REB75" s="21"/>
      <c r="REC75" s="21"/>
      <c r="RED75" s="21"/>
      <c r="REE75" s="21"/>
      <c r="REF75" s="21"/>
      <c r="REG75" s="21"/>
      <c r="REH75" s="21"/>
      <c r="REI75" s="21"/>
      <c r="REJ75" s="21"/>
      <c r="REK75" s="21"/>
      <c r="REL75" s="21"/>
      <c r="REM75" s="21"/>
      <c r="REN75" s="21"/>
      <c r="REO75" s="21"/>
      <c r="REP75" s="21"/>
      <c r="REQ75" s="21"/>
      <c r="RER75" s="21"/>
      <c r="RES75" s="21"/>
      <c r="RET75" s="21"/>
      <c r="REU75" s="21"/>
      <c r="REV75" s="21"/>
      <c r="REW75" s="21"/>
      <c r="REX75" s="21"/>
      <c r="REY75" s="21"/>
      <c r="REZ75" s="21"/>
      <c r="RFA75" s="21"/>
      <c r="RFB75" s="21"/>
      <c r="RFC75" s="21"/>
      <c r="RFD75" s="21"/>
      <c r="RFE75" s="21"/>
      <c r="RFF75" s="21"/>
      <c r="RFG75" s="21"/>
      <c r="RFH75" s="21"/>
      <c r="RFI75" s="21"/>
      <c r="RFJ75" s="21"/>
      <c r="RFK75" s="21"/>
      <c r="RFL75" s="21"/>
      <c r="RFM75" s="21"/>
      <c r="RFN75" s="21"/>
      <c r="RFO75" s="21"/>
      <c r="RFP75" s="21"/>
      <c r="RFQ75" s="21"/>
      <c r="RFR75" s="21"/>
      <c r="RFS75" s="21"/>
      <c r="RFT75" s="21"/>
      <c r="RFU75" s="21"/>
      <c r="RFV75" s="21"/>
      <c r="RFW75" s="21"/>
      <c r="RFX75" s="21"/>
      <c r="RFY75" s="21"/>
      <c r="RFZ75" s="21"/>
      <c r="RGA75" s="21"/>
      <c r="RGB75" s="21"/>
      <c r="RGC75" s="21"/>
      <c r="RGD75" s="21"/>
      <c r="RGE75" s="21"/>
      <c r="RGF75" s="21"/>
      <c r="RGG75" s="21"/>
      <c r="RGH75" s="21"/>
      <c r="RGI75" s="21"/>
      <c r="RGJ75" s="21"/>
      <c r="RGK75" s="21"/>
      <c r="RGL75" s="21"/>
      <c r="RGM75" s="21"/>
      <c r="RGN75" s="21"/>
      <c r="RGO75" s="21"/>
      <c r="RGP75" s="21"/>
      <c r="RGQ75" s="21"/>
      <c r="RGR75" s="21"/>
      <c r="RGS75" s="21"/>
      <c r="RGT75" s="21"/>
      <c r="RGU75" s="21"/>
      <c r="RGV75" s="21"/>
      <c r="RGW75" s="21"/>
      <c r="RGX75" s="21"/>
      <c r="RGY75" s="21"/>
      <c r="RGZ75" s="21"/>
      <c r="RHA75" s="21"/>
      <c r="RHB75" s="21"/>
      <c r="RHC75" s="21"/>
      <c r="RHD75" s="21"/>
      <c r="RHE75" s="21"/>
      <c r="RHF75" s="21"/>
      <c r="RHG75" s="21"/>
      <c r="RHH75" s="21"/>
      <c r="RHI75" s="21"/>
      <c r="RHJ75" s="21"/>
      <c r="RHK75" s="21"/>
      <c r="RHL75" s="21"/>
      <c r="RHM75" s="21"/>
      <c r="RHN75" s="21"/>
      <c r="RHO75" s="21"/>
      <c r="RHP75" s="21"/>
      <c r="RHQ75" s="21"/>
      <c r="RHR75" s="21"/>
      <c r="RHS75" s="21"/>
      <c r="RHT75" s="21"/>
      <c r="RHU75" s="21"/>
      <c r="RHV75" s="21"/>
      <c r="RHW75" s="21"/>
      <c r="RHX75" s="21"/>
      <c r="RHY75" s="21"/>
      <c r="RHZ75" s="21"/>
      <c r="RIA75" s="21"/>
      <c r="RIB75" s="21"/>
      <c r="RIC75" s="21"/>
      <c r="RID75" s="21"/>
      <c r="RIE75" s="21"/>
      <c r="RIF75" s="21"/>
      <c r="RIG75" s="21"/>
      <c r="RIH75" s="21"/>
      <c r="RII75" s="21"/>
      <c r="RIJ75" s="21"/>
      <c r="RIK75" s="21"/>
      <c r="RIL75" s="21"/>
      <c r="RIM75" s="21"/>
      <c r="RIN75" s="21"/>
      <c r="RIO75" s="21"/>
      <c r="RIP75" s="21"/>
      <c r="RIQ75" s="21"/>
      <c r="RIR75" s="21"/>
      <c r="RIS75" s="21"/>
      <c r="RIT75" s="21"/>
      <c r="RIU75" s="21"/>
      <c r="RIV75" s="21"/>
      <c r="RIW75" s="21"/>
      <c r="RIX75" s="21"/>
      <c r="RIY75" s="21"/>
      <c r="RIZ75" s="21"/>
      <c r="RJA75" s="21"/>
      <c r="RJB75" s="21"/>
      <c r="RJC75" s="21"/>
      <c r="RJD75" s="21"/>
      <c r="RJE75" s="21"/>
      <c r="RJF75" s="21"/>
      <c r="RJG75" s="21"/>
      <c r="RJH75" s="21"/>
      <c r="RJI75" s="21"/>
      <c r="RJJ75" s="21"/>
      <c r="RJK75" s="21"/>
      <c r="RJL75" s="21"/>
      <c r="RJM75" s="21"/>
      <c r="RJN75" s="21"/>
      <c r="RJO75" s="21"/>
      <c r="RJP75" s="21"/>
      <c r="RJQ75" s="21"/>
      <c r="RJR75" s="21"/>
      <c r="RJS75" s="21"/>
      <c r="RJT75" s="21"/>
      <c r="RJU75" s="21"/>
      <c r="RJV75" s="21"/>
      <c r="RJW75" s="21"/>
      <c r="RJX75" s="21"/>
      <c r="RJY75" s="21"/>
      <c r="RJZ75" s="21"/>
      <c r="RKA75" s="21"/>
      <c r="RKB75" s="21"/>
      <c r="RKC75" s="21"/>
      <c r="RKD75" s="21"/>
      <c r="RKE75" s="21"/>
      <c r="RKF75" s="21"/>
      <c r="RKG75" s="21"/>
      <c r="RKH75" s="21"/>
      <c r="RKI75" s="21"/>
      <c r="RKJ75" s="21"/>
      <c r="RKK75" s="21"/>
      <c r="RKL75" s="21"/>
      <c r="RKM75" s="21"/>
      <c r="RKN75" s="21"/>
      <c r="RKO75" s="21"/>
      <c r="RKP75" s="21"/>
      <c r="RKQ75" s="21"/>
      <c r="RKR75" s="21"/>
      <c r="RKS75" s="21"/>
      <c r="RKT75" s="21"/>
      <c r="RKU75" s="21"/>
      <c r="RKV75" s="21"/>
      <c r="RKW75" s="21"/>
      <c r="RKX75" s="21"/>
      <c r="RKY75" s="21"/>
      <c r="RKZ75" s="21"/>
      <c r="RLA75" s="21"/>
      <c r="RLB75" s="21"/>
      <c r="RLC75" s="21"/>
      <c r="RLD75" s="21"/>
      <c r="RLE75" s="21"/>
      <c r="RLF75" s="21"/>
      <c r="RLG75" s="21"/>
      <c r="RLH75" s="21"/>
      <c r="RLI75" s="21"/>
      <c r="RLJ75" s="21"/>
      <c r="RLK75" s="21"/>
      <c r="RLL75" s="21"/>
      <c r="RLM75" s="21"/>
      <c r="RLN75" s="21"/>
      <c r="RLO75" s="21"/>
      <c r="RLP75" s="21"/>
      <c r="RLQ75" s="21"/>
      <c r="RLR75" s="21"/>
      <c r="RLS75" s="21"/>
      <c r="RLT75" s="21"/>
      <c r="RLU75" s="21"/>
      <c r="RLV75" s="21"/>
      <c r="RLW75" s="21"/>
      <c r="RLX75" s="21"/>
      <c r="RLY75" s="21"/>
      <c r="RLZ75" s="21"/>
      <c r="RMA75" s="21"/>
      <c r="RMB75" s="21"/>
      <c r="RMC75" s="21"/>
      <c r="RMD75" s="21"/>
      <c r="RME75" s="21"/>
      <c r="RMF75" s="21"/>
      <c r="RMG75" s="21"/>
      <c r="RMH75" s="21"/>
      <c r="RMI75" s="21"/>
      <c r="RMJ75" s="21"/>
      <c r="RMK75" s="21"/>
      <c r="RML75" s="21"/>
      <c r="RMM75" s="21"/>
      <c r="RMN75" s="21"/>
      <c r="RMO75" s="21"/>
      <c r="RMP75" s="21"/>
      <c r="RMQ75" s="21"/>
      <c r="RMR75" s="21"/>
      <c r="RMS75" s="21"/>
      <c r="RMT75" s="21"/>
      <c r="RMU75" s="21"/>
      <c r="RMV75" s="21"/>
      <c r="RMW75" s="21"/>
      <c r="RMX75" s="21"/>
      <c r="RMY75" s="21"/>
      <c r="RMZ75" s="21"/>
      <c r="RNA75" s="21"/>
      <c r="RNB75" s="21"/>
      <c r="RNC75" s="21"/>
      <c r="RND75" s="21"/>
      <c r="RNE75" s="21"/>
      <c r="RNF75" s="21"/>
      <c r="RNG75" s="21"/>
      <c r="RNH75" s="21"/>
      <c r="RNI75" s="21"/>
      <c r="RNJ75" s="21"/>
      <c r="RNK75" s="21"/>
      <c r="RNL75" s="21"/>
      <c r="RNM75" s="21"/>
      <c r="RNN75" s="21"/>
      <c r="RNO75" s="21"/>
      <c r="RNP75" s="21"/>
      <c r="RNQ75" s="21"/>
      <c r="RNR75" s="21"/>
      <c r="RNS75" s="21"/>
      <c r="RNT75" s="21"/>
      <c r="RNU75" s="21"/>
      <c r="RNV75" s="21"/>
      <c r="RNW75" s="21"/>
      <c r="RNX75" s="21"/>
      <c r="RNY75" s="21"/>
      <c r="RNZ75" s="21"/>
      <c r="ROA75" s="21"/>
      <c r="ROB75" s="21"/>
      <c r="ROC75" s="21"/>
      <c r="ROD75" s="21"/>
      <c r="ROE75" s="21"/>
      <c r="ROF75" s="21"/>
      <c r="ROG75" s="21"/>
      <c r="ROH75" s="21"/>
      <c r="ROI75" s="21"/>
      <c r="ROJ75" s="21"/>
      <c r="ROK75" s="21"/>
      <c r="ROL75" s="21"/>
      <c r="ROM75" s="21"/>
      <c r="RON75" s="21"/>
      <c r="ROO75" s="21"/>
      <c r="ROP75" s="21"/>
      <c r="ROQ75" s="21"/>
      <c r="ROR75" s="21"/>
      <c r="ROS75" s="21"/>
      <c r="ROT75" s="21"/>
      <c r="ROU75" s="21"/>
      <c r="ROV75" s="21"/>
      <c r="ROW75" s="21"/>
      <c r="ROX75" s="21"/>
      <c r="ROY75" s="21"/>
      <c r="ROZ75" s="21"/>
      <c r="RPA75" s="21"/>
      <c r="RPB75" s="21"/>
      <c r="RPC75" s="21"/>
      <c r="RPD75" s="21"/>
      <c r="RPE75" s="21"/>
      <c r="RPF75" s="21"/>
      <c r="RPG75" s="21"/>
      <c r="RPH75" s="21"/>
      <c r="RPI75" s="21"/>
      <c r="RPJ75" s="21"/>
      <c r="RPK75" s="21"/>
      <c r="RPL75" s="21"/>
      <c r="RPM75" s="21"/>
      <c r="RPN75" s="21"/>
      <c r="RPO75" s="21"/>
      <c r="RPP75" s="21"/>
      <c r="RPQ75" s="21"/>
      <c r="RPR75" s="21"/>
      <c r="RPS75" s="21"/>
      <c r="RPT75" s="21"/>
      <c r="RPU75" s="21"/>
      <c r="RPV75" s="21"/>
      <c r="RPW75" s="21"/>
      <c r="RPX75" s="21"/>
      <c r="RPY75" s="21"/>
      <c r="RPZ75" s="21"/>
      <c r="RQA75" s="21"/>
      <c r="RQB75" s="21"/>
      <c r="RQC75" s="21"/>
      <c r="RQD75" s="21"/>
      <c r="RQE75" s="21"/>
      <c r="RQF75" s="21"/>
      <c r="RQG75" s="21"/>
      <c r="RQH75" s="21"/>
      <c r="RQI75" s="21"/>
      <c r="RQJ75" s="21"/>
      <c r="RQK75" s="21"/>
      <c r="RQL75" s="21"/>
      <c r="RQM75" s="21"/>
      <c r="RQN75" s="21"/>
      <c r="RQO75" s="21"/>
      <c r="RQP75" s="21"/>
      <c r="RQQ75" s="21"/>
      <c r="RQR75" s="21"/>
      <c r="RQS75" s="21"/>
      <c r="RQT75" s="21"/>
      <c r="RQU75" s="21"/>
      <c r="RQV75" s="21"/>
      <c r="RQW75" s="21"/>
      <c r="RQX75" s="21"/>
      <c r="RQY75" s="21"/>
      <c r="RQZ75" s="21"/>
      <c r="RRA75" s="21"/>
      <c r="RRB75" s="21"/>
      <c r="RRC75" s="21"/>
      <c r="RRD75" s="21"/>
      <c r="RRE75" s="21"/>
      <c r="RRF75" s="21"/>
      <c r="RRG75" s="21"/>
      <c r="RRH75" s="21"/>
      <c r="RRI75" s="21"/>
      <c r="RRJ75" s="21"/>
      <c r="RRK75" s="21"/>
      <c r="RRL75" s="21"/>
      <c r="RRM75" s="21"/>
      <c r="RRN75" s="21"/>
      <c r="RRO75" s="21"/>
      <c r="RRP75" s="21"/>
      <c r="RRQ75" s="21"/>
      <c r="RRR75" s="21"/>
      <c r="RRS75" s="21"/>
      <c r="RRT75" s="21"/>
      <c r="RRU75" s="21"/>
      <c r="RRV75" s="21"/>
      <c r="RRW75" s="21"/>
      <c r="RRX75" s="21"/>
      <c r="RRY75" s="21"/>
      <c r="RRZ75" s="21"/>
      <c r="RSA75" s="21"/>
      <c r="RSB75" s="21"/>
      <c r="RSC75" s="21"/>
      <c r="RSD75" s="21"/>
      <c r="RSE75" s="21"/>
      <c r="RSF75" s="21"/>
      <c r="RSG75" s="21"/>
      <c r="RSH75" s="21"/>
      <c r="RSI75" s="21"/>
      <c r="RSJ75" s="21"/>
      <c r="RSK75" s="21"/>
      <c r="RSL75" s="21"/>
      <c r="RSM75" s="21"/>
      <c r="RSN75" s="21"/>
      <c r="RSO75" s="21"/>
      <c r="RSP75" s="21"/>
      <c r="RSQ75" s="21"/>
      <c r="RSR75" s="21"/>
      <c r="RSS75" s="21"/>
      <c r="RST75" s="21"/>
      <c r="RSU75" s="21"/>
      <c r="RSV75" s="21"/>
      <c r="RSW75" s="21"/>
      <c r="RSX75" s="21"/>
      <c r="RSY75" s="21"/>
      <c r="RSZ75" s="21"/>
      <c r="RTA75" s="21"/>
      <c r="RTB75" s="21"/>
      <c r="RTC75" s="21"/>
      <c r="RTD75" s="21"/>
      <c r="RTE75" s="21"/>
      <c r="RTF75" s="21"/>
      <c r="RTG75" s="21"/>
      <c r="RTH75" s="21"/>
      <c r="RTI75" s="21"/>
      <c r="RTJ75" s="21"/>
      <c r="RTK75" s="21"/>
      <c r="RTL75" s="21"/>
      <c r="RTM75" s="21"/>
      <c r="RTN75" s="21"/>
      <c r="RTO75" s="21"/>
      <c r="RTP75" s="21"/>
      <c r="RTQ75" s="21"/>
      <c r="RTR75" s="21"/>
      <c r="RTS75" s="21"/>
      <c r="RTT75" s="21"/>
      <c r="RTU75" s="21"/>
      <c r="RTV75" s="21"/>
      <c r="RTW75" s="21"/>
      <c r="RTX75" s="21"/>
      <c r="RTY75" s="21"/>
      <c r="RTZ75" s="21"/>
      <c r="RUA75" s="21"/>
      <c r="RUB75" s="21"/>
      <c r="RUC75" s="21"/>
      <c r="RUD75" s="21"/>
      <c r="RUE75" s="21"/>
      <c r="RUF75" s="21"/>
      <c r="RUG75" s="21"/>
      <c r="RUH75" s="21"/>
      <c r="RUI75" s="21"/>
      <c r="RUJ75" s="21"/>
      <c r="RUK75" s="21"/>
      <c r="RUL75" s="21"/>
      <c r="RUM75" s="21"/>
      <c r="RUN75" s="21"/>
      <c r="RUO75" s="21"/>
      <c r="RUP75" s="21"/>
      <c r="RUQ75" s="21"/>
      <c r="RUR75" s="21"/>
      <c r="RUS75" s="21"/>
      <c r="RUT75" s="21"/>
      <c r="RUU75" s="21"/>
      <c r="RUV75" s="21"/>
      <c r="RUW75" s="21"/>
      <c r="RUX75" s="21"/>
      <c r="RUY75" s="21"/>
      <c r="RUZ75" s="21"/>
      <c r="RVA75" s="21"/>
      <c r="RVB75" s="21"/>
      <c r="RVC75" s="21"/>
      <c r="RVD75" s="21"/>
      <c r="RVE75" s="21"/>
      <c r="RVF75" s="21"/>
      <c r="RVG75" s="21"/>
      <c r="RVH75" s="21"/>
      <c r="RVI75" s="21"/>
      <c r="RVJ75" s="21"/>
      <c r="RVK75" s="21"/>
      <c r="RVL75" s="21"/>
      <c r="RVM75" s="21"/>
      <c r="RVN75" s="21"/>
      <c r="RVO75" s="21"/>
      <c r="RVP75" s="21"/>
      <c r="RVQ75" s="21"/>
      <c r="RVR75" s="21"/>
      <c r="RVS75" s="21"/>
      <c r="RVT75" s="21"/>
      <c r="RVU75" s="21"/>
      <c r="RVV75" s="21"/>
      <c r="RVW75" s="21"/>
      <c r="RVX75" s="21"/>
      <c r="RVY75" s="21"/>
      <c r="RVZ75" s="21"/>
      <c r="RWA75" s="21"/>
      <c r="RWB75" s="21"/>
      <c r="RWC75" s="21"/>
      <c r="RWD75" s="21"/>
      <c r="RWE75" s="21"/>
      <c r="RWF75" s="21"/>
      <c r="RWG75" s="21"/>
      <c r="RWH75" s="21"/>
      <c r="RWI75" s="21"/>
      <c r="RWJ75" s="21"/>
      <c r="RWK75" s="21"/>
      <c r="RWL75" s="21"/>
      <c r="RWM75" s="21"/>
      <c r="RWN75" s="21"/>
      <c r="RWO75" s="21"/>
      <c r="RWP75" s="21"/>
      <c r="RWQ75" s="21"/>
      <c r="RWR75" s="21"/>
      <c r="RWS75" s="21"/>
      <c r="RWT75" s="21"/>
      <c r="RWU75" s="21"/>
      <c r="RWV75" s="21"/>
      <c r="RWW75" s="21"/>
      <c r="RWX75" s="21"/>
      <c r="RWY75" s="21"/>
      <c r="RWZ75" s="21"/>
      <c r="RXA75" s="21"/>
      <c r="RXB75" s="21"/>
      <c r="RXC75" s="21"/>
      <c r="RXD75" s="21"/>
      <c r="RXE75" s="21"/>
      <c r="RXF75" s="21"/>
      <c r="RXG75" s="21"/>
      <c r="RXH75" s="21"/>
      <c r="RXI75" s="21"/>
      <c r="RXJ75" s="21"/>
      <c r="RXK75" s="21"/>
      <c r="RXL75" s="21"/>
      <c r="RXM75" s="21"/>
      <c r="RXN75" s="21"/>
      <c r="RXO75" s="21"/>
      <c r="RXP75" s="21"/>
      <c r="RXQ75" s="21"/>
      <c r="RXR75" s="21"/>
      <c r="RXS75" s="21"/>
      <c r="RXT75" s="21"/>
      <c r="RXU75" s="21"/>
      <c r="RXV75" s="21"/>
      <c r="RXW75" s="21"/>
      <c r="RXX75" s="21"/>
      <c r="RXY75" s="21"/>
      <c r="RXZ75" s="21"/>
      <c r="RYA75" s="21"/>
      <c r="RYB75" s="21"/>
      <c r="RYC75" s="21"/>
      <c r="RYD75" s="21"/>
      <c r="RYE75" s="21"/>
      <c r="RYF75" s="21"/>
      <c r="RYG75" s="21"/>
      <c r="RYH75" s="21"/>
      <c r="RYI75" s="21"/>
      <c r="RYJ75" s="21"/>
      <c r="RYK75" s="21"/>
      <c r="RYL75" s="21"/>
      <c r="RYM75" s="21"/>
      <c r="RYN75" s="21"/>
      <c r="RYO75" s="21"/>
      <c r="RYP75" s="21"/>
      <c r="RYQ75" s="21"/>
      <c r="RYR75" s="21"/>
      <c r="RYS75" s="21"/>
      <c r="RYT75" s="21"/>
      <c r="RYU75" s="21"/>
      <c r="RYV75" s="21"/>
      <c r="RYW75" s="21"/>
      <c r="RYX75" s="21"/>
      <c r="RYY75" s="21"/>
      <c r="RYZ75" s="21"/>
      <c r="RZA75" s="21"/>
      <c r="RZB75" s="21"/>
      <c r="RZC75" s="21"/>
      <c r="RZD75" s="21"/>
      <c r="RZE75" s="21"/>
      <c r="RZF75" s="21"/>
      <c r="RZG75" s="21"/>
      <c r="RZH75" s="21"/>
      <c r="RZI75" s="21"/>
      <c r="RZJ75" s="21"/>
      <c r="RZK75" s="21"/>
      <c r="RZL75" s="21"/>
      <c r="RZM75" s="21"/>
      <c r="RZN75" s="21"/>
      <c r="RZO75" s="21"/>
      <c r="RZP75" s="21"/>
      <c r="RZQ75" s="21"/>
      <c r="RZR75" s="21"/>
      <c r="RZS75" s="21"/>
      <c r="RZT75" s="21"/>
      <c r="RZU75" s="21"/>
      <c r="RZV75" s="21"/>
      <c r="RZW75" s="21"/>
      <c r="RZX75" s="21"/>
      <c r="RZY75" s="21"/>
      <c r="RZZ75" s="21"/>
      <c r="SAA75" s="21"/>
      <c r="SAB75" s="21"/>
      <c r="SAC75" s="21"/>
      <c r="SAD75" s="21"/>
      <c r="SAE75" s="21"/>
      <c r="SAF75" s="21"/>
      <c r="SAG75" s="21"/>
      <c r="SAH75" s="21"/>
      <c r="SAI75" s="21"/>
      <c r="SAJ75" s="21"/>
      <c r="SAK75" s="21"/>
      <c r="SAL75" s="21"/>
      <c r="SAM75" s="21"/>
      <c r="SAN75" s="21"/>
      <c r="SAO75" s="21"/>
      <c r="SAP75" s="21"/>
      <c r="SAQ75" s="21"/>
      <c r="SAR75" s="21"/>
      <c r="SAS75" s="21"/>
      <c r="SAT75" s="21"/>
      <c r="SAU75" s="21"/>
      <c r="SAV75" s="21"/>
      <c r="SAW75" s="21"/>
      <c r="SAX75" s="21"/>
      <c r="SAY75" s="21"/>
      <c r="SAZ75" s="21"/>
      <c r="SBA75" s="21"/>
      <c r="SBB75" s="21"/>
      <c r="SBC75" s="21"/>
      <c r="SBD75" s="21"/>
      <c r="SBE75" s="21"/>
      <c r="SBF75" s="21"/>
      <c r="SBG75" s="21"/>
      <c r="SBH75" s="21"/>
      <c r="SBI75" s="21"/>
      <c r="SBJ75" s="21"/>
      <c r="SBK75" s="21"/>
      <c r="SBL75" s="21"/>
      <c r="SBM75" s="21"/>
      <c r="SBN75" s="21"/>
      <c r="SBO75" s="21"/>
      <c r="SBP75" s="21"/>
      <c r="SBQ75" s="21"/>
      <c r="SBR75" s="21"/>
      <c r="SBS75" s="21"/>
      <c r="SBT75" s="21"/>
      <c r="SBU75" s="21"/>
      <c r="SBV75" s="21"/>
      <c r="SBW75" s="21"/>
      <c r="SBX75" s="21"/>
      <c r="SBY75" s="21"/>
      <c r="SBZ75" s="21"/>
      <c r="SCA75" s="21"/>
      <c r="SCB75" s="21"/>
      <c r="SCC75" s="21"/>
      <c r="SCD75" s="21"/>
      <c r="SCE75" s="21"/>
      <c r="SCF75" s="21"/>
      <c r="SCG75" s="21"/>
      <c r="SCH75" s="21"/>
      <c r="SCI75" s="21"/>
      <c r="SCJ75" s="21"/>
      <c r="SCK75" s="21"/>
      <c r="SCL75" s="21"/>
      <c r="SCM75" s="21"/>
      <c r="SCN75" s="21"/>
      <c r="SCO75" s="21"/>
      <c r="SCP75" s="21"/>
      <c r="SCQ75" s="21"/>
      <c r="SCR75" s="21"/>
      <c r="SCS75" s="21"/>
      <c r="SCT75" s="21"/>
      <c r="SCU75" s="21"/>
      <c r="SCV75" s="21"/>
      <c r="SCW75" s="21"/>
      <c r="SCX75" s="21"/>
      <c r="SCY75" s="21"/>
      <c r="SCZ75" s="21"/>
      <c r="SDA75" s="21"/>
      <c r="SDB75" s="21"/>
      <c r="SDC75" s="21"/>
      <c r="SDD75" s="21"/>
      <c r="SDE75" s="21"/>
      <c r="SDF75" s="21"/>
      <c r="SDG75" s="21"/>
      <c r="SDH75" s="21"/>
      <c r="SDI75" s="21"/>
      <c r="SDJ75" s="21"/>
      <c r="SDK75" s="21"/>
      <c r="SDL75" s="21"/>
      <c r="SDM75" s="21"/>
      <c r="SDN75" s="21"/>
      <c r="SDO75" s="21"/>
      <c r="SDP75" s="21"/>
      <c r="SDQ75" s="21"/>
      <c r="SDR75" s="21"/>
      <c r="SDS75" s="21"/>
      <c r="SDT75" s="21"/>
      <c r="SDU75" s="21"/>
      <c r="SDV75" s="21"/>
      <c r="SDW75" s="21"/>
      <c r="SDX75" s="21"/>
      <c r="SDY75" s="21"/>
      <c r="SDZ75" s="21"/>
      <c r="SEA75" s="21"/>
      <c r="SEB75" s="21"/>
      <c r="SEC75" s="21"/>
      <c r="SED75" s="21"/>
      <c r="SEE75" s="21"/>
      <c r="SEF75" s="21"/>
      <c r="SEG75" s="21"/>
      <c r="SEH75" s="21"/>
      <c r="SEI75" s="21"/>
      <c r="SEJ75" s="21"/>
      <c r="SEK75" s="21"/>
      <c r="SEL75" s="21"/>
      <c r="SEM75" s="21"/>
      <c r="SEN75" s="21"/>
      <c r="SEO75" s="21"/>
      <c r="SEP75" s="21"/>
      <c r="SEQ75" s="21"/>
      <c r="SER75" s="21"/>
      <c r="SES75" s="21"/>
      <c r="SET75" s="21"/>
      <c r="SEU75" s="21"/>
      <c r="SEV75" s="21"/>
      <c r="SEW75" s="21"/>
      <c r="SEX75" s="21"/>
      <c r="SEY75" s="21"/>
      <c r="SEZ75" s="21"/>
      <c r="SFA75" s="21"/>
      <c r="SFB75" s="21"/>
      <c r="SFC75" s="21"/>
      <c r="SFD75" s="21"/>
      <c r="SFE75" s="21"/>
      <c r="SFF75" s="21"/>
      <c r="SFG75" s="21"/>
      <c r="SFH75" s="21"/>
      <c r="SFI75" s="21"/>
      <c r="SFJ75" s="21"/>
      <c r="SFK75" s="21"/>
      <c r="SFL75" s="21"/>
      <c r="SFM75" s="21"/>
      <c r="SFN75" s="21"/>
      <c r="SFO75" s="21"/>
      <c r="SFP75" s="21"/>
      <c r="SFQ75" s="21"/>
      <c r="SFR75" s="21"/>
      <c r="SFS75" s="21"/>
      <c r="SFT75" s="21"/>
      <c r="SFU75" s="21"/>
      <c r="SFV75" s="21"/>
      <c r="SFW75" s="21"/>
      <c r="SFX75" s="21"/>
      <c r="SFY75" s="21"/>
      <c r="SFZ75" s="21"/>
      <c r="SGA75" s="21"/>
      <c r="SGB75" s="21"/>
      <c r="SGC75" s="21"/>
      <c r="SGD75" s="21"/>
      <c r="SGE75" s="21"/>
      <c r="SGF75" s="21"/>
      <c r="SGG75" s="21"/>
      <c r="SGH75" s="21"/>
      <c r="SGI75" s="21"/>
      <c r="SGJ75" s="21"/>
      <c r="SGK75" s="21"/>
      <c r="SGL75" s="21"/>
      <c r="SGM75" s="21"/>
      <c r="SGN75" s="21"/>
      <c r="SGO75" s="21"/>
      <c r="SGP75" s="21"/>
      <c r="SGQ75" s="21"/>
      <c r="SGR75" s="21"/>
      <c r="SGS75" s="21"/>
      <c r="SGT75" s="21"/>
      <c r="SGU75" s="21"/>
      <c r="SGV75" s="21"/>
      <c r="SGW75" s="21"/>
      <c r="SGX75" s="21"/>
      <c r="SGY75" s="21"/>
      <c r="SGZ75" s="21"/>
      <c r="SHA75" s="21"/>
      <c r="SHB75" s="21"/>
      <c r="SHC75" s="21"/>
      <c r="SHD75" s="21"/>
      <c r="SHE75" s="21"/>
      <c r="SHF75" s="21"/>
      <c r="SHG75" s="21"/>
      <c r="SHH75" s="21"/>
      <c r="SHI75" s="21"/>
      <c r="SHJ75" s="21"/>
      <c r="SHK75" s="21"/>
      <c r="SHL75" s="21"/>
      <c r="SHM75" s="21"/>
      <c r="SHN75" s="21"/>
      <c r="SHO75" s="21"/>
      <c r="SHP75" s="21"/>
      <c r="SHQ75" s="21"/>
      <c r="SHR75" s="21"/>
      <c r="SHS75" s="21"/>
      <c r="SHT75" s="21"/>
      <c r="SHU75" s="21"/>
      <c r="SHV75" s="21"/>
      <c r="SHW75" s="21"/>
      <c r="SHX75" s="21"/>
      <c r="SHY75" s="21"/>
      <c r="SHZ75" s="21"/>
      <c r="SIA75" s="21"/>
      <c r="SIB75" s="21"/>
      <c r="SIC75" s="21"/>
      <c r="SID75" s="21"/>
      <c r="SIE75" s="21"/>
      <c r="SIF75" s="21"/>
      <c r="SIG75" s="21"/>
      <c r="SIH75" s="21"/>
      <c r="SII75" s="21"/>
      <c r="SIJ75" s="21"/>
      <c r="SIK75" s="21"/>
      <c r="SIL75" s="21"/>
      <c r="SIM75" s="21"/>
      <c r="SIN75" s="21"/>
      <c r="SIO75" s="21"/>
      <c r="SIP75" s="21"/>
      <c r="SIQ75" s="21"/>
      <c r="SIR75" s="21"/>
      <c r="SIS75" s="21"/>
      <c r="SIT75" s="21"/>
      <c r="SIU75" s="21"/>
      <c r="SIV75" s="21"/>
      <c r="SIW75" s="21"/>
      <c r="SIX75" s="21"/>
      <c r="SIY75" s="21"/>
      <c r="SIZ75" s="21"/>
      <c r="SJA75" s="21"/>
      <c r="SJB75" s="21"/>
      <c r="SJC75" s="21"/>
      <c r="SJD75" s="21"/>
      <c r="SJE75" s="21"/>
      <c r="SJF75" s="21"/>
      <c r="SJG75" s="21"/>
      <c r="SJH75" s="21"/>
      <c r="SJI75" s="21"/>
      <c r="SJJ75" s="21"/>
      <c r="SJK75" s="21"/>
      <c r="SJL75" s="21"/>
      <c r="SJM75" s="21"/>
      <c r="SJN75" s="21"/>
      <c r="SJO75" s="21"/>
      <c r="SJP75" s="21"/>
      <c r="SJQ75" s="21"/>
      <c r="SJR75" s="21"/>
      <c r="SJS75" s="21"/>
      <c r="SJT75" s="21"/>
      <c r="SJU75" s="21"/>
      <c r="SJV75" s="21"/>
      <c r="SJW75" s="21"/>
      <c r="SJX75" s="21"/>
      <c r="SJY75" s="21"/>
      <c r="SJZ75" s="21"/>
      <c r="SKA75" s="21"/>
      <c r="SKB75" s="21"/>
      <c r="SKC75" s="21"/>
      <c r="SKD75" s="21"/>
      <c r="SKE75" s="21"/>
      <c r="SKF75" s="21"/>
      <c r="SKG75" s="21"/>
      <c r="SKH75" s="21"/>
      <c r="SKI75" s="21"/>
      <c r="SKJ75" s="21"/>
      <c r="SKK75" s="21"/>
      <c r="SKL75" s="21"/>
      <c r="SKM75" s="21"/>
      <c r="SKN75" s="21"/>
      <c r="SKO75" s="21"/>
      <c r="SKP75" s="21"/>
      <c r="SKQ75" s="21"/>
      <c r="SKR75" s="21"/>
      <c r="SKS75" s="21"/>
      <c r="SKT75" s="21"/>
      <c r="SKU75" s="21"/>
      <c r="SKV75" s="21"/>
      <c r="SKW75" s="21"/>
      <c r="SKX75" s="21"/>
      <c r="SKY75" s="21"/>
      <c r="SKZ75" s="21"/>
      <c r="SLA75" s="21"/>
      <c r="SLB75" s="21"/>
      <c r="SLC75" s="21"/>
      <c r="SLD75" s="21"/>
      <c r="SLE75" s="21"/>
      <c r="SLF75" s="21"/>
      <c r="SLG75" s="21"/>
      <c r="SLH75" s="21"/>
      <c r="SLI75" s="21"/>
      <c r="SLJ75" s="21"/>
      <c r="SLK75" s="21"/>
      <c r="SLL75" s="21"/>
      <c r="SLM75" s="21"/>
      <c r="SLN75" s="21"/>
      <c r="SLO75" s="21"/>
      <c r="SLP75" s="21"/>
      <c r="SLQ75" s="21"/>
      <c r="SLR75" s="21"/>
      <c r="SLS75" s="21"/>
      <c r="SLT75" s="21"/>
      <c r="SLU75" s="21"/>
      <c r="SLV75" s="21"/>
      <c r="SLW75" s="21"/>
      <c r="SLX75" s="21"/>
      <c r="SLY75" s="21"/>
      <c r="SLZ75" s="21"/>
      <c r="SMA75" s="21"/>
      <c r="SMB75" s="21"/>
      <c r="SMC75" s="21"/>
      <c r="SMD75" s="21"/>
      <c r="SME75" s="21"/>
      <c r="SMF75" s="21"/>
      <c r="SMG75" s="21"/>
      <c r="SMH75" s="21"/>
      <c r="SMI75" s="21"/>
      <c r="SMJ75" s="21"/>
      <c r="SMK75" s="21"/>
      <c r="SML75" s="21"/>
      <c r="SMM75" s="21"/>
      <c r="SMN75" s="21"/>
      <c r="SMO75" s="21"/>
      <c r="SMP75" s="21"/>
      <c r="SMQ75" s="21"/>
      <c r="SMR75" s="21"/>
      <c r="SMS75" s="21"/>
      <c r="SMT75" s="21"/>
      <c r="SMU75" s="21"/>
      <c r="SMV75" s="21"/>
      <c r="SMW75" s="21"/>
      <c r="SMX75" s="21"/>
      <c r="SMY75" s="21"/>
      <c r="SMZ75" s="21"/>
      <c r="SNA75" s="21"/>
      <c r="SNB75" s="21"/>
      <c r="SNC75" s="21"/>
      <c r="SND75" s="21"/>
      <c r="SNE75" s="21"/>
      <c r="SNF75" s="21"/>
      <c r="SNG75" s="21"/>
      <c r="SNH75" s="21"/>
      <c r="SNI75" s="21"/>
      <c r="SNJ75" s="21"/>
      <c r="SNK75" s="21"/>
      <c r="SNL75" s="21"/>
      <c r="SNM75" s="21"/>
      <c r="SNN75" s="21"/>
      <c r="SNO75" s="21"/>
      <c r="SNP75" s="21"/>
      <c r="SNQ75" s="21"/>
      <c r="SNR75" s="21"/>
      <c r="SNS75" s="21"/>
      <c r="SNT75" s="21"/>
      <c r="SNU75" s="21"/>
      <c r="SNV75" s="21"/>
      <c r="SNW75" s="21"/>
      <c r="SNX75" s="21"/>
      <c r="SNY75" s="21"/>
      <c r="SNZ75" s="21"/>
      <c r="SOA75" s="21"/>
      <c r="SOB75" s="21"/>
      <c r="SOC75" s="21"/>
      <c r="SOD75" s="21"/>
      <c r="SOE75" s="21"/>
      <c r="SOF75" s="21"/>
      <c r="SOG75" s="21"/>
      <c r="SOH75" s="21"/>
      <c r="SOI75" s="21"/>
      <c r="SOJ75" s="21"/>
      <c r="SOK75" s="21"/>
      <c r="SOL75" s="21"/>
      <c r="SOM75" s="21"/>
      <c r="SON75" s="21"/>
      <c r="SOO75" s="21"/>
      <c r="SOP75" s="21"/>
      <c r="SOQ75" s="21"/>
      <c r="SOR75" s="21"/>
      <c r="SOS75" s="21"/>
      <c r="SOT75" s="21"/>
      <c r="SOU75" s="21"/>
      <c r="SOV75" s="21"/>
      <c r="SOW75" s="21"/>
      <c r="SOX75" s="21"/>
      <c r="SOY75" s="21"/>
      <c r="SOZ75" s="21"/>
      <c r="SPA75" s="21"/>
      <c r="SPB75" s="21"/>
      <c r="SPC75" s="21"/>
      <c r="SPD75" s="21"/>
      <c r="SPE75" s="21"/>
      <c r="SPF75" s="21"/>
      <c r="SPG75" s="21"/>
      <c r="SPH75" s="21"/>
      <c r="SPI75" s="21"/>
      <c r="SPJ75" s="21"/>
      <c r="SPK75" s="21"/>
      <c r="SPL75" s="21"/>
      <c r="SPM75" s="21"/>
      <c r="SPN75" s="21"/>
      <c r="SPO75" s="21"/>
      <c r="SPP75" s="21"/>
      <c r="SPQ75" s="21"/>
      <c r="SPR75" s="21"/>
      <c r="SPS75" s="21"/>
      <c r="SPT75" s="21"/>
      <c r="SPU75" s="21"/>
      <c r="SPV75" s="21"/>
      <c r="SPW75" s="21"/>
      <c r="SPX75" s="21"/>
      <c r="SPY75" s="21"/>
      <c r="SPZ75" s="21"/>
      <c r="SQA75" s="21"/>
      <c r="SQB75" s="21"/>
      <c r="SQC75" s="21"/>
      <c r="SQD75" s="21"/>
      <c r="SQE75" s="21"/>
      <c r="SQF75" s="21"/>
      <c r="SQG75" s="21"/>
      <c r="SQH75" s="21"/>
      <c r="SQI75" s="21"/>
      <c r="SQJ75" s="21"/>
      <c r="SQK75" s="21"/>
      <c r="SQL75" s="21"/>
      <c r="SQM75" s="21"/>
      <c r="SQN75" s="21"/>
      <c r="SQO75" s="21"/>
      <c r="SQP75" s="21"/>
      <c r="SQQ75" s="21"/>
      <c r="SQR75" s="21"/>
      <c r="SQS75" s="21"/>
      <c r="SQT75" s="21"/>
      <c r="SQU75" s="21"/>
      <c r="SQV75" s="21"/>
      <c r="SQW75" s="21"/>
      <c r="SQX75" s="21"/>
      <c r="SQY75" s="21"/>
      <c r="SQZ75" s="21"/>
      <c r="SRA75" s="21"/>
      <c r="SRB75" s="21"/>
      <c r="SRC75" s="21"/>
      <c r="SRD75" s="21"/>
      <c r="SRE75" s="21"/>
      <c r="SRF75" s="21"/>
      <c r="SRG75" s="21"/>
      <c r="SRH75" s="21"/>
      <c r="SRI75" s="21"/>
      <c r="SRJ75" s="21"/>
      <c r="SRK75" s="21"/>
      <c r="SRL75" s="21"/>
      <c r="SRM75" s="21"/>
      <c r="SRN75" s="21"/>
      <c r="SRO75" s="21"/>
      <c r="SRP75" s="21"/>
      <c r="SRQ75" s="21"/>
      <c r="SRR75" s="21"/>
      <c r="SRS75" s="21"/>
      <c r="SRT75" s="21"/>
      <c r="SRU75" s="21"/>
      <c r="SRV75" s="21"/>
      <c r="SRW75" s="21"/>
      <c r="SRX75" s="21"/>
      <c r="SRY75" s="21"/>
      <c r="SRZ75" s="21"/>
      <c r="SSA75" s="21"/>
      <c r="SSB75" s="21"/>
      <c r="SSC75" s="21"/>
      <c r="SSD75" s="21"/>
      <c r="SSE75" s="21"/>
      <c r="SSF75" s="21"/>
      <c r="SSG75" s="21"/>
      <c r="SSH75" s="21"/>
      <c r="SSI75" s="21"/>
      <c r="SSJ75" s="21"/>
      <c r="SSK75" s="21"/>
      <c r="SSL75" s="21"/>
      <c r="SSM75" s="21"/>
      <c r="SSN75" s="21"/>
      <c r="SSO75" s="21"/>
      <c r="SSP75" s="21"/>
      <c r="SSQ75" s="21"/>
      <c r="SSR75" s="21"/>
      <c r="SSS75" s="21"/>
      <c r="SST75" s="21"/>
      <c r="SSU75" s="21"/>
      <c r="SSV75" s="21"/>
      <c r="SSW75" s="21"/>
      <c r="SSX75" s="21"/>
      <c r="SSY75" s="21"/>
      <c r="SSZ75" s="21"/>
      <c r="STA75" s="21"/>
      <c r="STB75" s="21"/>
      <c r="STC75" s="21"/>
      <c r="STD75" s="21"/>
      <c r="STE75" s="21"/>
      <c r="STF75" s="21"/>
      <c r="STG75" s="21"/>
      <c r="STH75" s="21"/>
      <c r="STI75" s="21"/>
      <c r="STJ75" s="21"/>
      <c r="STK75" s="21"/>
      <c r="STL75" s="21"/>
      <c r="STM75" s="21"/>
      <c r="STN75" s="21"/>
      <c r="STO75" s="21"/>
      <c r="STP75" s="21"/>
      <c r="STQ75" s="21"/>
      <c r="STR75" s="21"/>
      <c r="STS75" s="21"/>
      <c r="STT75" s="21"/>
      <c r="STU75" s="21"/>
      <c r="STV75" s="21"/>
      <c r="STW75" s="21"/>
      <c r="STX75" s="21"/>
      <c r="STY75" s="21"/>
      <c r="STZ75" s="21"/>
      <c r="SUA75" s="21"/>
      <c r="SUB75" s="21"/>
      <c r="SUC75" s="21"/>
      <c r="SUD75" s="21"/>
      <c r="SUE75" s="21"/>
      <c r="SUF75" s="21"/>
      <c r="SUG75" s="21"/>
      <c r="SUH75" s="21"/>
      <c r="SUI75" s="21"/>
      <c r="SUJ75" s="21"/>
      <c r="SUK75" s="21"/>
      <c r="SUL75" s="21"/>
      <c r="SUM75" s="21"/>
      <c r="SUN75" s="21"/>
      <c r="SUO75" s="21"/>
      <c r="SUP75" s="21"/>
      <c r="SUQ75" s="21"/>
      <c r="SUR75" s="21"/>
      <c r="SUS75" s="21"/>
      <c r="SUT75" s="21"/>
      <c r="SUU75" s="21"/>
      <c r="SUV75" s="21"/>
      <c r="SUW75" s="21"/>
      <c r="SUX75" s="21"/>
      <c r="SUY75" s="21"/>
      <c r="SUZ75" s="21"/>
      <c r="SVA75" s="21"/>
      <c r="SVB75" s="21"/>
      <c r="SVC75" s="21"/>
      <c r="SVD75" s="21"/>
      <c r="SVE75" s="21"/>
      <c r="SVF75" s="21"/>
      <c r="SVG75" s="21"/>
      <c r="SVH75" s="21"/>
      <c r="SVI75" s="21"/>
      <c r="SVJ75" s="21"/>
      <c r="SVK75" s="21"/>
      <c r="SVL75" s="21"/>
      <c r="SVM75" s="21"/>
      <c r="SVN75" s="21"/>
      <c r="SVO75" s="21"/>
      <c r="SVP75" s="21"/>
      <c r="SVQ75" s="21"/>
      <c r="SVR75" s="21"/>
      <c r="SVS75" s="21"/>
      <c r="SVT75" s="21"/>
      <c r="SVU75" s="21"/>
      <c r="SVV75" s="21"/>
      <c r="SVW75" s="21"/>
      <c r="SVX75" s="21"/>
      <c r="SVY75" s="21"/>
      <c r="SVZ75" s="21"/>
      <c r="SWA75" s="21"/>
      <c r="SWB75" s="21"/>
      <c r="SWC75" s="21"/>
      <c r="SWD75" s="21"/>
      <c r="SWE75" s="21"/>
      <c r="SWF75" s="21"/>
      <c r="SWG75" s="21"/>
      <c r="SWH75" s="21"/>
      <c r="SWI75" s="21"/>
      <c r="SWJ75" s="21"/>
      <c r="SWK75" s="21"/>
      <c r="SWL75" s="21"/>
      <c r="SWM75" s="21"/>
      <c r="SWN75" s="21"/>
      <c r="SWO75" s="21"/>
      <c r="SWP75" s="21"/>
      <c r="SWQ75" s="21"/>
      <c r="SWR75" s="21"/>
      <c r="SWS75" s="21"/>
      <c r="SWT75" s="21"/>
      <c r="SWU75" s="21"/>
      <c r="SWV75" s="21"/>
      <c r="SWW75" s="21"/>
      <c r="SWX75" s="21"/>
      <c r="SWY75" s="21"/>
      <c r="SWZ75" s="21"/>
      <c r="SXA75" s="21"/>
      <c r="SXB75" s="21"/>
      <c r="SXC75" s="21"/>
      <c r="SXD75" s="21"/>
      <c r="SXE75" s="21"/>
      <c r="SXF75" s="21"/>
      <c r="SXG75" s="21"/>
      <c r="SXH75" s="21"/>
      <c r="SXI75" s="21"/>
      <c r="SXJ75" s="21"/>
      <c r="SXK75" s="21"/>
      <c r="SXL75" s="21"/>
      <c r="SXM75" s="21"/>
      <c r="SXN75" s="21"/>
      <c r="SXO75" s="21"/>
      <c r="SXP75" s="21"/>
      <c r="SXQ75" s="21"/>
      <c r="SXR75" s="21"/>
      <c r="SXS75" s="21"/>
      <c r="SXT75" s="21"/>
      <c r="SXU75" s="21"/>
      <c r="SXV75" s="21"/>
      <c r="SXW75" s="21"/>
      <c r="SXX75" s="21"/>
      <c r="SXY75" s="21"/>
      <c r="SXZ75" s="21"/>
      <c r="SYA75" s="21"/>
      <c r="SYB75" s="21"/>
      <c r="SYC75" s="21"/>
      <c r="SYD75" s="21"/>
      <c r="SYE75" s="21"/>
      <c r="SYF75" s="21"/>
      <c r="SYG75" s="21"/>
      <c r="SYH75" s="21"/>
      <c r="SYI75" s="21"/>
      <c r="SYJ75" s="21"/>
      <c r="SYK75" s="21"/>
      <c r="SYL75" s="21"/>
      <c r="SYM75" s="21"/>
      <c r="SYN75" s="21"/>
      <c r="SYO75" s="21"/>
      <c r="SYP75" s="21"/>
      <c r="SYQ75" s="21"/>
      <c r="SYR75" s="21"/>
      <c r="SYS75" s="21"/>
      <c r="SYT75" s="21"/>
      <c r="SYU75" s="21"/>
      <c r="SYV75" s="21"/>
      <c r="SYW75" s="21"/>
      <c r="SYX75" s="21"/>
      <c r="SYY75" s="21"/>
      <c r="SYZ75" s="21"/>
      <c r="SZA75" s="21"/>
      <c r="SZB75" s="21"/>
      <c r="SZC75" s="21"/>
      <c r="SZD75" s="21"/>
      <c r="SZE75" s="21"/>
      <c r="SZF75" s="21"/>
      <c r="SZG75" s="21"/>
      <c r="SZH75" s="21"/>
      <c r="SZI75" s="21"/>
      <c r="SZJ75" s="21"/>
      <c r="SZK75" s="21"/>
      <c r="SZL75" s="21"/>
      <c r="SZM75" s="21"/>
      <c r="SZN75" s="21"/>
      <c r="SZO75" s="21"/>
      <c r="SZP75" s="21"/>
      <c r="SZQ75" s="21"/>
      <c r="SZR75" s="21"/>
      <c r="SZS75" s="21"/>
      <c r="SZT75" s="21"/>
      <c r="SZU75" s="21"/>
      <c r="SZV75" s="21"/>
      <c r="SZW75" s="21"/>
      <c r="SZX75" s="21"/>
      <c r="SZY75" s="21"/>
      <c r="SZZ75" s="21"/>
      <c r="TAA75" s="21"/>
      <c r="TAB75" s="21"/>
      <c r="TAC75" s="21"/>
      <c r="TAD75" s="21"/>
      <c r="TAE75" s="21"/>
      <c r="TAF75" s="21"/>
      <c r="TAG75" s="21"/>
      <c r="TAH75" s="21"/>
      <c r="TAI75" s="21"/>
      <c r="TAJ75" s="21"/>
      <c r="TAK75" s="21"/>
      <c r="TAL75" s="21"/>
      <c r="TAM75" s="21"/>
      <c r="TAN75" s="21"/>
      <c r="TAO75" s="21"/>
      <c r="TAP75" s="21"/>
      <c r="TAQ75" s="21"/>
      <c r="TAR75" s="21"/>
      <c r="TAS75" s="21"/>
      <c r="TAT75" s="21"/>
      <c r="TAU75" s="21"/>
      <c r="TAV75" s="21"/>
      <c r="TAW75" s="21"/>
      <c r="TAX75" s="21"/>
      <c r="TAY75" s="21"/>
      <c r="TAZ75" s="21"/>
      <c r="TBA75" s="21"/>
      <c r="TBB75" s="21"/>
      <c r="TBC75" s="21"/>
      <c r="TBD75" s="21"/>
      <c r="TBE75" s="21"/>
      <c r="TBF75" s="21"/>
      <c r="TBG75" s="21"/>
      <c r="TBH75" s="21"/>
      <c r="TBI75" s="21"/>
      <c r="TBJ75" s="21"/>
      <c r="TBK75" s="21"/>
      <c r="TBL75" s="21"/>
      <c r="TBM75" s="21"/>
      <c r="TBN75" s="21"/>
      <c r="TBO75" s="21"/>
      <c r="TBP75" s="21"/>
      <c r="TBQ75" s="21"/>
      <c r="TBR75" s="21"/>
      <c r="TBS75" s="21"/>
      <c r="TBT75" s="21"/>
      <c r="TBU75" s="21"/>
      <c r="TBV75" s="21"/>
      <c r="TBW75" s="21"/>
      <c r="TBX75" s="21"/>
      <c r="TBY75" s="21"/>
      <c r="TBZ75" s="21"/>
      <c r="TCA75" s="21"/>
      <c r="TCB75" s="21"/>
      <c r="TCC75" s="21"/>
      <c r="TCD75" s="21"/>
      <c r="TCE75" s="21"/>
      <c r="TCF75" s="21"/>
      <c r="TCG75" s="21"/>
      <c r="TCH75" s="21"/>
      <c r="TCI75" s="21"/>
      <c r="TCJ75" s="21"/>
      <c r="TCK75" s="21"/>
      <c r="TCL75" s="21"/>
      <c r="TCM75" s="21"/>
      <c r="TCN75" s="21"/>
      <c r="TCO75" s="21"/>
      <c r="TCP75" s="21"/>
      <c r="TCQ75" s="21"/>
      <c r="TCR75" s="21"/>
      <c r="TCS75" s="21"/>
      <c r="TCT75" s="21"/>
      <c r="TCU75" s="21"/>
      <c r="TCV75" s="21"/>
      <c r="TCW75" s="21"/>
      <c r="TCX75" s="21"/>
      <c r="TCY75" s="21"/>
      <c r="TCZ75" s="21"/>
      <c r="TDA75" s="21"/>
      <c r="TDB75" s="21"/>
      <c r="TDC75" s="21"/>
      <c r="TDD75" s="21"/>
      <c r="TDE75" s="21"/>
      <c r="TDF75" s="21"/>
      <c r="TDG75" s="21"/>
      <c r="TDH75" s="21"/>
      <c r="TDI75" s="21"/>
      <c r="TDJ75" s="21"/>
      <c r="TDK75" s="21"/>
      <c r="TDL75" s="21"/>
      <c r="TDM75" s="21"/>
      <c r="TDN75" s="21"/>
      <c r="TDO75" s="21"/>
      <c r="TDP75" s="21"/>
      <c r="TDQ75" s="21"/>
      <c r="TDR75" s="21"/>
      <c r="TDS75" s="21"/>
      <c r="TDT75" s="21"/>
      <c r="TDU75" s="21"/>
      <c r="TDV75" s="21"/>
      <c r="TDW75" s="21"/>
      <c r="TDX75" s="21"/>
      <c r="TDY75" s="21"/>
      <c r="TDZ75" s="21"/>
      <c r="TEA75" s="21"/>
      <c r="TEB75" s="21"/>
      <c r="TEC75" s="21"/>
      <c r="TED75" s="21"/>
      <c r="TEE75" s="21"/>
      <c r="TEF75" s="21"/>
      <c r="TEG75" s="21"/>
      <c r="TEH75" s="21"/>
      <c r="TEI75" s="21"/>
      <c r="TEJ75" s="21"/>
      <c r="TEK75" s="21"/>
      <c r="TEL75" s="21"/>
      <c r="TEM75" s="21"/>
      <c r="TEN75" s="21"/>
      <c r="TEO75" s="21"/>
      <c r="TEP75" s="21"/>
      <c r="TEQ75" s="21"/>
      <c r="TER75" s="21"/>
      <c r="TES75" s="21"/>
      <c r="TET75" s="21"/>
      <c r="TEU75" s="21"/>
      <c r="TEV75" s="21"/>
      <c r="TEW75" s="21"/>
      <c r="TEX75" s="21"/>
      <c r="TEY75" s="21"/>
      <c r="TEZ75" s="21"/>
      <c r="TFA75" s="21"/>
      <c r="TFB75" s="21"/>
      <c r="TFC75" s="21"/>
      <c r="TFD75" s="21"/>
      <c r="TFE75" s="21"/>
      <c r="TFF75" s="21"/>
      <c r="TFG75" s="21"/>
      <c r="TFH75" s="21"/>
      <c r="TFI75" s="21"/>
      <c r="TFJ75" s="21"/>
      <c r="TFK75" s="21"/>
      <c r="TFL75" s="21"/>
      <c r="TFM75" s="21"/>
      <c r="TFN75" s="21"/>
      <c r="TFO75" s="21"/>
      <c r="TFP75" s="21"/>
      <c r="TFQ75" s="21"/>
      <c r="TFR75" s="21"/>
      <c r="TFS75" s="21"/>
      <c r="TFT75" s="21"/>
      <c r="TFU75" s="21"/>
      <c r="TFV75" s="21"/>
      <c r="TFW75" s="21"/>
      <c r="TFX75" s="21"/>
      <c r="TFY75" s="21"/>
      <c r="TFZ75" s="21"/>
      <c r="TGA75" s="21"/>
      <c r="TGB75" s="21"/>
      <c r="TGC75" s="21"/>
      <c r="TGD75" s="21"/>
      <c r="TGE75" s="21"/>
      <c r="TGF75" s="21"/>
      <c r="TGG75" s="21"/>
      <c r="TGH75" s="21"/>
      <c r="TGI75" s="21"/>
      <c r="TGJ75" s="21"/>
      <c r="TGK75" s="21"/>
      <c r="TGL75" s="21"/>
      <c r="TGM75" s="21"/>
      <c r="TGN75" s="21"/>
      <c r="TGO75" s="21"/>
      <c r="TGP75" s="21"/>
      <c r="TGQ75" s="21"/>
      <c r="TGR75" s="21"/>
      <c r="TGS75" s="21"/>
      <c r="TGT75" s="21"/>
      <c r="TGU75" s="21"/>
      <c r="TGV75" s="21"/>
      <c r="TGW75" s="21"/>
      <c r="TGX75" s="21"/>
      <c r="TGY75" s="21"/>
      <c r="TGZ75" s="21"/>
      <c r="THA75" s="21"/>
      <c r="THB75" s="21"/>
      <c r="THC75" s="21"/>
      <c r="THD75" s="21"/>
      <c r="THE75" s="21"/>
      <c r="THF75" s="21"/>
      <c r="THG75" s="21"/>
      <c r="THH75" s="21"/>
      <c r="THI75" s="21"/>
      <c r="THJ75" s="21"/>
      <c r="THK75" s="21"/>
      <c r="THL75" s="21"/>
      <c r="THM75" s="21"/>
      <c r="THN75" s="21"/>
      <c r="THO75" s="21"/>
      <c r="THP75" s="21"/>
      <c r="THQ75" s="21"/>
      <c r="THR75" s="21"/>
      <c r="THS75" s="21"/>
      <c r="THT75" s="21"/>
      <c r="THU75" s="21"/>
      <c r="THV75" s="21"/>
      <c r="THW75" s="21"/>
      <c r="THX75" s="21"/>
      <c r="THY75" s="21"/>
      <c r="THZ75" s="21"/>
      <c r="TIA75" s="21"/>
      <c r="TIB75" s="21"/>
      <c r="TIC75" s="21"/>
      <c r="TID75" s="21"/>
      <c r="TIE75" s="21"/>
      <c r="TIF75" s="21"/>
      <c r="TIG75" s="21"/>
      <c r="TIH75" s="21"/>
      <c r="TII75" s="21"/>
      <c r="TIJ75" s="21"/>
      <c r="TIK75" s="21"/>
      <c r="TIL75" s="21"/>
      <c r="TIM75" s="21"/>
      <c r="TIN75" s="21"/>
      <c r="TIO75" s="21"/>
      <c r="TIP75" s="21"/>
      <c r="TIQ75" s="21"/>
      <c r="TIR75" s="21"/>
      <c r="TIS75" s="21"/>
      <c r="TIT75" s="21"/>
      <c r="TIU75" s="21"/>
      <c r="TIV75" s="21"/>
      <c r="TIW75" s="21"/>
      <c r="TIX75" s="21"/>
      <c r="TIY75" s="21"/>
      <c r="TIZ75" s="21"/>
      <c r="TJA75" s="21"/>
      <c r="TJB75" s="21"/>
      <c r="TJC75" s="21"/>
      <c r="TJD75" s="21"/>
      <c r="TJE75" s="21"/>
      <c r="TJF75" s="21"/>
      <c r="TJG75" s="21"/>
      <c r="TJH75" s="21"/>
      <c r="TJI75" s="21"/>
      <c r="TJJ75" s="21"/>
      <c r="TJK75" s="21"/>
      <c r="TJL75" s="21"/>
      <c r="TJM75" s="21"/>
      <c r="TJN75" s="21"/>
      <c r="TJO75" s="21"/>
      <c r="TJP75" s="21"/>
      <c r="TJQ75" s="21"/>
      <c r="TJR75" s="21"/>
      <c r="TJS75" s="21"/>
      <c r="TJT75" s="21"/>
      <c r="TJU75" s="21"/>
      <c r="TJV75" s="21"/>
      <c r="TJW75" s="21"/>
      <c r="TJX75" s="21"/>
      <c r="TJY75" s="21"/>
      <c r="TJZ75" s="21"/>
      <c r="TKA75" s="21"/>
      <c r="TKB75" s="21"/>
      <c r="TKC75" s="21"/>
      <c r="TKD75" s="21"/>
      <c r="TKE75" s="21"/>
      <c r="TKF75" s="21"/>
      <c r="TKG75" s="21"/>
      <c r="TKH75" s="21"/>
      <c r="TKI75" s="21"/>
      <c r="TKJ75" s="21"/>
      <c r="TKK75" s="21"/>
      <c r="TKL75" s="21"/>
      <c r="TKM75" s="21"/>
      <c r="TKN75" s="21"/>
      <c r="TKO75" s="21"/>
      <c r="TKP75" s="21"/>
      <c r="TKQ75" s="21"/>
      <c r="TKR75" s="21"/>
      <c r="TKS75" s="21"/>
      <c r="TKT75" s="21"/>
      <c r="TKU75" s="21"/>
      <c r="TKV75" s="21"/>
      <c r="TKW75" s="21"/>
      <c r="TKX75" s="21"/>
      <c r="TKY75" s="21"/>
      <c r="TKZ75" s="21"/>
      <c r="TLA75" s="21"/>
      <c r="TLB75" s="21"/>
      <c r="TLC75" s="21"/>
      <c r="TLD75" s="21"/>
      <c r="TLE75" s="21"/>
      <c r="TLF75" s="21"/>
      <c r="TLG75" s="21"/>
      <c r="TLH75" s="21"/>
      <c r="TLI75" s="21"/>
      <c r="TLJ75" s="21"/>
      <c r="TLK75" s="21"/>
      <c r="TLL75" s="21"/>
      <c r="TLM75" s="21"/>
      <c r="TLN75" s="21"/>
      <c r="TLO75" s="21"/>
      <c r="TLP75" s="21"/>
      <c r="TLQ75" s="21"/>
      <c r="TLR75" s="21"/>
      <c r="TLS75" s="21"/>
      <c r="TLT75" s="21"/>
      <c r="TLU75" s="21"/>
      <c r="TLV75" s="21"/>
      <c r="TLW75" s="21"/>
      <c r="TLX75" s="21"/>
      <c r="TLY75" s="21"/>
      <c r="TLZ75" s="21"/>
      <c r="TMA75" s="21"/>
      <c r="TMB75" s="21"/>
      <c r="TMC75" s="21"/>
      <c r="TMD75" s="21"/>
      <c r="TME75" s="21"/>
      <c r="TMF75" s="21"/>
      <c r="TMG75" s="21"/>
      <c r="TMH75" s="21"/>
      <c r="TMI75" s="21"/>
      <c r="TMJ75" s="21"/>
      <c r="TMK75" s="21"/>
      <c r="TML75" s="21"/>
      <c r="TMM75" s="21"/>
      <c r="TMN75" s="21"/>
      <c r="TMO75" s="21"/>
      <c r="TMP75" s="21"/>
      <c r="TMQ75" s="21"/>
      <c r="TMR75" s="21"/>
      <c r="TMS75" s="21"/>
      <c r="TMT75" s="21"/>
      <c r="TMU75" s="21"/>
      <c r="TMV75" s="21"/>
      <c r="TMW75" s="21"/>
      <c r="TMX75" s="21"/>
      <c r="TMY75" s="21"/>
      <c r="TMZ75" s="21"/>
      <c r="TNA75" s="21"/>
      <c r="TNB75" s="21"/>
      <c r="TNC75" s="21"/>
      <c r="TND75" s="21"/>
      <c r="TNE75" s="21"/>
      <c r="TNF75" s="21"/>
      <c r="TNG75" s="21"/>
      <c r="TNH75" s="21"/>
      <c r="TNI75" s="21"/>
      <c r="TNJ75" s="21"/>
      <c r="TNK75" s="21"/>
      <c r="TNL75" s="21"/>
      <c r="TNM75" s="21"/>
      <c r="TNN75" s="21"/>
      <c r="TNO75" s="21"/>
      <c r="TNP75" s="21"/>
      <c r="TNQ75" s="21"/>
      <c r="TNR75" s="21"/>
      <c r="TNS75" s="21"/>
      <c r="TNT75" s="21"/>
      <c r="TNU75" s="21"/>
      <c r="TNV75" s="21"/>
      <c r="TNW75" s="21"/>
      <c r="TNX75" s="21"/>
      <c r="TNY75" s="21"/>
      <c r="TNZ75" s="21"/>
      <c r="TOA75" s="21"/>
      <c r="TOB75" s="21"/>
      <c r="TOC75" s="21"/>
      <c r="TOD75" s="21"/>
      <c r="TOE75" s="21"/>
      <c r="TOF75" s="21"/>
      <c r="TOG75" s="21"/>
      <c r="TOH75" s="21"/>
      <c r="TOI75" s="21"/>
      <c r="TOJ75" s="21"/>
      <c r="TOK75" s="21"/>
      <c r="TOL75" s="21"/>
      <c r="TOM75" s="21"/>
      <c r="TON75" s="21"/>
      <c r="TOO75" s="21"/>
      <c r="TOP75" s="21"/>
      <c r="TOQ75" s="21"/>
      <c r="TOR75" s="21"/>
      <c r="TOS75" s="21"/>
      <c r="TOT75" s="21"/>
      <c r="TOU75" s="21"/>
      <c r="TOV75" s="21"/>
      <c r="TOW75" s="21"/>
      <c r="TOX75" s="21"/>
      <c r="TOY75" s="21"/>
      <c r="TOZ75" s="21"/>
      <c r="TPA75" s="21"/>
      <c r="TPB75" s="21"/>
      <c r="TPC75" s="21"/>
      <c r="TPD75" s="21"/>
      <c r="TPE75" s="21"/>
      <c r="TPF75" s="21"/>
      <c r="TPG75" s="21"/>
      <c r="TPH75" s="21"/>
      <c r="TPI75" s="21"/>
      <c r="TPJ75" s="21"/>
      <c r="TPK75" s="21"/>
      <c r="TPL75" s="21"/>
      <c r="TPM75" s="21"/>
      <c r="TPN75" s="21"/>
      <c r="TPO75" s="21"/>
      <c r="TPP75" s="21"/>
      <c r="TPQ75" s="21"/>
      <c r="TPR75" s="21"/>
      <c r="TPS75" s="21"/>
      <c r="TPT75" s="21"/>
      <c r="TPU75" s="21"/>
      <c r="TPV75" s="21"/>
      <c r="TPW75" s="21"/>
      <c r="TPX75" s="21"/>
      <c r="TPY75" s="21"/>
      <c r="TPZ75" s="21"/>
      <c r="TQA75" s="21"/>
      <c r="TQB75" s="21"/>
      <c r="TQC75" s="21"/>
      <c r="TQD75" s="21"/>
      <c r="TQE75" s="21"/>
      <c r="TQF75" s="21"/>
      <c r="TQG75" s="21"/>
      <c r="TQH75" s="21"/>
      <c r="TQI75" s="21"/>
      <c r="TQJ75" s="21"/>
      <c r="TQK75" s="21"/>
      <c r="TQL75" s="21"/>
      <c r="TQM75" s="21"/>
      <c r="TQN75" s="21"/>
      <c r="TQO75" s="21"/>
      <c r="TQP75" s="21"/>
      <c r="TQQ75" s="21"/>
      <c r="TQR75" s="21"/>
      <c r="TQS75" s="21"/>
      <c r="TQT75" s="21"/>
      <c r="TQU75" s="21"/>
      <c r="TQV75" s="21"/>
      <c r="TQW75" s="21"/>
      <c r="TQX75" s="21"/>
      <c r="TQY75" s="21"/>
      <c r="TQZ75" s="21"/>
      <c r="TRA75" s="21"/>
      <c r="TRB75" s="21"/>
      <c r="TRC75" s="21"/>
      <c r="TRD75" s="21"/>
      <c r="TRE75" s="21"/>
      <c r="TRF75" s="21"/>
      <c r="TRG75" s="21"/>
      <c r="TRH75" s="21"/>
      <c r="TRI75" s="21"/>
      <c r="TRJ75" s="21"/>
      <c r="TRK75" s="21"/>
      <c r="TRL75" s="21"/>
      <c r="TRM75" s="21"/>
      <c r="TRN75" s="21"/>
      <c r="TRO75" s="21"/>
      <c r="TRP75" s="21"/>
      <c r="TRQ75" s="21"/>
      <c r="TRR75" s="21"/>
      <c r="TRS75" s="21"/>
      <c r="TRT75" s="21"/>
      <c r="TRU75" s="21"/>
      <c r="TRV75" s="21"/>
      <c r="TRW75" s="21"/>
      <c r="TRX75" s="21"/>
      <c r="TRY75" s="21"/>
      <c r="TRZ75" s="21"/>
      <c r="TSA75" s="21"/>
      <c r="TSB75" s="21"/>
      <c r="TSC75" s="21"/>
      <c r="TSD75" s="21"/>
      <c r="TSE75" s="21"/>
      <c r="TSF75" s="21"/>
      <c r="TSG75" s="21"/>
      <c r="TSH75" s="21"/>
      <c r="TSI75" s="21"/>
      <c r="TSJ75" s="21"/>
      <c r="TSK75" s="21"/>
      <c r="TSL75" s="21"/>
      <c r="TSM75" s="21"/>
      <c r="TSN75" s="21"/>
      <c r="TSO75" s="21"/>
      <c r="TSP75" s="21"/>
      <c r="TSQ75" s="21"/>
      <c r="TSR75" s="21"/>
      <c r="TSS75" s="21"/>
      <c r="TST75" s="21"/>
      <c r="TSU75" s="21"/>
      <c r="TSV75" s="21"/>
      <c r="TSW75" s="21"/>
      <c r="TSX75" s="21"/>
      <c r="TSY75" s="21"/>
      <c r="TSZ75" s="21"/>
      <c r="TTA75" s="21"/>
      <c r="TTB75" s="21"/>
      <c r="TTC75" s="21"/>
      <c r="TTD75" s="21"/>
      <c r="TTE75" s="21"/>
      <c r="TTF75" s="21"/>
      <c r="TTG75" s="21"/>
      <c r="TTH75" s="21"/>
      <c r="TTI75" s="21"/>
      <c r="TTJ75" s="21"/>
      <c r="TTK75" s="21"/>
      <c r="TTL75" s="21"/>
      <c r="TTM75" s="21"/>
      <c r="TTN75" s="21"/>
      <c r="TTO75" s="21"/>
      <c r="TTP75" s="21"/>
      <c r="TTQ75" s="21"/>
      <c r="TTR75" s="21"/>
      <c r="TTS75" s="21"/>
      <c r="TTT75" s="21"/>
      <c r="TTU75" s="21"/>
      <c r="TTV75" s="21"/>
      <c r="TTW75" s="21"/>
      <c r="TTX75" s="21"/>
      <c r="TTY75" s="21"/>
      <c r="TTZ75" s="21"/>
      <c r="TUA75" s="21"/>
      <c r="TUB75" s="21"/>
      <c r="TUC75" s="21"/>
      <c r="TUD75" s="21"/>
      <c r="TUE75" s="21"/>
      <c r="TUF75" s="21"/>
      <c r="TUG75" s="21"/>
      <c r="TUH75" s="21"/>
      <c r="TUI75" s="21"/>
      <c r="TUJ75" s="21"/>
      <c r="TUK75" s="21"/>
      <c r="TUL75" s="21"/>
      <c r="TUM75" s="21"/>
      <c r="TUN75" s="21"/>
      <c r="TUO75" s="21"/>
      <c r="TUP75" s="21"/>
      <c r="TUQ75" s="21"/>
      <c r="TUR75" s="21"/>
      <c r="TUS75" s="21"/>
      <c r="TUT75" s="21"/>
      <c r="TUU75" s="21"/>
      <c r="TUV75" s="21"/>
      <c r="TUW75" s="21"/>
      <c r="TUX75" s="21"/>
      <c r="TUY75" s="21"/>
      <c r="TUZ75" s="21"/>
      <c r="TVA75" s="21"/>
      <c r="TVB75" s="21"/>
      <c r="TVC75" s="21"/>
      <c r="TVD75" s="21"/>
      <c r="TVE75" s="21"/>
      <c r="TVF75" s="21"/>
      <c r="TVG75" s="21"/>
      <c r="TVH75" s="21"/>
      <c r="TVI75" s="21"/>
      <c r="TVJ75" s="21"/>
      <c r="TVK75" s="21"/>
      <c r="TVL75" s="21"/>
      <c r="TVM75" s="21"/>
      <c r="TVN75" s="21"/>
      <c r="TVO75" s="21"/>
      <c r="TVP75" s="21"/>
      <c r="TVQ75" s="21"/>
      <c r="TVR75" s="21"/>
      <c r="TVS75" s="21"/>
      <c r="TVT75" s="21"/>
      <c r="TVU75" s="21"/>
      <c r="TVV75" s="21"/>
      <c r="TVW75" s="21"/>
      <c r="TVX75" s="21"/>
      <c r="TVY75" s="21"/>
      <c r="TVZ75" s="21"/>
      <c r="TWA75" s="21"/>
      <c r="TWB75" s="21"/>
      <c r="TWC75" s="21"/>
      <c r="TWD75" s="21"/>
      <c r="TWE75" s="21"/>
      <c r="TWF75" s="21"/>
      <c r="TWG75" s="21"/>
      <c r="TWH75" s="21"/>
      <c r="TWI75" s="21"/>
      <c r="TWJ75" s="21"/>
      <c r="TWK75" s="21"/>
      <c r="TWL75" s="21"/>
      <c r="TWM75" s="21"/>
      <c r="TWN75" s="21"/>
      <c r="TWO75" s="21"/>
      <c r="TWP75" s="21"/>
      <c r="TWQ75" s="21"/>
      <c r="TWR75" s="21"/>
      <c r="TWS75" s="21"/>
      <c r="TWT75" s="21"/>
      <c r="TWU75" s="21"/>
      <c r="TWV75" s="21"/>
      <c r="TWW75" s="21"/>
      <c r="TWX75" s="21"/>
      <c r="TWY75" s="21"/>
      <c r="TWZ75" s="21"/>
      <c r="TXA75" s="21"/>
      <c r="TXB75" s="21"/>
      <c r="TXC75" s="21"/>
      <c r="TXD75" s="21"/>
      <c r="TXE75" s="21"/>
      <c r="TXF75" s="21"/>
      <c r="TXG75" s="21"/>
      <c r="TXH75" s="21"/>
      <c r="TXI75" s="21"/>
      <c r="TXJ75" s="21"/>
      <c r="TXK75" s="21"/>
      <c r="TXL75" s="21"/>
      <c r="TXM75" s="21"/>
      <c r="TXN75" s="21"/>
      <c r="TXO75" s="21"/>
      <c r="TXP75" s="21"/>
      <c r="TXQ75" s="21"/>
      <c r="TXR75" s="21"/>
      <c r="TXS75" s="21"/>
      <c r="TXT75" s="21"/>
      <c r="TXU75" s="21"/>
      <c r="TXV75" s="21"/>
      <c r="TXW75" s="21"/>
      <c r="TXX75" s="21"/>
      <c r="TXY75" s="21"/>
      <c r="TXZ75" s="21"/>
      <c r="TYA75" s="21"/>
      <c r="TYB75" s="21"/>
      <c r="TYC75" s="21"/>
      <c r="TYD75" s="21"/>
      <c r="TYE75" s="21"/>
      <c r="TYF75" s="21"/>
      <c r="TYG75" s="21"/>
      <c r="TYH75" s="21"/>
      <c r="TYI75" s="21"/>
      <c r="TYJ75" s="21"/>
      <c r="TYK75" s="21"/>
      <c r="TYL75" s="21"/>
      <c r="TYM75" s="21"/>
      <c r="TYN75" s="21"/>
      <c r="TYO75" s="21"/>
      <c r="TYP75" s="21"/>
      <c r="TYQ75" s="21"/>
      <c r="TYR75" s="21"/>
      <c r="TYS75" s="21"/>
      <c r="TYT75" s="21"/>
      <c r="TYU75" s="21"/>
      <c r="TYV75" s="21"/>
      <c r="TYW75" s="21"/>
      <c r="TYX75" s="21"/>
      <c r="TYY75" s="21"/>
      <c r="TYZ75" s="21"/>
      <c r="TZA75" s="21"/>
      <c r="TZB75" s="21"/>
      <c r="TZC75" s="21"/>
      <c r="TZD75" s="21"/>
      <c r="TZE75" s="21"/>
      <c r="TZF75" s="21"/>
      <c r="TZG75" s="21"/>
      <c r="TZH75" s="21"/>
      <c r="TZI75" s="21"/>
      <c r="TZJ75" s="21"/>
      <c r="TZK75" s="21"/>
      <c r="TZL75" s="21"/>
      <c r="TZM75" s="21"/>
      <c r="TZN75" s="21"/>
      <c r="TZO75" s="21"/>
      <c r="TZP75" s="21"/>
      <c r="TZQ75" s="21"/>
      <c r="TZR75" s="21"/>
      <c r="TZS75" s="21"/>
      <c r="TZT75" s="21"/>
      <c r="TZU75" s="21"/>
      <c r="TZV75" s="21"/>
      <c r="TZW75" s="21"/>
      <c r="TZX75" s="21"/>
      <c r="TZY75" s="21"/>
      <c r="TZZ75" s="21"/>
      <c r="UAA75" s="21"/>
      <c r="UAB75" s="21"/>
      <c r="UAC75" s="21"/>
      <c r="UAD75" s="21"/>
      <c r="UAE75" s="21"/>
      <c r="UAF75" s="21"/>
      <c r="UAG75" s="21"/>
      <c r="UAH75" s="21"/>
      <c r="UAI75" s="21"/>
      <c r="UAJ75" s="21"/>
      <c r="UAK75" s="21"/>
      <c r="UAL75" s="21"/>
      <c r="UAM75" s="21"/>
      <c r="UAN75" s="21"/>
      <c r="UAO75" s="21"/>
      <c r="UAP75" s="21"/>
      <c r="UAQ75" s="21"/>
      <c r="UAR75" s="21"/>
      <c r="UAS75" s="21"/>
      <c r="UAT75" s="21"/>
      <c r="UAU75" s="21"/>
      <c r="UAV75" s="21"/>
      <c r="UAW75" s="21"/>
      <c r="UAX75" s="21"/>
      <c r="UAY75" s="21"/>
      <c r="UAZ75" s="21"/>
      <c r="UBA75" s="21"/>
      <c r="UBB75" s="21"/>
      <c r="UBC75" s="21"/>
      <c r="UBD75" s="21"/>
      <c r="UBE75" s="21"/>
      <c r="UBF75" s="21"/>
      <c r="UBG75" s="21"/>
      <c r="UBH75" s="21"/>
      <c r="UBI75" s="21"/>
      <c r="UBJ75" s="21"/>
      <c r="UBK75" s="21"/>
      <c r="UBL75" s="21"/>
      <c r="UBM75" s="21"/>
      <c r="UBN75" s="21"/>
      <c r="UBO75" s="21"/>
      <c r="UBP75" s="21"/>
      <c r="UBQ75" s="21"/>
      <c r="UBR75" s="21"/>
      <c r="UBS75" s="21"/>
      <c r="UBT75" s="21"/>
      <c r="UBU75" s="21"/>
      <c r="UBV75" s="21"/>
      <c r="UBW75" s="21"/>
      <c r="UBX75" s="21"/>
      <c r="UBY75" s="21"/>
      <c r="UBZ75" s="21"/>
      <c r="UCA75" s="21"/>
      <c r="UCB75" s="21"/>
      <c r="UCC75" s="21"/>
      <c r="UCD75" s="21"/>
      <c r="UCE75" s="21"/>
      <c r="UCF75" s="21"/>
      <c r="UCG75" s="21"/>
      <c r="UCH75" s="21"/>
      <c r="UCI75" s="21"/>
      <c r="UCJ75" s="21"/>
      <c r="UCK75" s="21"/>
      <c r="UCL75" s="21"/>
      <c r="UCM75" s="21"/>
      <c r="UCN75" s="21"/>
      <c r="UCO75" s="21"/>
      <c r="UCP75" s="21"/>
      <c r="UCQ75" s="21"/>
      <c r="UCR75" s="21"/>
      <c r="UCS75" s="21"/>
      <c r="UCT75" s="21"/>
      <c r="UCU75" s="21"/>
      <c r="UCV75" s="21"/>
      <c r="UCW75" s="21"/>
      <c r="UCX75" s="21"/>
      <c r="UCY75" s="21"/>
      <c r="UCZ75" s="21"/>
      <c r="UDA75" s="21"/>
      <c r="UDB75" s="21"/>
      <c r="UDC75" s="21"/>
      <c r="UDD75" s="21"/>
      <c r="UDE75" s="21"/>
      <c r="UDF75" s="21"/>
      <c r="UDG75" s="21"/>
      <c r="UDH75" s="21"/>
      <c r="UDI75" s="21"/>
      <c r="UDJ75" s="21"/>
      <c r="UDK75" s="21"/>
      <c r="UDL75" s="21"/>
      <c r="UDM75" s="21"/>
      <c r="UDN75" s="21"/>
      <c r="UDO75" s="21"/>
      <c r="UDP75" s="21"/>
      <c r="UDQ75" s="21"/>
      <c r="UDR75" s="21"/>
      <c r="UDS75" s="21"/>
      <c r="UDT75" s="21"/>
      <c r="UDU75" s="21"/>
      <c r="UDV75" s="21"/>
      <c r="UDW75" s="21"/>
      <c r="UDX75" s="21"/>
      <c r="UDY75" s="21"/>
      <c r="UDZ75" s="21"/>
      <c r="UEA75" s="21"/>
      <c r="UEB75" s="21"/>
      <c r="UEC75" s="21"/>
      <c r="UED75" s="21"/>
      <c r="UEE75" s="21"/>
      <c r="UEF75" s="21"/>
      <c r="UEG75" s="21"/>
      <c r="UEH75" s="21"/>
      <c r="UEI75" s="21"/>
      <c r="UEJ75" s="21"/>
      <c r="UEK75" s="21"/>
      <c r="UEL75" s="21"/>
      <c r="UEM75" s="21"/>
      <c r="UEN75" s="21"/>
      <c r="UEO75" s="21"/>
      <c r="UEP75" s="21"/>
      <c r="UEQ75" s="21"/>
      <c r="UER75" s="21"/>
      <c r="UES75" s="21"/>
      <c r="UET75" s="21"/>
      <c r="UEU75" s="21"/>
      <c r="UEV75" s="21"/>
      <c r="UEW75" s="21"/>
      <c r="UEX75" s="21"/>
      <c r="UEY75" s="21"/>
      <c r="UEZ75" s="21"/>
      <c r="UFA75" s="21"/>
      <c r="UFB75" s="21"/>
      <c r="UFC75" s="21"/>
      <c r="UFD75" s="21"/>
      <c r="UFE75" s="21"/>
      <c r="UFF75" s="21"/>
      <c r="UFG75" s="21"/>
      <c r="UFH75" s="21"/>
      <c r="UFI75" s="21"/>
      <c r="UFJ75" s="21"/>
      <c r="UFK75" s="21"/>
      <c r="UFL75" s="21"/>
      <c r="UFM75" s="21"/>
      <c r="UFN75" s="21"/>
      <c r="UFO75" s="21"/>
      <c r="UFP75" s="21"/>
      <c r="UFQ75" s="21"/>
      <c r="UFR75" s="21"/>
      <c r="UFS75" s="21"/>
      <c r="UFT75" s="21"/>
      <c r="UFU75" s="21"/>
      <c r="UFV75" s="21"/>
      <c r="UFW75" s="21"/>
      <c r="UFX75" s="21"/>
      <c r="UFY75" s="21"/>
      <c r="UFZ75" s="21"/>
      <c r="UGA75" s="21"/>
      <c r="UGB75" s="21"/>
      <c r="UGC75" s="21"/>
      <c r="UGD75" s="21"/>
      <c r="UGE75" s="21"/>
      <c r="UGF75" s="21"/>
      <c r="UGG75" s="21"/>
      <c r="UGH75" s="21"/>
      <c r="UGI75" s="21"/>
      <c r="UGJ75" s="21"/>
      <c r="UGK75" s="21"/>
      <c r="UGL75" s="21"/>
      <c r="UGM75" s="21"/>
      <c r="UGN75" s="21"/>
      <c r="UGO75" s="21"/>
      <c r="UGP75" s="21"/>
      <c r="UGQ75" s="21"/>
      <c r="UGR75" s="21"/>
      <c r="UGS75" s="21"/>
      <c r="UGT75" s="21"/>
      <c r="UGU75" s="21"/>
      <c r="UGV75" s="21"/>
      <c r="UGW75" s="21"/>
      <c r="UGX75" s="21"/>
      <c r="UGY75" s="21"/>
      <c r="UGZ75" s="21"/>
      <c r="UHA75" s="21"/>
      <c r="UHB75" s="21"/>
      <c r="UHC75" s="21"/>
      <c r="UHD75" s="21"/>
      <c r="UHE75" s="21"/>
      <c r="UHF75" s="21"/>
      <c r="UHG75" s="21"/>
      <c r="UHH75" s="21"/>
      <c r="UHI75" s="21"/>
      <c r="UHJ75" s="21"/>
      <c r="UHK75" s="21"/>
      <c r="UHL75" s="21"/>
      <c r="UHM75" s="21"/>
      <c r="UHN75" s="21"/>
      <c r="UHO75" s="21"/>
      <c r="UHP75" s="21"/>
      <c r="UHQ75" s="21"/>
      <c r="UHR75" s="21"/>
      <c r="UHS75" s="21"/>
      <c r="UHT75" s="21"/>
      <c r="UHU75" s="21"/>
      <c r="UHV75" s="21"/>
      <c r="UHW75" s="21"/>
      <c r="UHX75" s="21"/>
      <c r="UHY75" s="21"/>
      <c r="UHZ75" s="21"/>
      <c r="UIA75" s="21"/>
      <c r="UIB75" s="21"/>
      <c r="UIC75" s="21"/>
      <c r="UID75" s="21"/>
      <c r="UIE75" s="21"/>
      <c r="UIF75" s="21"/>
      <c r="UIG75" s="21"/>
      <c r="UIH75" s="21"/>
      <c r="UII75" s="21"/>
      <c r="UIJ75" s="21"/>
      <c r="UIK75" s="21"/>
      <c r="UIL75" s="21"/>
      <c r="UIM75" s="21"/>
      <c r="UIN75" s="21"/>
      <c r="UIO75" s="21"/>
      <c r="UIP75" s="21"/>
      <c r="UIQ75" s="21"/>
      <c r="UIR75" s="21"/>
      <c r="UIS75" s="21"/>
      <c r="UIT75" s="21"/>
      <c r="UIU75" s="21"/>
      <c r="UIV75" s="21"/>
      <c r="UIW75" s="21"/>
      <c r="UIX75" s="21"/>
      <c r="UIY75" s="21"/>
      <c r="UIZ75" s="21"/>
      <c r="UJA75" s="21"/>
      <c r="UJB75" s="21"/>
      <c r="UJC75" s="21"/>
      <c r="UJD75" s="21"/>
      <c r="UJE75" s="21"/>
      <c r="UJF75" s="21"/>
      <c r="UJG75" s="21"/>
      <c r="UJH75" s="21"/>
      <c r="UJI75" s="21"/>
      <c r="UJJ75" s="21"/>
      <c r="UJK75" s="21"/>
      <c r="UJL75" s="21"/>
      <c r="UJM75" s="21"/>
      <c r="UJN75" s="21"/>
      <c r="UJO75" s="21"/>
      <c r="UJP75" s="21"/>
      <c r="UJQ75" s="21"/>
      <c r="UJR75" s="21"/>
      <c r="UJS75" s="21"/>
      <c r="UJT75" s="21"/>
      <c r="UJU75" s="21"/>
      <c r="UJV75" s="21"/>
      <c r="UJW75" s="21"/>
      <c r="UJX75" s="21"/>
      <c r="UJY75" s="21"/>
      <c r="UJZ75" s="21"/>
      <c r="UKA75" s="21"/>
      <c r="UKB75" s="21"/>
      <c r="UKC75" s="21"/>
      <c r="UKD75" s="21"/>
      <c r="UKE75" s="21"/>
      <c r="UKF75" s="21"/>
      <c r="UKG75" s="21"/>
      <c r="UKH75" s="21"/>
      <c r="UKI75" s="21"/>
      <c r="UKJ75" s="21"/>
      <c r="UKK75" s="21"/>
      <c r="UKL75" s="21"/>
      <c r="UKM75" s="21"/>
      <c r="UKN75" s="21"/>
      <c r="UKO75" s="21"/>
      <c r="UKP75" s="21"/>
      <c r="UKQ75" s="21"/>
      <c r="UKR75" s="21"/>
      <c r="UKS75" s="21"/>
      <c r="UKT75" s="21"/>
      <c r="UKU75" s="21"/>
      <c r="UKV75" s="21"/>
      <c r="UKW75" s="21"/>
      <c r="UKX75" s="21"/>
      <c r="UKY75" s="21"/>
      <c r="UKZ75" s="21"/>
      <c r="ULA75" s="21"/>
      <c r="ULB75" s="21"/>
      <c r="ULC75" s="21"/>
      <c r="ULD75" s="21"/>
      <c r="ULE75" s="21"/>
      <c r="ULF75" s="21"/>
      <c r="ULG75" s="21"/>
      <c r="ULH75" s="21"/>
      <c r="ULI75" s="21"/>
      <c r="ULJ75" s="21"/>
      <c r="ULK75" s="21"/>
      <c r="ULL75" s="21"/>
      <c r="ULM75" s="21"/>
      <c r="ULN75" s="21"/>
      <c r="ULO75" s="21"/>
      <c r="ULP75" s="21"/>
      <c r="ULQ75" s="21"/>
      <c r="ULR75" s="21"/>
      <c r="ULS75" s="21"/>
      <c r="ULT75" s="21"/>
      <c r="ULU75" s="21"/>
      <c r="ULV75" s="21"/>
      <c r="ULW75" s="21"/>
      <c r="ULX75" s="21"/>
      <c r="ULY75" s="21"/>
      <c r="ULZ75" s="21"/>
      <c r="UMA75" s="21"/>
      <c r="UMB75" s="21"/>
      <c r="UMC75" s="21"/>
      <c r="UMD75" s="21"/>
      <c r="UME75" s="21"/>
      <c r="UMF75" s="21"/>
      <c r="UMG75" s="21"/>
      <c r="UMH75" s="21"/>
      <c r="UMI75" s="21"/>
      <c r="UMJ75" s="21"/>
      <c r="UMK75" s="21"/>
      <c r="UML75" s="21"/>
      <c r="UMM75" s="21"/>
      <c r="UMN75" s="21"/>
      <c r="UMO75" s="21"/>
      <c r="UMP75" s="21"/>
      <c r="UMQ75" s="21"/>
      <c r="UMR75" s="21"/>
      <c r="UMS75" s="21"/>
      <c r="UMT75" s="21"/>
      <c r="UMU75" s="21"/>
      <c r="UMV75" s="21"/>
      <c r="UMW75" s="21"/>
      <c r="UMX75" s="21"/>
      <c r="UMY75" s="21"/>
      <c r="UMZ75" s="21"/>
      <c r="UNA75" s="21"/>
      <c r="UNB75" s="21"/>
      <c r="UNC75" s="21"/>
      <c r="UND75" s="21"/>
      <c r="UNE75" s="21"/>
      <c r="UNF75" s="21"/>
      <c r="UNG75" s="21"/>
      <c r="UNH75" s="21"/>
      <c r="UNI75" s="21"/>
      <c r="UNJ75" s="21"/>
      <c r="UNK75" s="21"/>
      <c r="UNL75" s="21"/>
      <c r="UNM75" s="21"/>
      <c r="UNN75" s="21"/>
      <c r="UNO75" s="21"/>
      <c r="UNP75" s="21"/>
      <c r="UNQ75" s="21"/>
      <c r="UNR75" s="21"/>
      <c r="UNS75" s="21"/>
      <c r="UNT75" s="21"/>
      <c r="UNU75" s="21"/>
      <c r="UNV75" s="21"/>
      <c r="UNW75" s="21"/>
      <c r="UNX75" s="21"/>
      <c r="UNY75" s="21"/>
      <c r="UNZ75" s="21"/>
      <c r="UOA75" s="21"/>
      <c r="UOB75" s="21"/>
      <c r="UOC75" s="21"/>
      <c r="UOD75" s="21"/>
      <c r="UOE75" s="21"/>
      <c r="UOF75" s="21"/>
      <c r="UOG75" s="21"/>
      <c r="UOH75" s="21"/>
      <c r="UOI75" s="21"/>
      <c r="UOJ75" s="21"/>
      <c r="UOK75" s="21"/>
      <c r="UOL75" s="21"/>
      <c r="UOM75" s="21"/>
      <c r="UON75" s="21"/>
      <c r="UOO75" s="21"/>
      <c r="UOP75" s="21"/>
      <c r="UOQ75" s="21"/>
      <c r="UOR75" s="21"/>
      <c r="UOS75" s="21"/>
      <c r="UOT75" s="21"/>
      <c r="UOU75" s="21"/>
      <c r="UOV75" s="21"/>
      <c r="UOW75" s="21"/>
      <c r="UOX75" s="21"/>
      <c r="UOY75" s="21"/>
      <c r="UOZ75" s="21"/>
      <c r="UPA75" s="21"/>
      <c r="UPB75" s="21"/>
      <c r="UPC75" s="21"/>
      <c r="UPD75" s="21"/>
      <c r="UPE75" s="21"/>
      <c r="UPF75" s="21"/>
      <c r="UPG75" s="21"/>
      <c r="UPH75" s="21"/>
      <c r="UPI75" s="21"/>
      <c r="UPJ75" s="21"/>
      <c r="UPK75" s="21"/>
      <c r="UPL75" s="21"/>
      <c r="UPM75" s="21"/>
      <c r="UPN75" s="21"/>
      <c r="UPO75" s="21"/>
      <c r="UPP75" s="21"/>
      <c r="UPQ75" s="21"/>
      <c r="UPR75" s="21"/>
      <c r="UPS75" s="21"/>
      <c r="UPT75" s="21"/>
      <c r="UPU75" s="21"/>
      <c r="UPV75" s="21"/>
      <c r="UPW75" s="21"/>
      <c r="UPX75" s="21"/>
      <c r="UPY75" s="21"/>
      <c r="UPZ75" s="21"/>
      <c r="UQA75" s="21"/>
      <c r="UQB75" s="21"/>
      <c r="UQC75" s="21"/>
      <c r="UQD75" s="21"/>
      <c r="UQE75" s="21"/>
      <c r="UQF75" s="21"/>
      <c r="UQG75" s="21"/>
      <c r="UQH75" s="21"/>
      <c r="UQI75" s="21"/>
      <c r="UQJ75" s="21"/>
      <c r="UQK75" s="21"/>
      <c r="UQL75" s="21"/>
      <c r="UQM75" s="21"/>
      <c r="UQN75" s="21"/>
      <c r="UQO75" s="21"/>
      <c r="UQP75" s="21"/>
      <c r="UQQ75" s="21"/>
      <c r="UQR75" s="21"/>
      <c r="UQS75" s="21"/>
      <c r="UQT75" s="21"/>
      <c r="UQU75" s="21"/>
      <c r="UQV75" s="21"/>
      <c r="UQW75" s="21"/>
      <c r="UQX75" s="21"/>
      <c r="UQY75" s="21"/>
      <c r="UQZ75" s="21"/>
      <c r="URA75" s="21"/>
      <c r="URB75" s="21"/>
      <c r="URC75" s="21"/>
      <c r="URD75" s="21"/>
      <c r="URE75" s="21"/>
      <c r="URF75" s="21"/>
      <c r="URG75" s="21"/>
      <c r="URH75" s="21"/>
      <c r="URI75" s="21"/>
      <c r="URJ75" s="21"/>
      <c r="URK75" s="21"/>
      <c r="URL75" s="21"/>
      <c r="URM75" s="21"/>
      <c r="URN75" s="21"/>
      <c r="URO75" s="21"/>
      <c r="URP75" s="21"/>
      <c r="URQ75" s="21"/>
      <c r="URR75" s="21"/>
      <c r="URS75" s="21"/>
      <c r="URT75" s="21"/>
      <c r="URU75" s="21"/>
      <c r="URV75" s="21"/>
      <c r="URW75" s="21"/>
      <c r="URX75" s="21"/>
      <c r="URY75" s="21"/>
      <c r="URZ75" s="21"/>
      <c r="USA75" s="21"/>
      <c r="USB75" s="21"/>
      <c r="USC75" s="21"/>
      <c r="USD75" s="21"/>
      <c r="USE75" s="21"/>
      <c r="USF75" s="21"/>
      <c r="USG75" s="21"/>
      <c r="USH75" s="21"/>
      <c r="USI75" s="21"/>
      <c r="USJ75" s="21"/>
      <c r="USK75" s="21"/>
      <c r="USL75" s="21"/>
      <c r="USM75" s="21"/>
      <c r="USN75" s="21"/>
      <c r="USO75" s="21"/>
      <c r="USP75" s="21"/>
      <c r="USQ75" s="21"/>
      <c r="USR75" s="21"/>
      <c r="USS75" s="21"/>
      <c r="UST75" s="21"/>
      <c r="USU75" s="21"/>
      <c r="USV75" s="21"/>
      <c r="USW75" s="21"/>
      <c r="USX75" s="21"/>
      <c r="USY75" s="21"/>
      <c r="USZ75" s="21"/>
      <c r="UTA75" s="21"/>
      <c r="UTB75" s="21"/>
      <c r="UTC75" s="21"/>
      <c r="UTD75" s="21"/>
      <c r="UTE75" s="21"/>
      <c r="UTF75" s="21"/>
      <c r="UTG75" s="21"/>
      <c r="UTH75" s="21"/>
      <c r="UTI75" s="21"/>
      <c r="UTJ75" s="21"/>
      <c r="UTK75" s="21"/>
      <c r="UTL75" s="21"/>
      <c r="UTM75" s="21"/>
      <c r="UTN75" s="21"/>
      <c r="UTO75" s="21"/>
      <c r="UTP75" s="21"/>
      <c r="UTQ75" s="21"/>
      <c r="UTR75" s="21"/>
      <c r="UTS75" s="21"/>
      <c r="UTT75" s="21"/>
      <c r="UTU75" s="21"/>
      <c r="UTV75" s="21"/>
      <c r="UTW75" s="21"/>
      <c r="UTX75" s="21"/>
      <c r="UTY75" s="21"/>
      <c r="UTZ75" s="21"/>
      <c r="UUA75" s="21"/>
      <c r="UUB75" s="21"/>
      <c r="UUC75" s="21"/>
      <c r="UUD75" s="21"/>
      <c r="UUE75" s="21"/>
      <c r="UUF75" s="21"/>
      <c r="UUG75" s="21"/>
      <c r="UUH75" s="21"/>
      <c r="UUI75" s="21"/>
      <c r="UUJ75" s="21"/>
      <c r="UUK75" s="21"/>
      <c r="UUL75" s="21"/>
      <c r="UUM75" s="21"/>
      <c r="UUN75" s="21"/>
      <c r="UUO75" s="21"/>
      <c r="UUP75" s="21"/>
      <c r="UUQ75" s="21"/>
      <c r="UUR75" s="21"/>
      <c r="UUS75" s="21"/>
      <c r="UUT75" s="21"/>
      <c r="UUU75" s="21"/>
      <c r="UUV75" s="21"/>
      <c r="UUW75" s="21"/>
      <c r="UUX75" s="21"/>
      <c r="UUY75" s="21"/>
      <c r="UUZ75" s="21"/>
      <c r="UVA75" s="21"/>
      <c r="UVB75" s="21"/>
      <c r="UVC75" s="21"/>
      <c r="UVD75" s="21"/>
      <c r="UVE75" s="21"/>
      <c r="UVF75" s="21"/>
      <c r="UVG75" s="21"/>
      <c r="UVH75" s="21"/>
      <c r="UVI75" s="21"/>
      <c r="UVJ75" s="21"/>
      <c r="UVK75" s="21"/>
      <c r="UVL75" s="21"/>
      <c r="UVM75" s="21"/>
      <c r="UVN75" s="21"/>
      <c r="UVO75" s="21"/>
      <c r="UVP75" s="21"/>
      <c r="UVQ75" s="21"/>
      <c r="UVR75" s="21"/>
      <c r="UVS75" s="21"/>
      <c r="UVT75" s="21"/>
      <c r="UVU75" s="21"/>
      <c r="UVV75" s="21"/>
      <c r="UVW75" s="21"/>
      <c r="UVX75" s="21"/>
      <c r="UVY75" s="21"/>
      <c r="UVZ75" s="21"/>
      <c r="UWA75" s="21"/>
      <c r="UWB75" s="21"/>
      <c r="UWC75" s="21"/>
      <c r="UWD75" s="21"/>
      <c r="UWE75" s="21"/>
      <c r="UWF75" s="21"/>
      <c r="UWG75" s="21"/>
      <c r="UWH75" s="21"/>
      <c r="UWI75" s="21"/>
      <c r="UWJ75" s="21"/>
      <c r="UWK75" s="21"/>
      <c r="UWL75" s="21"/>
      <c r="UWM75" s="21"/>
      <c r="UWN75" s="21"/>
      <c r="UWO75" s="21"/>
      <c r="UWP75" s="21"/>
      <c r="UWQ75" s="21"/>
      <c r="UWR75" s="21"/>
      <c r="UWS75" s="21"/>
      <c r="UWT75" s="21"/>
      <c r="UWU75" s="21"/>
      <c r="UWV75" s="21"/>
      <c r="UWW75" s="21"/>
      <c r="UWX75" s="21"/>
      <c r="UWY75" s="21"/>
      <c r="UWZ75" s="21"/>
      <c r="UXA75" s="21"/>
      <c r="UXB75" s="21"/>
      <c r="UXC75" s="21"/>
      <c r="UXD75" s="21"/>
      <c r="UXE75" s="21"/>
      <c r="UXF75" s="21"/>
      <c r="UXG75" s="21"/>
      <c r="UXH75" s="21"/>
      <c r="UXI75" s="21"/>
      <c r="UXJ75" s="21"/>
      <c r="UXK75" s="21"/>
      <c r="UXL75" s="21"/>
      <c r="UXM75" s="21"/>
      <c r="UXN75" s="21"/>
      <c r="UXO75" s="21"/>
      <c r="UXP75" s="21"/>
      <c r="UXQ75" s="21"/>
      <c r="UXR75" s="21"/>
      <c r="UXS75" s="21"/>
      <c r="UXT75" s="21"/>
      <c r="UXU75" s="21"/>
      <c r="UXV75" s="21"/>
      <c r="UXW75" s="21"/>
      <c r="UXX75" s="21"/>
      <c r="UXY75" s="21"/>
      <c r="UXZ75" s="21"/>
      <c r="UYA75" s="21"/>
      <c r="UYB75" s="21"/>
      <c r="UYC75" s="21"/>
      <c r="UYD75" s="21"/>
      <c r="UYE75" s="21"/>
      <c r="UYF75" s="21"/>
      <c r="UYG75" s="21"/>
      <c r="UYH75" s="21"/>
      <c r="UYI75" s="21"/>
      <c r="UYJ75" s="21"/>
      <c r="UYK75" s="21"/>
      <c r="UYL75" s="21"/>
      <c r="UYM75" s="21"/>
      <c r="UYN75" s="21"/>
      <c r="UYO75" s="21"/>
      <c r="UYP75" s="21"/>
      <c r="UYQ75" s="21"/>
      <c r="UYR75" s="21"/>
      <c r="UYS75" s="21"/>
      <c r="UYT75" s="21"/>
      <c r="UYU75" s="21"/>
      <c r="UYV75" s="21"/>
      <c r="UYW75" s="21"/>
      <c r="UYX75" s="21"/>
      <c r="UYY75" s="21"/>
      <c r="UYZ75" s="21"/>
      <c r="UZA75" s="21"/>
      <c r="UZB75" s="21"/>
      <c r="UZC75" s="21"/>
      <c r="UZD75" s="21"/>
      <c r="UZE75" s="21"/>
      <c r="UZF75" s="21"/>
      <c r="UZG75" s="21"/>
      <c r="UZH75" s="21"/>
      <c r="UZI75" s="21"/>
      <c r="UZJ75" s="21"/>
      <c r="UZK75" s="21"/>
      <c r="UZL75" s="21"/>
      <c r="UZM75" s="21"/>
      <c r="UZN75" s="21"/>
      <c r="UZO75" s="21"/>
      <c r="UZP75" s="21"/>
      <c r="UZQ75" s="21"/>
      <c r="UZR75" s="21"/>
      <c r="UZS75" s="21"/>
      <c r="UZT75" s="21"/>
      <c r="UZU75" s="21"/>
      <c r="UZV75" s="21"/>
      <c r="UZW75" s="21"/>
      <c r="UZX75" s="21"/>
      <c r="UZY75" s="21"/>
      <c r="UZZ75" s="21"/>
      <c r="VAA75" s="21"/>
      <c r="VAB75" s="21"/>
      <c r="VAC75" s="21"/>
      <c r="VAD75" s="21"/>
      <c r="VAE75" s="21"/>
      <c r="VAF75" s="21"/>
      <c r="VAG75" s="21"/>
      <c r="VAH75" s="21"/>
      <c r="VAI75" s="21"/>
      <c r="VAJ75" s="21"/>
      <c r="VAK75" s="21"/>
      <c r="VAL75" s="21"/>
      <c r="VAM75" s="21"/>
      <c r="VAN75" s="21"/>
      <c r="VAO75" s="21"/>
      <c r="VAP75" s="21"/>
      <c r="VAQ75" s="21"/>
      <c r="VAR75" s="21"/>
      <c r="VAS75" s="21"/>
      <c r="VAT75" s="21"/>
      <c r="VAU75" s="21"/>
      <c r="VAV75" s="21"/>
      <c r="VAW75" s="21"/>
      <c r="VAX75" s="21"/>
      <c r="VAY75" s="21"/>
      <c r="VAZ75" s="21"/>
      <c r="VBA75" s="21"/>
      <c r="VBB75" s="21"/>
      <c r="VBC75" s="21"/>
      <c r="VBD75" s="21"/>
      <c r="VBE75" s="21"/>
      <c r="VBF75" s="21"/>
      <c r="VBG75" s="21"/>
      <c r="VBH75" s="21"/>
      <c r="VBI75" s="21"/>
      <c r="VBJ75" s="21"/>
      <c r="VBK75" s="21"/>
      <c r="VBL75" s="21"/>
      <c r="VBM75" s="21"/>
      <c r="VBN75" s="21"/>
      <c r="VBO75" s="21"/>
      <c r="VBP75" s="21"/>
      <c r="VBQ75" s="21"/>
      <c r="VBR75" s="21"/>
      <c r="VBS75" s="21"/>
      <c r="VBT75" s="21"/>
      <c r="VBU75" s="21"/>
      <c r="VBV75" s="21"/>
      <c r="VBW75" s="21"/>
      <c r="VBX75" s="21"/>
      <c r="VBY75" s="21"/>
      <c r="VBZ75" s="21"/>
      <c r="VCA75" s="21"/>
      <c r="VCB75" s="21"/>
      <c r="VCC75" s="21"/>
      <c r="VCD75" s="21"/>
      <c r="VCE75" s="21"/>
      <c r="VCF75" s="21"/>
      <c r="VCG75" s="21"/>
      <c r="VCH75" s="21"/>
      <c r="VCI75" s="21"/>
      <c r="VCJ75" s="21"/>
      <c r="VCK75" s="21"/>
      <c r="VCL75" s="21"/>
      <c r="VCM75" s="21"/>
      <c r="VCN75" s="21"/>
      <c r="VCO75" s="21"/>
      <c r="VCP75" s="21"/>
      <c r="VCQ75" s="21"/>
      <c r="VCR75" s="21"/>
      <c r="VCS75" s="21"/>
      <c r="VCT75" s="21"/>
      <c r="VCU75" s="21"/>
      <c r="VCV75" s="21"/>
      <c r="VCW75" s="21"/>
      <c r="VCX75" s="21"/>
      <c r="VCY75" s="21"/>
      <c r="VCZ75" s="21"/>
      <c r="VDA75" s="21"/>
      <c r="VDB75" s="21"/>
      <c r="VDC75" s="21"/>
      <c r="VDD75" s="21"/>
      <c r="VDE75" s="21"/>
      <c r="VDF75" s="21"/>
      <c r="VDG75" s="21"/>
      <c r="VDH75" s="21"/>
      <c r="VDI75" s="21"/>
      <c r="VDJ75" s="21"/>
      <c r="VDK75" s="21"/>
      <c r="VDL75" s="21"/>
      <c r="VDM75" s="21"/>
      <c r="VDN75" s="21"/>
      <c r="VDO75" s="21"/>
      <c r="VDP75" s="21"/>
      <c r="VDQ75" s="21"/>
      <c r="VDR75" s="21"/>
      <c r="VDS75" s="21"/>
      <c r="VDT75" s="21"/>
      <c r="VDU75" s="21"/>
      <c r="VDV75" s="21"/>
      <c r="VDW75" s="21"/>
      <c r="VDX75" s="21"/>
      <c r="VDY75" s="21"/>
      <c r="VDZ75" s="21"/>
      <c r="VEA75" s="21"/>
      <c r="VEB75" s="21"/>
      <c r="VEC75" s="21"/>
      <c r="VED75" s="21"/>
      <c r="VEE75" s="21"/>
      <c r="VEF75" s="21"/>
      <c r="VEG75" s="21"/>
      <c r="VEH75" s="21"/>
      <c r="VEI75" s="21"/>
      <c r="VEJ75" s="21"/>
      <c r="VEK75" s="21"/>
      <c r="VEL75" s="21"/>
      <c r="VEM75" s="21"/>
      <c r="VEN75" s="21"/>
      <c r="VEO75" s="21"/>
      <c r="VEP75" s="21"/>
      <c r="VEQ75" s="21"/>
      <c r="VER75" s="21"/>
      <c r="VES75" s="21"/>
      <c r="VET75" s="21"/>
      <c r="VEU75" s="21"/>
      <c r="VEV75" s="21"/>
      <c r="VEW75" s="21"/>
      <c r="VEX75" s="21"/>
      <c r="VEY75" s="21"/>
      <c r="VEZ75" s="21"/>
      <c r="VFA75" s="21"/>
      <c r="VFB75" s="21"/>
      <c r="VFC75" s="21"/>
      <c r="VFD75" s="21"/>
      <c r="VFE75" s="21"/>
      <c r="VFF75" s="21"/>
      <c r="VFG75" s="21"/>
      <c r="VFH75" s="21"/>
      <c r="VFI75" s="21"/>
      <c r="VFJ75" s="21"/>
      <c r="VFK75" s="21"/>
      <c r="VFL75" s="21"/>
      <c r="VFM75" s="21"/>
      <c r="VFN75" s="21"/>
      <c r="VFO75" s="21"/>
      <c r="VFP75" s="21"/>
      <c r="VFQ75" s="21"/>
      <c r="VFR75" s="21"/>
      <c r="VFS75" s="21"/>
      <c r="VFT75" s="21"/>
      <c r="VFU75" s="21"/>
      <c r="VFV75" s="21"/>
      <c r="VFW75" s="21"/>
      <c r="VFX75" s="21"/>
      <c r="VFY75" s="21"/>
      <c r="VFZ75" s="21"/>
      <c r="VGA75" s="21"/>
      <c r="VGB75" s="21"/>
      <c r="VGC75" s="21"/>
      <c r="VGD75" s="21"/>
      <c r="VGE75" s="21"/>
      <c r="VGF75" s="21"/>
      <c r="VGG75" s="21"/>
      <c r="VGH75" s="21"/>
      <c r="VGI75" s="21"/>
      <c r="VGJ75" s="21"/>
      <c r="VGK75" s="21"/>
      <c r="VGL75" s="21"/>
      <c r="VGM75" s="21"/>
      <c r="VGN75" s="21"/>
      <c r="VGO75" s="21"/>
      <c r="VGP75" s="21"/>
      <c r="VGQ75" s="21"/>
      <c r="VGR75" s="21"/>
      <c r="VGS75" s="21"/>
      <c r="VGT75" s="21"/>
      <c r="VGU75" s="21"/>
      <c r="VGV75" s="21"/>
      <c r="VGW75" s="21"/>
      <c r="VGX75" s="21"/>
      <c r="VGY75" s="21"/>
      <c r="VGZ75" s="21"/>
      <c r="VHA75" s="21"/>
      <c r="VHB75" s="21"/>
      <c r="VHC75" s="21"/>
      <c r="VHD75" s="21"/>
      <c r="VHE75" s="21"/>
      <c r="VHF75" s="21"/>
      <c r="VHG75" s="21"/>
      <c r="VHH75" s="21"/>
      <c r="VHI75" s="21"/>
      <c r="VHJ75" s="21"/>
      <c r="VHK75" s="21"/>
      <c r="VHL75" s="21"/>
      <c r="VHM75" s="21"/>
      <c r="VHN75" s="21"/>
      <c r="VHO75" s="21"/>
      <c r="VHP75" s="21"/>
      <c r="VHQ75" s="21"/>
      <c r="VHR75" s="21"/>
      <c r="VHS75" s="21"/>
      <c r="VHT75" s="21"/>
      <c r="VHU75" s="21"/>
      <c r="VHV75" s="21"/>
      <c r="VHW75" s="21"/>
      <c r="VHX75" s="21"/>
      <c r="VHY75" s="21"/>
      <c r="VHZ75" s="21"/>
      <c r="VIA75" s="21"/>
      <c r="VIB75" s="21"/>
      <c r="VIC75" s="21"/>
      <c r="VID75" s="21"/>
      <c r="VIE75" s="21"/>
      <c r="VIF75" s="21"/>
      <c r="VIG75" s="21"/>
      <c r="VIH75" s="21"/>
      <c r="VII75" s="21"/>
      <c r="VIJ75" s="21"/>
      <c r="VIK75" s="21"/>
      <c r="VIL75" s="21"/>
      <c r="VIM75" s="21"/>
      <c r="VIN75" s="21"/>
      <c r="VIO75" s="21"/>
      <c r="VIP75" s="21"/>
      <c r="VIQ75" s="21"/>
      <c r="VIR75" s="21"/>
      <c r="VIS75" s="21"/>
      <c r="VIT75" s="21"/>
      <c r="VIU75" s="21"/>
      <c r="VIV75" s="21"/>
      <c r="VIW75" s="21"/>
      <c r="VIX75" s="21"/>
      <c r="VIY75" s="21"/>
      <c r="VIZ75" s="21"/>
      <c r="VJA75" s="21"/>
      <c r="VJB75" s="21"/>
      <c r="VJC75" s="21"/>
      <c r="VJD75" s="21"/>
      <c r="VJE75" s="21"/>
      <c r="VJF75" s="21"/>
      <c r="VJG75" s="21"/>
      <c r="VJH75" s="21"/>
      <c r="VJI75" s="21"/>
      <c r="VJJ75" s="21"/>
      <c r="VJK75" s="21"/>
      <c r="VJL75" s="21"/>
      <c r="VJM75" s="21"/>
      <c r="VJN75" s="21"/>
      <c r="VJO75" s="21"/>
      <c r="VJP75" s="21"/>
      <c r="VJQ75" s="21"/>
      <c r="VJR75" s="21"/>
      <c r="VJS75" s="21"/>
      <c r="VJT75" s="21"/>
      <c r="VJU75" s="21"/>
      <c r="VJV75" s="21"/>
      <c r="VJW75" s="21"/>
      <c r="VJX75" s="21"/>
      <c r="VJY75" s="21"/>
      <c r="VJZ75" s="21"/>
      <c r="VKA75" s="21"/>
      <c r="VKB75" s="21"/>
      <c r="VKC75" s="21"/>
      <c r="VKD75" s="21"/>
      <c r="VKE75" s="21"/>
      <c r="VKF75" s="21"/>
      <c r="VKG75" s="21"/>
      <c r="VKH75" s="21"/>
      <c r="VKI75" s="21"/>
      <c r="VKJ75" s="21"/>
      <c r="VKK75" s="21"/>
      <c r="VKL75" s="21"/>
      <c r="VKM75" s="21"/>
      <c r="VKN75" s="21"/>
      <c r="VKO75" s="21"/>
      <c r="VKP75" s="21"/>
      <c r="VKQ75" s="21"/>
      <c r="VKR75" s="21"/>
      <c r="VKS75" s="21"/>
      <c r="VKT75" s="21"/>
      <c r="VKU75" s="21"/>
      <c r="VKV75" s="21"/>
      <c r="VKW75" s="21"/>
      <c r="VKX75" s="21"/>
      <c r="VKY75" s="21"/>
      <c r="VKZ75" s="21"/>
      <c r="VLA75" s="21"/>
      <c r="VLB75" s="21"/>
      <c r="VLC75" s="21"/>
      <c r="VLD75" s="21"/>
      <c r="VLE75" s="21"/>
      <c r="VLF75" s="21"/>
      <c r="VLG75" s="21"/>
      <c r="VLH75" s="21"/>
      <c r="VLI75" s="21"/>
      <c r="VLJ75" s="21"/>
      <c r="VLK75" s="21"/>
      <c r="VLL75" s="21"/>
      <c r="VLM75" s="21"/>
      <c r="VLN75" s="21"/>
      <c r="VLO75" s="21"/>
      <c r="VLP75" s="21"/>
      <c r="VLQ75" s="21"/>
      <c r="VLR75" s="21"/>
      <c r="VLS75" s="21"/>
      <c r="VLT75" s="21"/>
      <c r="VLU75" s="21"/>
      <c r="VLV75" s="21"/>
      <c r="VLW75" s="21"/>
      <c r="VLX75" s="21"/>
      <c r="VLY75" s="21"/>
      <c r="VLZ75" s="21"/>
      <c r="VMA75" s="21"/>
      <c r="VMB75" s="21"/>
      <c r="VMC75" s="21"/>
      <c r="VMD75" s="21"/>
      <c r="VME75" s="21"/>
      <c r="VMF75" s="21"/>
      <c r="VMG75" s="21"/>
      <c r="VMH75" s="21"/>
      <c r="VMI75" s="21"/>
      <c r="VMJ75" s="21"/>
      <c r="VMK75" s="21"/>
      <c r="VML75" s="21"/>
      <c r="VMM75" s="21"/>
      <c r="VMN75" s="21"/>
      <c r="VMO75" s="21"/>
      <c r="VMP75" s="21"/>
      <c r="VMQ75" s="21"/>
      <c r="VMR75" s="21"/>
      <c r="VMS75" s="21"/>
      <c r="VMT75" s="21"/>
      <c r="VMU75" s="21"/>
      <c r="VMV75" s="21"/>
      <c r="VMW75" s="21"/>
      <c r="VMX75" s="21"/>
      <c r="VMY75" s="21"/>
      <c r="VMZ75" s="21"/>
      <c r="VNA75" s="21"/>
      <c r="VNB75" s="21"/>
      <c r="VNC75" s="21"/>
      <c r="VND75" s="21"/>
      <c r="VNE75" s="21"/>
      <c r="VNF75" s="21"/>
      <c r="VNG75" s="21"/>
      <c r="VNH75" s="21"/>
      <c r="VNI75" s="21"/>
      <c r="VNJ75" s="21"/>
      <c r="VNK75" s="21"/>
      <c r="VNL75" s="21"/>
      <c r="VNM75" s="21"/>
      <c r="VNN75" s="21"/>
      <c r="VNO75" s="21"/>
      <c r="VNP75" s="21"/>
      <c r="VNQ75" s="21"/>
      <c r="VNR75" s="21"/>
      <c r="VNS75" s="21"/>
      <c r="VNT75" s="21"/>
      <c r="VNU75" s="21"/>
      <c r="VNV75" s="21"/>
      <c r="VNW75" s="21"/>
      <c r="VNX75" s="21"/>
      <c r="VNY75" s="21"/>
      <c r="VNZ75" s="21"/>
      <c r="VOA75" s="21"/>
      <c r="VOB75" s="21"/>
      <c r="VOC75" s="21"/>
      <c r="VOD75" s="21"/>
      <c r="VOE75" s="21"/>
      <c r="VOF75" s="21"/>
      <c r="VOG75" s="21"/>
      <c r="VOH75" s="21"/>
      <c r="VOI75" s="21"/>
      <c r="VOJ75" s="21"/>
      <c r="VOK75" s="21"/>
      <c r="VOL75" s="21"/>
      <c r="VOM75" s="21"/>
      <c r="VON75" s="21"/>
      <c r="VOO75" s="21"/>
      <c r="VOP75" s="21"/>
      <c r="VOQ75" s="21"/>
      <c r="VOR75" s="21"/>
      <c r="VOS75" s="21"/>
      <c r="VOT75" s="21"/>
      <c r="VOU75" s="21"/>
      <c r="VOV75" s="21"/>
      <c r="VOW75" s="21"/>
      <c r="VOX75" s="21"/>
      <c r="VOY75" s="21"/>
      <c r="VOZ75" s="21"/>
      <c r="VPA75" s="21"/>
      <c r="VPB75" s="21"/>
      <c r="VPC75" s="21"/>
      <c r="VPD75" s="21"/>
      <c r="VPE75" s="21"/>
      <c r="VPF75" s="21"/>
      <c r="VPG75" s="21"/>
      <c r="VPH75" s="21"/>
      <c r="VPI75" s="21"/>
      <c r="VPJ75" s="21"/>
      <c r="VPK75" s="21"/>
      <c r="VPL75" s="21"/>
      <c r="VPM75" s="21"/>
      <c r="VPN75" s="21"/>
      <c r="VPO75" s="21"/>
      <c r="VPP75" s="21"/>
      <c r="VPQ75" s="21"/>
      <c r="VPR75" s="21"/>
      <c r="VPS75" s="21"/>
      <c r="VPT75" s="21"/>
      <c r="VPU75" s="21"/>
      <c r="VPV75" s="21"/>
      <c r="VPW75" s="21"/>
      <c r="VPX75" s="21"/>
      <c r="VPY75" s="21"/>
      <c r="VPZ75" s="21"/>
      <c r="VQA75" s="21"/>
      <c r="VQB75" s="21"/>
      <c r="VQC75" s="21"/>
      <c r="VQD75" s="21"/>
      <c r="VQE75" s="21"/>
      <c r="VQF75" s="21"/>
      <c r="VQG75" s="21"/>
      <c r="VQH75" s="21"/>
      <c r="VQI75" s="21"/>
      <c r="VQJ75" s="21"/>
      <c r="VQK75" s="21"/>
      <c r="VQL75" s="21"/>
      <c r="VQM75" s="21"/>
      <c r="VQN75" s="21"/>
      <c r="VQO75" s="21"/>
      <c r="VQP75" s="21"/>
      <c r="VQQ75" s="21"/>
      <c r="VQR75" s="21"/>
      <c r="VQS75" s="21"/>
      <c r="VQT75" s="21"/>
      <c r="VQU75" s="21"/>
      <c r="VQV75" s="21"/>
      <c r="VQW75" s="21"/>
      <c r="VQX75" s="21"/>
      <c r="VQY75" s="21"/>
      <c r="VQZ75" s="21"/>
      <c r="VRA75" s="21"/>
      <c r="VRB75" s="21"/>
      <c r="VRC75" s="21"/>
      <c r="VRD75" s="21"/>
      <c r="VRE75" s="21"/>
      <c r="VRF75" s="21"/>
      <c r="VRG75" s="21"/>
      <c r="VRH75" s="21"/>
      <c r="VRI75" s="21"/>
      <c r="VRJ75" s="21"/>
      <c r="VRK75" s="21"/>
      <c r="VRL75" s="21"/>
      <c r="VRM75" s="21"/>
      <c r="VRN75" s="21"/>
      <c r="VRO75" s="21"/>
      <c r="VRP75" s="21"/>
      <c r="VRQ75" s="21"/>
      <c r="VRR75" s="21"/>
      <c r="VRS75" s="21"/>
      <c r="VRT75" s="21"/>
      <c r="VRU75" s="21"/>
      <c r="VRV75" s="21"/>
      <c r="VRW75" s="21"/>
      <c r="VRX75" s="21"/>
      <c r="VRY75" s="21"/>
      <c r="VRZ75" s="21"/>
      <c r="VSA75" s="21"/>
      <c r="VSB75" s="21"/>
      <c r="VSC75" s="21"/>
      <c r="VSD75" s="21"/>
      <c r="VSE75" s="21"/>
      <c r="VSF75" s="21"/>
      <c r="VSG75" s="21"/>
      <c r="VSH75" s="21"/>
      <c r="VSI75" s="21"/>
      <c r="VSJ75" s="21"/>
      <c r="VSK75" s="21"/>
      <c r="VSL75" s="21"/>
      <c r="VSM75" s="21"/>
      <c r="VSN75" s="21"/>
      <c r="VSO75" s="21"/>
      <c r="VSP75" s="21"/>
      <c r="VSQ75" s="21"/>
      <c r="VSR75" s="21"/>
      <c r="VSS75" s="21"/>
      <c r="VST75" s="21"/>
      <c r="VSU75" s="21"/>
      <c r="VSV75" s="21"/>
      <c r="VSW75" s="21"/>
      <c r="VSX75" s="21"/>
      <c r="VSY75" s="21"/>
      <c r="VSZ75" s="21"/>
      <c r="VTA75" s="21"/>
      <c r="VTB75" s="21"/>
      <c r="VTC75" s="21"/>
      <c r="VTD75" s="21"/>
      <c r="VTE75" s="21"/>
      <c r="VTF75" s="21"/>
      <c r="VTG75" s="21"/>
      <c r="VTH75" s="21"/>
      <c r="VTI75" s="21"/>
      <c r="VTJ75" s="21"/>
      <c r="VTK75" s="21"/>
      <c r="VTL75" s="21"/>
      <c r="VTM75" s="21"/>
      <c r="VTN75" s="21"/>
      <c r="VTO75" s="21"/>
      <c r="VTP75" s="21"/>
      <c r="VTQ75" s="21"/>
      <c r="VTR75" s="21"/>
      <c r="VTS75" s="21"/>
      <c r="VTT75" s="21"/>
      <c r="VTU75" s="21"/>
      <c r="VTV75" s="21"/>
      <c r="VTW75" s="21"/>
      <c r="VTX75" s="21"/>
      <c r="VTY75" s="21"/>
      <c r="VTZ75" s="21"/>
      <c r="VUA75" s="21"/>
      <c r="VUB75" s="21"/>
      <c r="VUC75" s="21"/>
      <c r="VUD75" s="21"/>
      <c r="VUE75" s="21"/>
      <c r="VUF75" s="21"/>
      <c r="VUG75" s="21"/>
      <c r="VUH75" s="21"/>
      <c r="VUI75" s="21"/>
      <c r="VUJ75" s="21"/>
      <c r="VUK75" s="21"/>
      <c r="VUL75" s="21"/>
      <c r="VUM75" s="21"/>
      <c r="VUN75" s="21"/>
      <c r="VUO75" s="21"/>
      <c r="VUP75" s="21"/>
      <c r="VUQ75" s="21"/>
      <c r="VUR75" s="21"/>
      <c r="VUS75" s="21"/>
      <c r="VUT75" s="21"/>
      <c r="VUU75" s="21"/>
      <c r="VUV75" s="21"/>
      <c r="VUW75" s="21"/>
      <c r="VUX75" s="21"/>
      <c r="VUY75" s="21"/>
      <c r="VUZ75" s="21"/>
      <c r="VVA75" s="21"/>
      <c r="VVB75" s="21"/>
      <c r="VVC75" s="21"/>
      <c r="VVD75" s="21"/>
      <c r="VVE75" s="21"/>
      <c r="VVF75" s="21"/>
      <c r="VVG75" s="21"/>
      <c r="VVH75" s="21"/>
      <c r="VVI75" s="21"/>
      <c r="VVJ75" s="21"/>
      <c r="VVK75" s="21"/>
      <c r="VVL75" s="21"/>
      <c r="VVM75" s="21"/>
      <c r="VVN75" s="21"/>
      <c r="VVO75" s="21"/>
      <c r="VVP75" s="21"/>
      <c r="VVQ75" s="21"/>
      <c r="VVR75" s="21"/>
      <c r="VVS75" s="21"/>
      <c r="VVT75" s="21"/>
      <c r="VVU75" s="21"/>
      <c r="VVV75" s="21"/>
      <c r="VVW75" s="21"/>
      <c r="VVX75" s="21"/>
      <c r="VVY75" s="21"/>
      <c r="VVZ75" s="21"/>
      <c r="VWA75" s="21"/>
      <c r="VWB75" s="21"/>
      <c r="VWC75" s="21"/>
      <c r="VWD75" s="21"/>
      <c r="VWE75" s="21"/>
      <c r="VWF75" s="21"/>
      <c r="VWG75" s="21"/>
      <c r="VWH75" s="21"/>
      <c r="VWI75" s="21"/>
      <c r="VWJ75" s="21"/>
      <c r="VWK75" s="21"/>
      <c r="VWL75" s="21"/>
      <c r="VWM75" s="21"/>
      <c r="VWN75" s="21"/>
      <c r="VWO75" s="21"/>
      <c r="VWP75" s="21"/>
      <c r="VWQ75" s="21"/>
      <c r="VWR75" s="21"/>
      <c r="VWS75" s="21"/>
      <c r="VWT75" s="21"/>
      <c r="VWU75" s="21"/>
      <c r="VWV75" s="21"/>
      <c r="VWW75" s="21"/>
      <c r="VWX75" s="21"/>
      <c r="VWY75" s="21"/>
      <c r="VWZ75" s="21"/>
      <c r="VXA75" s="21"/>
      <c r="VXB75" s="21"/>
      <c r="VXC75" s="21"/>
      <c r="VXD75" s="21"/>
      <c r="VXE75" s="21"/>
      <c r="VXF75" s="21"/>
      <c r="VXG75" s="21"/>
      <c r="VXH75" s="21"/>
      <c r="VXI75" s="21"/>
      <c r="VXJ75" s="21"/>
      <c r="VXK75" s="21"/>
      <c r="VXL75" s="21"/>
      <c r="VXM75" s="21"/>
      <c r="VXN75" s="21"/>
      <c r="VXO75" s="21"/>
      <c r="VXP75" s="21"/>
      <c r="VXQ75" s="21"/>
      <c r="VXR75" s="21"/>
      <c r="VXS75" s="21"/>
      <c r="VXT75" s="21"/>
      <c r="VXU75" s="21"/>
      <c r="VXV75" s="21"/>
      <c r="VXW75" s="21"/>
      <c r="VXX75" s="21"/>
      <c r="VXY75" s="21"/>
      <c r="VXZ75" s="21"/>
      <c r="VYA75" s="21"/>
      <c r="VYB75" s="21"/>
      <c r="VYC75" s="21"/>
      <c r="VYD75" s="21"/>
      <c r="VYE75" s="21"/>
      <c r="VYF75" s="21"/>
      <c r="VYG75" s="21"/>
      <c r="VYH75" s="21"/>
      <c r="VYI75" s="21"/>
      <c r="VYJ75" s="21"/>
      <c r="VYK75" s="21"/>
      <c r="VYL75" s="21"/>
      <c r="VYM75" s="21"/>
      <c r="VYN75" s="21"/>
      <c r="VYO75" s="21"/>
      <c r="VYP75" s="21"/>
      <c r="VYQ75" s="21"/>
      <c r="VYR75" s="21"/>
      <c r="VYS75" s="21"/>
      <c r="VYT75" s="21"/>
      <c r="VYU75" s="21"/>
      <c r="VYV75" s="21"/>
      <c r="VYW75" s="21"/>
      <c r="VYX75" s="21"/>
      <c r="VYY75" s="21"/>
      <c r="VYZ75" s="21"/>
      <c r="VZA75" s="21"/>
      <c r="VZB75" s="21"/>
      <c r="VZC75" s="21"/>
      <c r="VZD75" s="21"/>
      <c r="VZE75" s="21"/>
      <c r="VZF75" s="21"/>
      <c r="VZG75" s="21"/>
      <c r="VZH75" s="21"/>
      <c r="VZI75" s="21"/>
      <c r="VZJ75" s="21"/>
      <c r="VZK75" s="21"/>
      <c r="VZL75" s="21"/>
      <c r="VZM75" s="21"/>
      <c r="VZN75" s="21"/>
      <c r="VZO75" s="21"/>
      <c r="VZP75" s="21"/>
      <c r="VZQ75" s="21"/>
      <c r="VZR75" s="21"/>
      <c r="VZS75" s="21"/>
      <c r="VZT75" s="21"/>
      <c r="VZU75" s="21"/>
      <c r="VZV75" s="21"/>
      <c r="VZW75" s="21"/>
      <c r="VZX75" s="21"/>
      <c r="VZY75" s="21"/>
      <c r="VZZ75" s="21"/>
      <c r="WAA75" s="21"/>
      <c r="WAB75" s="21"/>
      <c r="WAC75" s="21"/>
      <c r="WAD75" s="21"/>
      <c r="WAE75" s="21"/>
      <c r="WAF75" s="21"/>
      <c r="WAG75" s="21"/>
      <c r="WAH75" s="21"/>
      <c r="WAI75" s="21"/>
      <c r="WAJ75" s="21"/>
      <c r="WAK75" s="21"/>
      <c r="WAL75" s="21"/>
      <c r="WAM75" s="21"/>
      <c r="WAN75" s="21"/>
      <c r="WAO75" s="21"/>
      <c r="WAP75" s="21"/>
      <c r="WAQ75" s="21"/>
      <c r="WAR75" s="21"/>
      <c r="WAS75" s="21"/>
      <c r="WAT75" s="21"/>
      <c r="WAU75" s="21"/>
      <c r="WAV75" s="21"/>
      <c r="WAW75" s="21"/>
      <c r="WAX75" s="21"/>
      <c r="WAY75" s="21"/>
      <c r="WAZ75" s="21"/>
      <c r="WBA75" s="21"/>
      <c r="WBB75" s="21"/>
      <c r="WBC75" s="21"/>
      <c r="WBD75" s="21"/>
      <c r="WBE75" s="21"/>
      <c r="WBF75" s="21"/>
      <c r="WBG75" s="21"/>
      <c r="WBH75" s="21"/>
      <c r="WBI75" s="21"/>
      <c r="WBJ75" s="21"/>
      <c r="WBK75" s="21"/>
      <c r="WBL75" s="21"/>
      <c r="WBM75" s="21"/>
      <c r="WBN75" s="21"/>
      <c r="WBO75" s="21"/>
      <c r="WBP75" s="21"/>
      <c r="WBQ75" s="21"/>
      <c r="WBR75" s="21"/>
      <c r="WBS75" s="21"/>
      <c r="WBT75" s="21"/>
      <c r="WBU75" s="21"/>
      <c r="WBV75" s="21"/>
      <c r="WBW75" s="21"/>
      <c r="WBX75" s="21"/>
      <c r="WBY75" s="21"/>
      <c r="WBZ75" s="21"/>
      <c r="WCA75" s="21"/>
      <c r="WCB75" s="21"/>
      <c r="WCC75" s="21"/>
      <c r="WCD75" s="21"/>
      <c r="WCE75" s="21"/>
      <c r="WCF75" s="21"/>
      <c r="WCG75" s="21"/>
      <c r="WCH75" s="21"/>
      <c r="WCI75" s="21"/>
      <c r="WCJ75" s="21"/>
      <c r="WCK75" s="21"/>
      <c r="WCL75" s="21"/>
      <c r="WCM75" s="21"/>
      <c r="WCN75" s="21"/>
      <c r="WCO75" s="21"/>
      <c r="WCP75" s="21"/>
      <c r="WCQ75" s="21"/>
      <c r="WCR75" s="21"/>
      <c r="WCS75" s="21"/>
      <c r="WCT75" s="21"/>
      <c r="WCU75" s="21"/>
      <c r="WCV75" s="21"/>
      <c r="WCW75" s="21"/>
      <c r="WCX75" s="21"/>
      <c r="WCY75" s="21"/>
      <c r="WCZ75" s="21"/>
      <c r="WDA75" s="21"/>
      <c r="WDB75" s="21"/>
      <c r="WDC75" s="21"/>
      <c r="WDD75" s="21"/>
      <c r="WDE75" s="21"/>
      <c r="WDF75" s="21"/>
      <c r="WDG75" s="21"/>
      <c r="WDH75" s="21"/>
      <c r="WDI75" s="21"/>
      <c r="WDJ75" s="21"/>
      <c r="WDK75" s="21"/>
      <c r="WDL75" s="21"/>
      <c r="WDM75" s="21"/>
      <c r="WDN75" s="21"/>
      <c r="WDO75" s="21"/>
      <c r="WDP75" s="21"/>
      <c r="WDQ75" s="21"/>
      <c r="WDR75" s="21"/>
      <c r="WDS75" s="21"/>
      <c r="WDT75" s="21"/>
      <c r="WDU75" s="21"/>
      <c r="WDV75" s="21"/>
      <c r="WDW75" s="21"/>
      <c r="WDX75" s="21"/>
      <c r="WDY75" s="21"/>
      <c r="WDZ75" s="21"/>
      <c r="WEA75" s="21"/>
      <c r="WEB75" s="21"/>
      <c r="WEC75" s="21"/>
      <c r="WED75" s="21"/>
      <c r="WEE75" s="21"/>
      <c r="WEF75" s="21"/>
      <c r="WEG75" s="21"/>
      <c r="WEH75" s="21"/>
      <c r="WEI75" s="21"/>
      <c r="WEJ75" s="21"/>
      <c r="WEK75" s="21"/>
      <c r="WEL75" s="21"/>
      <c r="WEM75" s="21"/>
      <c r="WEN75" s="21"/>
      <c r="WEO75" s="21"/>
      <c r="WEP75" s="21"/>
      <c r="WEQ75" s="21"/>
      <c r="WER75" s="21"/>
      <c r="WES75" s="21"/>
      <c r="WET75" s="21"/>
      <c r="WEU75" s="21"/>
      <c r="WEV75" s="21"/>
      <c r="WEW75" s="21"/>
      <c r="WEX75" s="21"/>
      <c r="WEY75" s="21"/>
      <c r="WEZ75" s="21"/>
      <c r="WFA75" s="21"/>
      <c r="WFB75" s="21"/>
      <c r="WFC75" s="21"/>
      <c r="WFD75" s="21"/>
      <c r="WFE75" s="21"/>
      <c r="WFF75" s="21"/>
      <c r="WFG75" s="21"/>
      <c r="WFH75" s="21"/>
      <c r="WFI75" s="21"/>
      <c r="WFJ75" s="21"/>
      <c r="WFK75" s="21"/>
      <c r="WFL75" s="21"/>
      <c r="WFM75" s="21"/>
      <c r="WFN75" s="21"/>
      <c r="WFO75" s="21"/>
      <c r="WFP75" s="21"/>
      <c r="WFQ75" s="21"/>
      <c r="WFR75" s="21"/>
      <c r="WFS75" s="21"/>
      <c r="WFT75" s="21"/>
      <c r="WFU75" s="21"/>
      <c r="WFV75" s="21"/>
      <c r="WFW75" s="21"/>
      <c r="WFX75" s="21"/>
      <c r="WFY75" s="21"/>
      <c r="WFZ75" s="21"/>
      <c r="WGA75" s="21"/>
      <c r="WGB75" s="21"/>
      <c r="WGC75" s="21"/>
      <c r="WGD75" s="21"/>
      <c r="WGE75" s="21"/>
      <c r="WGF75" s="21"/>
      <c r="WGG75" s="21"/>
      <c r="WGH75" s="21"/>
      <c r="WGI75" s="21"/>
      <c r="WGJ75" s="21"/>
      <c r="WGK75" s="21"/>
      <c r="WGL75" s="21"/>
      <c r="WGM75" s="21"/>
      <c r="WGN75" s="21"/>
      <c r="WGO75" s="21"/>
      <c r="WGP75" s="21"/>
      <c r="WGQ75" s="21"/>
      <c r="WGR75" s="21"/>
      <c r="WGS75" s="21"/>
      <c r="WGT75" s="21"/>
      <c r="WGU75" s="21"/>
      <c r="WGV75" s="21"/>
      <c r="WGW75" s="21"/>
      <c r="WGX75" s="21"/>
      <c r="WGY75" s="21"/>
      <c r="WGZ75" s="21"/>
      <c r="WHA75" s="21"/>
      <c r="WHB75" s="21"/>
      <c r="WHC75" s="21"/>
      <c r="WHD75" s="21"/>
      <c r="WHE75" s="21"/>
      <c r="WHF75" s="21"/>
      <c r="WHG75" s="21"/>
      <c r="WHH75" s="21"/>
      <c r="WHI75" s="21"/>
      <c r="WHJ75" s="21"/>
      <c r="WHK75" s="21"/>
      <c r="WHL75" s="21"/>
      <c r="WHM75" s="21"/>
      <c r="WHN75" s="21"/>
      <c r="WHO75" s="21"/>
      <c r="WHP75" s="21"/>
      <c r="WHQ75" s="21"/>
      <c r="WHR75" s="21"/>
      <c r="WHS75" s="21"/>
      <c r="WHT75" s="21"/>
      <c r="WHU75" s="21"/>
      <c r="WHV75" s="21"/>
      <c r="WHW75" s="21"/>
      <c r="WHX75" s="21"/>
      <c r="WHY75" s="21"/>
      <c r="WHZ75" s="21"/>
      <c r="WIA75" s="21"/>
      <c r="WIB75" s="21"/>
      <c r="WIC75" s="21"/>
      <c r="WID75" s="21"/>
      <c r="WIE75" s="21"/>
      <c r="WIF75" s="21"/>
      <c r="WIG75" s="21"/>
      <c r="WIH75" s="21"/>
      <c r="WII75" s="21"/>
      <c r="WIJ75" s="21"/>
      <c r="WIK75" s="21"/>
      <c r="WIL75" s="21"/>
      <c r="WIM75" s="21"/>
      <c r="WIN75" s="21"/>
      <c r="WIO75" s="21"/>
      <c r="WIP75" s="21"/>
      <c r="WIQ75" s="21"/>
      <c r="WIR75" s="21"/>
      <c r="WIS75" s="21"/>
      <c r="WIT75" s="21"/>
      <c r="WIU75" s="21"/>
      <c r="WIV75" s="21"/>
      <c r="WIW75" s="21"/>
      <c r="WIX75" s="21"/>
      <c r="WIY75" s="21"/>
      <c r="WIZ75" s="21"/>
      <c r="WJA75" s="21"/>
      <c r="WJB75" s="21"/>
      <c r="WJC75" s="21"/>
      <c r="WJD75" s="21"/>
      <c r="WJE75" s="21"/>
      <c r="WJF75" s="21"/>
      <c r="WJG75" s="21"/>
      <c r="WJH75" s="21"/>
      <c r="WJI75" s="21"/>
      <c r="WJJ75" s="21"/>
      <c r="WJK75" s="21"/>
      <c r="WJL75" s="21"/>
      <c r="WJM75" s="21"/>
      <c r="WJN75" s="21"/>
      <c r="WJO75" s="21"/>
      <c r="WJP75" s="21"/>
      <c r="WJQ75" s="21"/>
      <c r="WJR75" s="21"/>
      <c r="WJS75" s="21"/>
      <c r="WJT75" s="21"/>
      <c r="WJU75" s="21"/>
      <c r="WJV75" s="21"/>
      <c r="WJW75" s="21"/>
      <c r="WJX75" s="21"/>
      <c r="WJY75" s="21"/>
      <c r="WJZ75" s="21"/>
      <c r="WKA75" s="21"/>
      <c r="WKB75" s="21"/>
      <c r="WKC75" s="21"/>
      <c r="WKD75" s="21"/>
      <c r="WKE75" s="21"/>
      <c r="WKF75" s="21"/>
      <c r="WKG75" s="21"/>
      <c r="WKH75" s="21"/>
      <c r="WKI75" s="21"/>
      <c r="WKJ75" s="21"/>
      <c r="WKK75" s="21"/>
      <c r="WKL75" s="21"/>
      <c r="WKM75" s="21"/>
      <c r="WKN75" s="21"/>
      <c r="WKO75" s="21"/>
      <c r="WKP75" s="21"/>
      <c r="WKQ75" s="21"/>
      <c r="WKR75" s="21"/>
      <c r="WKS75" s="21"/>
      <c r="WKT75" s="21"/>
      <c r="WKU75" s="21"/>
      <c r="WKV75" s="21"/>
      <c r="WKW75" s="21"/>
      <c r="WKX75" s="21"/>
      <c r="WKY75" s="21"/>
      <c r="WKZ75" s="21"/>
      <c r="WLA75" s="21"/>
      <c r="WLB75" s="21"/>
      <c r="WLC75" s="21"/>
      <c r="WLD75" s="21"/>
      <c r="WLE75" s="21"/>
      <c r="WLF75" s="21"/>
      <c r="WLG75" s="21"/>
      <c r="WLH75" s="21"/>
      <c r="WLI75" s="21"/>
      <c r="WLJ75" s="21"/>
      <c r="WLK75" s="21"/>
      <c r="WLL75" s="21"/>
      <c r="WLM75" s="21"/>
      <c r="WLN75" s="21"/>
      <c r="WLO75" s="21"/>
      <c r="WLP75" s="21"/>
      <c r="WLQ75" s="21"/>
      <c r="WLR75" s="21"/>
      <c r="WLS75" s="21"/>
      <c r="WLT75" s="21"/>
      <c r="WLU75" s="21"/>
      <c r="WLV75" s="21"/>
      <c r="WLW75" s="21"/>
      <c r="WLX75" s="21"/>
      <c r="WLY75" s="21"/>
      <c r="WLZ75" s="21"/>
      <c r="WMA75" s="21"/>
      <c r="WMB75" s="21"/>
      <c r="WMC75" s="21"/>
      <c r="WMD75" s="21"/>
      <c r="WME75" s="21"/>
      <c r="WMF75" s="21"/>
      <c r="WMG75" s="21"/>
      <c r="WMH75" s="21"/>
      <c r="WMI75" s="21"/>
      <c r="WMJ75" s="21"/>
      <c r="WMK75" s="21"/>
      <c r="WML75" s="21"/>
      <c r="WMM75" s="21"/>
      <c r="WMN75" s="21"/>
      <c r="WMO75" s="21"/>
      <c r="WMP75" s="21"/>
      <c r="WMQ75" s="21"/>
      <c r="WMR75" s="21"/>
      <c r="WMS75" s="21"/>
      <c r="WMT75" s="21"/>
      <c r="WMU75" s="21"/>
      <c r="WMV75" s="21"/>
      <c r="WMW75" s="21"/>
      <c r="WMX75" s="21"/>
      <c r="WMY75" s="21"/>
      <c r="WMZ75" s="21"/>
      <c r="WNA75" s="21"/>
      <c r="WNB75" s="21"/>
      <c r="WNC75" s="21"/>
      <c r="WND75" s="21"/>
      <c r="WNE75" s="21"/>
      <c r="WNF75" s="21"/>
      <c r="WNG75" s="21"/>
      <c r="WNH75" s="21"/>
      <c r="WNI75" s="21"/>
      <c r="WNJ75" s="21"/>
      <c r="WNK75" s="21"/>
      <c r="WNL75" s="21"/>
      <c r="WNM75" s="21"/>
      <c r="WNN75" s="21"/>
      <c r="WNO75" s="21"/>
      <c r="WNP75" s="21"/>
      <c r="WNQ75" s="21"/>
      <c r="WNR75" s="21"/>
      <c r="WNS75" s="21"/>
      <c r="WNT75" s="21"/>
      <c r="WNU75" s="21"/>
      <c r="WNV75" s="21"/>
      <c r="WNW75" s="21"/>
      <c r="WNX75" s="21"/>
      <c r="WNY75" s="21"/>
      <c r="WNZ75" s="21"/>
      <c r="WOA75" s="21"/>
      <c r="WOB75" s="21"/>
      <c r="WOC75" s="21"/>
      <c r="WOD75" s="21"/>
      <c r="WOE75" s="21"/>
      <c r="WOF75" s="21"/>
      <c r="WOG75" s="21"/>
      <c r="WOH75" s="21"/>
      <c r="WOI75" s="21"/>
      <c r="WOJ75" s="21"/>
      <c r="WOK75" s="21"/>
      <c r="WOL75" s="21"/>
      <c r="WOM75" s="21"/>
      <c r="WON75" s="21"/>
      <c r="WOO75" s="21"/>
      <c r="WOP75" s="21"/>
      <c r="WOQ75" s="21"/>
      <c r="WOR75" s="21"/>
      <c r="WOS75" s="21"/>
      <c r="WOT75" s="21"/>
      <c r="WOU75" s="21"/>
      <c r="WOV75" s="21"/>
      <c r="WOW75" s="21"/>
      <c r="WOX75" s="21"/>
      <c r="WOY75" s="21"/>
      <c r="WOZ75" s="21"/>
      <c r="WPA75" s="21"/>
      <c r="WPB75" s="21"/>
      <c r="WPC75" s="21"/>
      <c r="WPD75" s="21"/>
      <c r="WPE75" s="21"/>
      <c r="WPF75" s="21"/>
      <c r="WPG75" s="21"/>
      <c r="WPH75" s="21"/>
      <c r="WPI75" s="21"/>
      <c r="WPJ75" s="21"/>
      <c r="WPK75" s="21"/>
      <c r="WPL75" s="21"/>
      <c r="WPM75" s="21"/>
      <c r="WPN75" s="21"/>
      <c r="WPO75" s="21"/>
      <c r="WPP75" s="21"/>
      <c r="WPQ75" s="21"/>
      <c r="WPR75" s="21"/>
      <c r="WPS75" s="21"/>
      <c r="WPT75" s="21"/>
      <c r="WPU75" s="21"/>
      <c r="WPV75" s="21"/>
      <c r="WPW75" s="21"/>
      <c r="WPX75" s="21"/>
      <c r="WPY75" s="21"/>
      <c r="WPZ75" s="21"/>
      <c r="WQA75" s="21"/>
      <c r="WQB75" s="21"/>
      <c r="WQC75" s="21"/>
      <c r="WQD75" s="21"/>
      <c r="WQE75" s="21"/>
      <c r="WQF75" s="21"/>
      <c r="WQG75" s="21"/>
      <c r="WQH75" s="21"/>
      <c r="WQI75" s="21"/>
      <c r="WQJ75" s="21"/>
      <c r="WQK75" s="21"/>
      <c r="WQL75" s="21"/>
      <c r="WQM75" s="21"/>
      <c r="WQN75" s="21"/>
      <c r="WQO75" s="21"/>
      <c r="WQP75" s="21"/>
      <c r="WQQ75" s="21"/>
      <c r="WQR75" s="21"/>
      <c r="WQS75" s="21"/>
      <c r="WQT75" s="21"/>
      <c r="WQU75" s="21"/>
      <c r="WQV75" s="21"/>
      <c r="WQW75" s="21"/>
      <c r="WQX75" s="21"/>
      <c r="WQY75" s="21"/>
      <c r="WQZ75" s="21"/>
      <c r="WRA75" s="21"/>
      <c r="WRB75" s="21"/>
      <c r="WRC75" s="21"/>
      <c r="WRD75" s="21"/>
      <c r="WRE75" s="21"/>
      <c r="WRF75" s="21"/>
      <c r="WRG75" s="21"/>
      <c r="WRH75" s="21"/>
      <c r="WRI75" s="21"/>
      <c r="WRJ75" s="21"/>
      <c r="WRK75" s="21"/>
      <c r="WRL75" s="21"/>
      <c r="WRM75" s="21"/>
      <c r="WRN75" s="21"/>
      <c r="WRO75" s="21"/>
      <c r="WRP75" s="21"/>
      <c r="WRQ75" s="21"/>
      <c r="WRR75" s="21"/>
      <c r="WRS75" s="21"/>
      <c r="WRT75" s="21"/>
      <c r="WRU75" s="21"/>
      <c r="WRV75" s="21"/>
      <c r="WRW75" s="21"/>
      <c r="WRX75" s="21"/>
      <c r="WRY75" s="21"/>
      <c r="WRZ75" s="21"/>
      <c r="WSA75" s="21"/>
      <c r="WSB75" s="21"/>
      <c r="WSC75" s="21"/>
      <c r="WSD75" s="21"/>
      <c r="WSE75" s="21"/>
      <c r="WSF75" s="21"/>
      <c r="WSG75" s="21"/>
      <c r="WSH75" s="21"/>
      <c r="WSI75" s="21"/>
      <c r="WSJ75" s="21"/>
      <c r="WSK75" s="21"/>
      <c r="WSL75" s="21"/>
      <c r="WSM75" s="21"/>
      <c r="WSN75" s="21"/>
      <c r="WSO75" s="21"/>
      <c r="WSP75" s="21"/>
      <c r="WSQ75" s="21"/>
      <c r="WSR75" s="21"/>
      <c r="WSS75" s="21"/>
      <c r="WST75" s="21"/>
      <c r="WSU75" s="21"/>
      <c r="WSV75" s="21"/>
      <c r="WSW75" s="21"/>
      <c r="WSX75" s="21"/>
      <c r="WSY75" s="21"/>
      <c r="WSZ75" s="21"/>
      <c r="WTA75" s="21"/>
      <c r="WTB75" s="21"/>
      <c r="WTC75" s="21"/>
      <c r="WTD75" s="21"/>
      <c r="WTE75" s="21"/>
      <c r="WTF75" s="21"/>
      <c r="WTG75" s="21"/>
      <c r="WTH75" s="21"/>
      <c r="WTI75" s="21"/>
      <c r="WTJ75" s="21"/>
      <c r="WTK75" s="21"/>
      <c r="WTL75" s="21"/>
      <c r="WTM75" s="21"/>
      <c r="WTN75" s="21"/>
      <c r="WTO75" s="21"/>
      <c r="WTP75" s="21"/>
      <c r="WTQ75" s="21"/>
      <c r="WTR75" s="21"/>
      <c r="WTS75" s="21"/>
      <c r="WTT75" s="21"/>
      <c r="WTU75" s="21"/>
      <c r="WTV75" s="21"/>
      <c r="WTW75" s="21"/>
      <c r="WTX75" s="21"/>
      <c r="WTY75" s="21"/>
      <c r="WTZ75" s="21"/>
      <c r="WUA75" s="21"/>
      <c r="WUB75" s="21"/>
      <c r="WUC75" s="21"/>
      <c r="WUD75" s="21"/>
      <c r="WUE75" s="21"/>
      <c r="WUF75" s="21"/>
      <c r="WUG75" s="21"/>
      <c r="WUH75" s="21"/>
      <c r="WUI75" s="21"/>
      <c r="WUJ75" s="21"/>
      <c r="WUK75" s="21"/>
      <c r="WUL75" s="21"/>
      <c r="WUM75" s="21"/>
      <c r="WUN75" s="21"/>
      <c r="WUO75" s="21"/>
      <c r="WUP75" s="21"/>
      <c r="WUQ75" s="21"/>
      <c r="WUR75" s="21"/>
      <c r="WUS75" s="21"/>
      <c r="WUT75" s="21"/>
      <c r="WUU75" s="21"/>
      <c r="WUV75" s="21"/>
      <c r="WUW75" s="21"/>
      <c r="WUX75" s="21"/>
      <c r="WUY75" s="21"/>
      <c r="WUZ75" s="21"/>
      <c r="WVA75" s="21"/>
      <c r="WVB75" s="21"/>
      <c r="WVC75" s="21"/>
      <c r="WVD75" s="21"/>
      <c r="WVE75" s="21"/>
      <c r="WVF75" s="21"/>
      <c r="WVG75" s="21"/>
      <c r="WVH75" s="21"/>
      <c r="WVI75" s="21"/>
      <c r="WVJ75" s="21"/>
      <c r="WVK75" s="21"/>
      <c r="WVL75" s="21"/>
      <c r="WVM75" s="21"/>
      <c r="WVN75" s="21"/>
      <c r="WVO75" s="21"/>
      <c r="WVP75" s="21"/>
      <c r="WVQ75" s="21"/>
      <c r="WVR75" s="21"/>
      <c r="WVS75" s="21"/>
      <c r="WVT75" s="21"/>
      <c r="WVU75" s="21"/>
      <c r="WVV75" s="21"/>
      <c r="WVW75" s="21"/>
      <c r="WVX75" s="21"/>
      <c r="WVY75" s="21"/>
      <c r="WVZ75" s="21"/>
      <c r="WWA75" s="21"/>
      <c r="WWB75" s="21"/>
      <c r="WWC75" s="21"/>
      <c r="WWD75" s="21"/>
      <c r="WWE75" s="21"/>
      <c r="WWF75" s="21"/>
      <c r="WWG75" s="21"/>
      <c r="WWH75" s="21"/>
      <c r="WWI75" s="21"/>
      <c r="WWJ75" s="21"/>
      <c r="WWK75" s="21"/>
      <c r="WWL75" s="21"/>
      <c r="WWM75" s="21"/>
      <c r="WWN75" s="21"/>
      <c r="WWO75" s="21"/>
      <c r="WWP75" s="21"/>
      <c r="WWQ75" s="21"/>
      <c r="WWR75" s="21"/>
      <c r="WWS75" s="21"/>
      <c r="WWT75" s="21"/>
      <c r="WWU75" s="21"/>
      <c r="WWV75" s="21"/>
      <c r="WWW75" s="21"/>
      <c r="WWX75" s="21"/>
      <c r="WWY75" s="21"/>
      <c r="WWZ75" s="21"/>
      <c r="WXA75" s="21"/>
      <c r="WXB75" s="21"/>
      <c r="WXC75" s="21"/>
      <c r="WXD75" s="21"/>
      <c r="WXE75" s="21"/>
      <c r="WXF75" s="21"/>
      <c r="WXG75" s="21"/>
      <c r="WXH75" s="21"/>
      <c r="WXI75" s="21"/>
      <c r="WXJ75" s="21"/>
      <c r="WXK75" s="21"/>
      <c r="WXL75" s="21"/>
      <c r="WXM75" s="21"/>
      <c r="WXN75" s="21"/>
      <c r="WXO75" s="21"/>
      <c r="WXP75" s="21"/>
      <c r="WXQ75" s="21"/>
      <c r="WXR75" s="21"/>
      <c r="WXS75" s="21"/>
      <c r="WXT75" s="21"/>
      <c r="WXU75" s="21"/>
      <c r="WXV75" s="21"/>
      <c r="WXW75" s="21"/>
      <c r="WXX75" s="21"/>
      <c r="WXY75" s="21"/>
      <c r="WXZ75" s="21"/>
      <c r="WYA75" s="21"/>
      <c r="WYB75" s="21"/>
      <c r="WYC75" s="21"/>
      <c r="WYD75" s="21"/>
      <c r="WYE75" s="21"/>
      <c r="WYF75" s="21"/>
      <c r="WYG75" s="21"/>
      <c r="WYH75" s="21"/>
      <c r="WYI75" s="21"/>
      <c r="WYJ75" s="21"/>
      <c r="WYK75" s="21"/>
      <c r="WYL75" s="21"/>
      <c r="WYM75" s="21"/>
      <c r="WYN75" s="21"/>
      <c r="WYO75" s="21"/>
      <c r="WYP75" s="21"/>
      <c r="WYQ75" s="21"/>
      <c r="WYR75" s="21"/>
      <c r="WYS75" s="21"/>
      <c r="WYT75" s="21"/>
      <c r="WYU75" s="21"/>
      <c r="WYV75" s="21"/>
      <c r="WYW75" s="21"/>
      <c r="WYX75" s="21"/>
      <c r="WYY75" s="21"/>
      <c r="WYZ75" s="21"/>
      <c r="WZA75" s="21"/>
      <c r="WZB75" s="21"/>
      <c r="WZC75" s="21"/>
      <c r="WZD75" s="21"/>
      <c r="WZE75" s="21"/>
      <c r="WZF75" s="21"/>
      <c r="WZG75" s="21"/>
      <c r="WZH75" s="21"/>
      <c r="WZI75" s="21"/>
      <c r="WZJ75" s="21"/>
      <c r="WZK75" s="21"/>
      <c r="WZL75" s="21"/>
      <c r="WZM75" s="21"/>
      <c r="WZN75" s="21"/>
      <c r="WZO75" s="21"/>
      <c r="WZP75" s="21"/>
      <c r="WZQ75" s="21"/>
      <c r="WZR75" s="21"/>
      <c r="WZS75" s="21"/>
      <c r="WZT75" s="21"/>
      <c r="WZU75" s="21"/>
      <c r="WZV75" s="21"/>
      <c r="WZW75" s="21"/>
      <c r="WZX75" s="21"/>
      <c r="WZY75" s="21"/>
      <c r="WZZ75" s="21"/>
      <c r="XAA75" s="21"/>
      <c r="XAB75" s="21"/>
      <c r="XAC75" s="21"/>
      <c r="XAD75" s="21"/>
      <c r="XAE75" s="21"/>
      <c r="XAF75" s="21"/>
      <c r="XAG75" s="21"/>
      <c r="XAH75" s="21"/>
      <c r="XAI75" s="21"/>
      <c r="XAJ75" s="21"/>
      <c r="XAK75" s="21"/>
      <c r="XAL75" s="21"/>
      <c r="XAM75" s="21"/>
      <c r="XAN75" s="21"/>
      <c r="XAO75" s="21"/>
      <c r="XAP75" s="21"/>
      <c r="XAQ75" s="21"/>
      <c r="XAR75" s="21"/>
      <c r="XAS75" s="21"/>
      <c r="XAT75" s="21"/>
      <c r="XAU75" s="21"/>
      <c r="XAV75" s="21"/>
      <c r="XAW75" s="21"/>
      <c r="XAX75" s="21"/>
      <c r="XAY75" s="21"/>
      <c r="XAZ75" s="21"/>
      <c r="XBA75" s="21"/>
      <c r="XBB75" s="21"/>
      <c r="XBC75" s="21"/>
      <c r="XBD75" s="21"/>
      <c r="XBE75" s="21"/>
      <c r="XBF75" s="21"/>
      <c r="XBG75" s="21"/>
      <c r="XBH75" s="21"/>
      <c r="XBI75" s="21"/>
      <c r="XBJ75" s="21"/>
      <c r="XBK75" s="21"/>
      <c r="XBL75" s="21"/>
      <c r="XBM75" s="21"/>
      <c r="XBN75" s="21"/>
      <c r="XBO75" s="21"/>
      <c r="XBP75" s="21"/>
      <c r="XBQ75" s="21"/>
      <c r="XBR75" s="21"/>
      <c r="XBS75" s="21"/>
      <c r="XBT75" s="21"/>
      <c r="XBU75" s="21"/>
      <c r="XBV75" s="21"/>
      <c r="XBW75" s="21"/>
      <c r="XBX75" s="21"/>
      <c r="XBY75" s="21"/>
      <c r="XBZ75" s="21"/>
      <c r="XCA75" s="21"/>
      <c r="XCB75" s="21"/>
      <c r="XCC75" s="21"/>
      <c r="XCD75" s="21"/>
      <c r="XCE75" s="21"/>
      <c r="XCF75" s="21"/>
      <c r="XCG75" s="21"/>
      <c r="XCH75" s="21"/>
      <c r="XCI75" s="21"/>
      <c r="XCJ75" s="21"/>
      <c r="XCK75" s="21"/>
      <c r="XCL75" s="21"/>
      <c r="XCM75" s="21"/>
      <c r="XCN75" s="21"/>
      <c r="XCO75" s="21"/>
      <c r="XCP75" s="21"/>
      <c r="XCQ75" s="21"/>
      <c r="XCR75" s="21"/>
      <c r="XCS75" s="21"/>
      <c r="XCT75" s="21"/>
      <c r="XCU75" s="21"/>
      <c r="XCV75" s="21"/>
      <c r="XCW75" s="21"/>
      <c r="XCX75" s="21"/>
      <c r="XCY75" s="21"/>
      <c r="XCZ75" s="21"/>
      <c r="XDA75" s="21"/>
      <c r="XDB75" s="21"/>
      <c r="XDC75" s="21"/>
      <c r="XDD75" s="21"/>
      <c r="XDE75" s="21"/>
      <c r="XDF75" s="21"/>
      <c r="XDG75" s="21"/>
      <c r="XDH75" s="21"/>
      <c r="XDI75" s="21"/>
      <c r="XDJ75" s="21"/>
      <c r="XDK75" s="21"/>
      <c r="XDL75" s="21"/>
      <c r="XDM75" s="21"/>
      <c r="XDN75" s="21"/>
      <c r="XDO75" s="21"/>
      <c r="XDP75" s="21"/>
      <c r="XDQ75" s="21"/>
      <c r="XDR75" s="21"/>
      <c r="XDS75" s="21"/>
      <c r="XDT75" s="21"/>
      <c r="XDU75" s="21"/>
      <c r="XDV75" s="21"/>
      <c r="XDW75" s="21"/>
      <c r="XDX75" s="21"/>
      <c r="XDY75" s="21"/>
      <c r="XDZ75" s="21"/>
      <c r="XEA75" s="21"/>
      <c r="XEB75" s="21"/>
      <c r="XEC75" s="21"/>
      <c r="XED75" s="21"/>
      <c r="XEE75" s="21"/>
      <c r="XEF75" s="21"/>
      <c r="XEG75" s="21"/>
      <c r="XEH75" s="21"/>
      <c r="XEI75" s="21"/>
      <c r="XEJ75" s="21"/>
      <c r="XEK75" s="21"/>
      <c r="XEL75" s="21"/>
      <c r="XEM75" s="21"/>
      <c r="XEN75" s="21"/>
      <c r="XEO75" s="21"/>
      <c r="XEP75" s="21"/>
      <c r="XEQ75" s="21"/>
      <c r="XER75" s="21"/>
      <c r="XES75" s="21"/>
      <c r="XET75" s="21"/>
      <c r="XEU75" s="21"/>
      <c r="XEV75" s="21"/>
      <c r="XEW75" s="21"/>
      <c r="XEX75" s="21"/>
      <c r="XEY75" s="21"/>
      <c r="XEZ75" s="21"/>
      <c r="XFA75" s="21"/>
      <c r="XFB75" s="21"/>
      <c r="XFC75" s="21"/>
      <c r="XFD75" s="21"/>
    </row>
    <row r="76" spans="1:16384" s="6" customFormat="1">
      <c r="B76" s="163" t="s">
        <v>58</v>
      </c>
      <c r="C76" s="28"/>
      <c r="D76" s="28"/>
      <c r="E76" s="28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15"/>
      <c r="AF76" s="55"/>
      <c r="AG76" s="55"/>
      <c r="AH76" s="55"/>
      <c r="AI76" s="55"/>
      <c r="AJ76" s="55"/>
      <c r="AK76" s="55"/>
      <c r="AL76" s="55"/>
      <c r="AM76" s="55"/>
      <c r="AN76" s="91"/>
      <c r="AO76" s="91"/>
      <c r="AP76" s="91"/>
      <c r="AQ76" s="91"/>
      <c r="AR76" s="20"/>
    </row>
    <row r="77" spans="1:16384">
      <c r="B77" s="66" t="s">
        <v>15</v>
      </c>
      <c r="F77" s="141">
        <f>F78+F79</f>
        <v>0</v>
      </c>
      <c r="G77" s="141">
        <f t="shared" ref="G77:AD77" ca="1" si="27">G78+G79</f>
        <v>0</v>
      </c>
      <c r="H77" s="141">
        <f t="shared" ca="1" si="27"/>
        <v>0</v>
      </c>
      <c r="I77" s="141">
        <f t="shared" ca="1" si="27"/>
        <v>0</v>
      </c>
      <c r="J77" s="141">
        <f t="shared" ca="1" si="27"/>
        <v>0</v>
      </c>
      <c r="K77" s="141">
        <f t="shared" ca="1" si="27"/>
        <v>0</v>
      </c>
      <c r="L77" s="141">
        <f t="shared" ca="1" si="27"/>
        <v>0</v>
      </c>
      <c r="M77" s="141">
        <f t="shared" ca="1" si="27"/>
        <v>5.18</v>
      </c>
      <c r="N77" s="141">
        <f t="shared" ca="1" si="27"/>
        <v>5.18</v>
      </c>
      <c r="O77" s="141">
        <f t="shared" ca="1" si="27"/>
        <v>8.68</v>
      </c>
      <c r="P77" s="141">
        <f t="shared" ca="1" si="27"/>
        <v>8.68</v>
      </c>
      <c r="Q77" s="141">
        <f t="shared" ca="1" si="27"/>
        <v>12.6</v>
      </c>
      <c r="R77" s="141">
        <f t="shared" ca="1" si="27"/>
        <v>12.6</v>
      </c>
      <c r="S77" s="141">
        <f t="shared" ca="1" si="27"/>
        <v>16.100000000000001</v>
      </c>
      <c r="T77" s="141">
        <f t="shared" ca="1" si="27"/>
        <v>16.100000000000001</v>
      </c>
      <c r="U77" s="141">
        <f t="shared" ca="1" si="27"/>
        <v>20.02</v>
      </c>
      <c r="V77" s="141">
        <f t="shared" ca="1" si="27"/>
        <v>20.02</v>
      </c>
      <c r="W77" s="141">
        <f t="shared" ca="1" si="27"/>
        <v>30.52</v>
      </c>
      <c r="X77" s="141">
        <f t="shared" ca="1" si="27"/>
        <v>30.52</v>
      </c>
      <c r="Y77" s="141">
        <f t="shared" ca="1" si="27"/>
        <v>37.799999999999997</v>
      </c>
      <c r="Z77" s="141">
        <f t="shared" ca="1" si="27"/>
        <v>37.799999999999997</v>
      </c>
      <c r="AA77" s="141">
        <f t="shared" ca="1" si="27"/>
        <v>44.8</v>
      </c>
      <c r="AB77" s="141">
        <f t="shared" ca="1" si="27"/>
        <v>44.8</v>
      </c>
      <c r="AC77" s="141">
        <f t="shared" ca="1" si="27"/>
        <v>55.58</v>
      </c>
      <c r="AD77" s="141">
        <f t="shared" ca="1" si="27"/>
        <v>55.58</v>
      </c>
      <c r="AE77" s="115"/>
      <c r="AF77" s="62"/>
      <c r="AG77" s="62"/>
      <c r="AH77" s="62"/>
      <c r="AI77" s="62"/>
      <c r="AJ77" s="62"/>
      <c r="AK77" s="62"/>
      <c r="AL77" s="62"/>
      <c r="AM77" s="62"/>
      <c r="AN77" s="21"/>
      <c r="AO77" s="21"/>
      <c r="AP77" s="21"/>
      <c r="AQ77" s="21"/>
    </row>
    <row r="78" spans="1:16384">
      <c r="B78" s="54" t="s">
        <v>387</v>
      </c>
      <c r="F78" s="141">
        <f>Assumptions!F95*Assumptions!$D$96*F$5*USD_to_INR/million</f>
        <v>0</v>
      </c>
      <c r="G78" s="141">
        <f ca="1">Assumptions!G95*Assumptions!$D$96*G$5*USD_to_INR/million</f>
        <v>0</v>
      </c>
      <c r="H78" s="141">
        <f ca="1">Assumptions!H95*Assumptions!$D$96*H$5*USD_to_INR/million</f>
        <v>0</v>
      </c>
      <c r="I78" s="141">
        <f ca="1">Assumptions!I95*Assumptions!$D$96*I$5*USD_to_INR/million</f>
        <v>0</v>
      </c>
      <c r="J78" s="141">
        <f ca="1">Assumptions!J95*Assumptions!$D$96*J$5*USD_to_INR/million</f>
        <v>0</v>
      </c>
      <c r="K78" s="141">
        <f ca="1">Assumptions!K95*Assumptions!$D$96*K$5*USD_to_INR/million</f>
        <v>0</v>
      </c>
      <c r="L78" s="141">
        <f ca="1">Assumptions!L95*Assumptions!$D$96*L$5*USD_to_INR/million</f>
        <v>0</v>
      </c>
      <c r="M78" s="141">
        <f ca="1">Assumptions!M95*Assumptions!$D$96*M$5*USD_to_INR/million</f>
        <v>3.5</v>
      </c>
      <c r="N78" s="141">
        <f ca="1">Assumptions!N95*Assumptions!$D$96*N$5*USD_to_INR/million</f>
        <v>3.5</v>
      </c>
      <c r="O78" s="141">
        <f ca="1">Assumptions!O95*Assumptions!$D$96*O$5*USD_to_INR/million</f>
        <v>7</v>
      </c>
      <c r="P78" s="141">
        <f ca="1">Assumptions!P95*Assumptions!$D$96*P$5*USD_to_INR/million</f>
        <v>7</v>
      </c>
      <c r="Q78" s="141">
        <f ca="1">Assumptions!Q95*Assumptions!$D$96*Q$5*USD_to_INR/million</f>
        <v>10.5</v>
      </c>
      <c r="R78" s="141">
        <f ca="1">Assumptions!R95*Assumptions!$D$96*R$5*USD_to_INR/million</f>
        <v>10.5</v>
      </c>
      <c r="S78" s="141">
        <f ca="1">Assumptions!S95*Assumptions!$D$96*S$5*USD_to_INR/million</f>
        <v>14</v>
      </c>
      <c r="T78" s="141">
        <f ca="1">Assumptions!T95*Assumptions!$D$96*T$5*USD_to_INR/million</f>
        <v>14</v>
      </c>
      <c r="U78" s="141">
        <f ca="1">Assumptions!U95*Assumptions!$D$96*U$5*USD_to_INR/million</f>
        <v>17.5</v>
      </c>
      <c r="V78" s="141">
        <f ca="1">Assumptions!V95*Assumptions!$D$96*V$5*USD_to_INR/million</f>
        <v>17.5</v>
      </c>
      <c r="W78" s="141">
        <f ca="1">Assumptions!W95*Assumptions!$D$96*W$5*USD_to_INR/million</f>
        <v>28</v>
      </c>
      <c r="X78" s="141">
        <f ca="1">Assumptions!X95*Assumptions!$D$96*X$5*USD_to_INR/million</f>
        <v>28</v>
      </c>
      <c r="Y78" s="141">
        <f ca="1">Assumptions!Y95*Assumptions!$D$96*Y$5*USD_to_INR/million</f>
        <v>35</v>
      </c>
      <c r="Z78" s="141">
        <f ca="1">Assumptions!Z95*Assumptions!$D$96*Z$5*USD_to_INR/million</f>
        <v>35</v>
      </c>
      <c r="AA78" s="141">
        <f ca="1">Assumptions!AA95*Assumptions!$D$96*AA$5*USD_to_INR/million</f>
        <v>42</v>
      </c>
      <c r="AB78" s="141">
        <f ca="1">Assumptions!AB95*Assumptions!$D$96*AB$5*USD_to_INR/million</f>
        <v>42</v>
      </c>
      <c r="AC78" s="141">
        <f ca="1">Assumptions!AC95*Assumptions!$D$96*AC$5*USD_to_INR/million</f>
        <v>52.5</v>
      </c>
      <c r="AD78" s="141">
        <f ca="1">Assumptions!AD95*Assumptions!$D$96*AD$5*USD_to_INR/million</f>
        <v>52.5</v>
      </c>
      <c r="AE78" s="115"/>
      <c r="AF78" s="119"/>
      <c r="AG78" s="119"/>
      <c r="AH78" s="119"/>
      <c r="AI78" s="119"/>
      <c r="AJ78" s="119"/>
      <c r="AK78" s="119"/>
      <c r="AL78" s="119"/>
      <c r="AM78" s="119"/>
      <c r="AN78" s="21"/>
      <c r="AO78" s="21"/>
      <c r="AP78" s="21"/>
      <c r="AQ78" s="21"/>
    </row>
    <row r="79" spans="1:16384">
      <c r="B79" s="54" t="s">
        <v>388</v>
      </c>
      <c r="F79" s="141">
        <f>Assumptions!F97*Assumptions!$D$98*F$5*USD_to_INR/million</f>
        <v>0</v>
      </c>
      <c r="G79" s="141">
        <f ca="1">Assumptions!G97*Assumptions!$D$98*G$5*USD_to_INR/million</f>
        <v>0</v>
      </c>
      <c r="H79" s="141">
        <f ca="1">Assumptions!H97*Assumptions!$D$98*H$5*USD_to_INR/million</f>
        <v>0</v>
      </c>
      <c r="I79" s="141">
        <f ca="1">Assumptions!I97*Assumptions!$D$98*I$5*USD_to_INR/million</f>
        <v>0</v>
      </c>
      <c r="J79" s="141">
        <f ca="1">Assumptions!J97*Assumptions!$D$98*J$5*USD_to_INR/million</f>
        <v>0</v>
      </c>
      <c r="K79" s="141">
        <f ca="1">Assumptions!K97*Assumptions!$D$98*K$5*USD_to_INR/million</f>
        <v>0</v>
      </c>
      <c r="L79" s="141">
        <f ca="1">Assumptions!L97*Assumptions!$D$98*L$5*USD_to_INR/million</f>
        <v>0</v>
      </c>
      <c r="M79" s="141">
        <f ca="1">Assumptions!M97*Assumptions!$D$98*M$5*USD_to_INR/million</f>
        <v>1.68</v>
      </c>
      <c r="N79" s="141">
        <f ca="1">Assumptions!N97*Assumptions!$D$98*N$5*USD_to_INR/million</f>
        <v>1.68</v>
      </c>
      <c r="O79" s="141">
        <f ca="1">Assumptions!O97*Assumptions!$D$98*O$5*USD_to_INR/million</f>
        <v>1.68</v>
      </c>
      <c r="P79" s="141">
        <f ca="1">Assumptions!P97*Assumptions!$D$98*P$5*USD_to_INR/million</f>
        <v>1.68</v>
      </c>
      <c r="Q79" s="141">
        <f ca="1">Assumptions!Q97*Assumptions!$D$98*Q$5*USD_to_INR/million</f>
        <v>2.1</v>
      </c>
      <c r="R79" s="141">
        <f ca="1">Assumptions!R97*Assumptions!$D$98*R$5*USD_to_INR/million</f>
        <v>2.1</v>
      </c>
      <c r="S79" s="141">
        <f ca="1">Assumptions!S97*Assumptions!$D$98*S$5*USD_to_INR/million</f>
        <v>2.1</v>
      </c>
      <c r="T79" s="141">
        <f ca="1">Assumptions!T97*Assumptions!$D$98*T$5*USD_to_INR/million</f>
        <v>2.1</v>
      </c>
      <c r="U79" s="141">
        <f ca="1">Assumptions!U97*Assumptions!$D$98*U$5*USD_to_INR/million</f>
        <v>2.52</v>
      </c>
      <c r="V79" s="141">
        <f ca="1">Assumptions!V97*Assumptions!$D$98*V$5*USD_to_INR/million</f>
        <v>2.52</v>
      </c>
      <c r="W79" s="141">
        <f ca="1">Assumptions!W97*Assumptions!$D$98*W$5*USD_to_INR/million</f>
        <v>2.52</v>
      </c>
      <c r="X79" s="141">
        <f ca="1">Assumptions!X97*Assumptions!$D$98*X$5*USD_to_INR/million</f>
        <v>2.52</v>
      </c>
      <c r="Y79" s="141">
        <f ca="1">Assumptions!Y97*Assumptions!$D$98*Y$5*USD_to_INR/million</f>
        <v>2.8</v>
      </c>
      <c r="Z79" s="141">
        <f ca="1">Assumptions!Z97*Assumptions!$D$98*Z$5*USD_to_INR/million</f>
        <v>2.8</v>
      </c>
      <c r="AA79" s="141">
        <f ca="1">Assumptions!AA97*Assumptions!$D$98*AA$5*USD_to_INR/million</f>
        <v>2.8</v>
      </c>
      <c r="AB79" s="141">
        <f ca="1">Assumptions!AB97*Assumptions!$D$98*AB$5*USD_to_INR/million</f>
        <v>2.8</v>
      </c>
      <c r="AC79" s="141">
        <f ca="1">Assumptions!AC97*Assumptions!$D$98*AC$5*USD_to_INR/million</f>
        <v>3.08</v>
      </c>
      <c r="AD79" s="141">
        <f ca="1">Assumptions!AD97*Assumptions!$D$98*AD$5*USD_to_INR/million</f>
        <v>3.08</v>
      </c>
      <c r="AE79" s="115"/>
      <c r="AF79" s="55"/>
      <c r="AG79" s="55"/>
      <c r="AH79" s="55"/>
      <c r="AI79" s="55"/>
      <c r="AJ79" s="55"/>
      <c r="AK79" s="55"/>
      <c r="AL79" s="55"/>
      <c r="AM79" s="55"/>
      <c r="AN79" s="21"/>
      <c r="AO79" s="21"/>
      <c r="AP79" s="21"/>
      <c r="AQ79" s="21"/>
    </row>
    <row r="80" spans="1:16384">
      <c r="A80" s="21"/>
      <c r="B80" s="163" t="s">
        <v>66</v>
      </c>
      <c r="C80" s="21"/>
      <c r="D80" s="21"/>
      <c r="E80" s="2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15"/>
      <c r="AF80" s="62"/>
      <c r="AG80" s="62"/>
      <c r="AH80" s="62"/>
      <c r="AI80" s="62"/>
      <c r="AJ80" s="62"/>
      <c r="AK80" s="62"/>
      <c r="AL80" s="62"/>
      <c r="AM80" s="62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21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21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21"/>
      <c r="MF80" s="21"/>
      <c r="MG80" s="21"/>
      <c r="MH80" s="21"/>
      <c r="MI80" s="21"/>
      <c r="MJ80" s="21"/>
      <c r="MK80" s="21"/>
      <c r="ML80" s="21"/>
      <c r="MM80" s="21"/>
      <c r="MN80" s="21"/>
      <c r="MO80" s="21"/>
      <c r="MP80" s="21"/>
      <c r="MQ80" s="21"/>
      <c r="MR80" s="21"/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21"/>
      <c r="ND80" s="21"/>
      <c r="NE80" s="21"/>
      <c r="NF80" s="21"/>
      <c r="NG80" s="21"/>
      <c r="NH80" s="21"/>
      <c r="NI80" s="21"/>
      <c r="NJ80" s="21"/>
      <c r="NK80" s="21"/>
      <c r="NL80" s="21"/>
      <c r="NM80" s="21"/>
      <c r="NN80" s="21"/>
      <c r="NO80" s="21"/>
      <c r="NP80" s="21"/>
      <c r="NQ80" s="21"/>
      <c r="NR80" s="21"/>
      <c r="NS80" s="21"/>
      <c r="NT80" s="21"/>
      <c r="NU80" s="21"/>
      <c r="NV80" s="21"/>
      <c r="NW80" s="21"/>
      <c r="NX80" s="21"/>
      <c r="NY80" s="21"/>
      <c r="NZ80" s="21"/>
      <c r="OA80" s="21"/>
      <c r="OB80" s="21"/>
      <c r="OC80" s="21"/>
      <c r="OD80" s="21"/>
      <c r="OE80" s="21"/>
      <c r="OF80" s="21"/>
      <c r="OG80" s="21"/>
      <c r="OH80" s="21"/>
      <c r="OI80" s="21"/>
      <c r="OJ80" s="21"/>
      <c r="OK80" s="21"/>
      <c r="OL80" s="21"/>
      <c r="OM80" s="21"/>
      <c r="ON80" s="21"/>
      <c r="OO80" s="21"/>
      <c r="OP80" s="21"/>
      <c r="OQ80" s="21"/>
      <c r="OR80" s="21"/>
      <c r="OS80" s="21"/>
      <c r="OT80" s="21"/>
      <c r="OU80" s="21"/>
      <c r="OV80" s="21"/>
      <c r="OW80" s="21"/>
      <c r="OX80" s="21"/>
      <c r="OY80" s="21"/>
      <c r="OZ80" s="21"/>
      <c r="PA80" s="21"/>
      <c r="PB80" s="21"/>
      <c r="PC80" s="21"/>
      <c r="PD80" s="21"/>
      <c r="PE80" s="21"/>
      <c r="PF80" s="21"/>
      <c r="PG80" s="21"/>
      <c r="PH80" s="21"/>
      <c r="PI80" s="21"/>
      <c r="PJ80" s="21"/>
      <c r="PK80" s="21"/>
      <c r="PL80" s="21"/>
      <c r="PM80" s="21"/>
      <c r="PN80" s="21"/>
      <c r="PO80" s="21"/>
      <c r="PP80" s="21"/>
      <c r="PQ80" s="21"/>
      <c r="PR80" s="21"/>
      <c r="PS80" s="21"/>
      <c r="PT80" s="21"/>
      <c r="PU80" s="21"/>
      <c r="PV80" s="21"/>
      <c r="PW80" s="21"/>
      <c r="PX80" s="21"/>
      <c r="PY80" s="21"/>
      <c r="PZ80" s="21"/>
      <c r="QA80" s="21"/>
      <c r="QB80" s="21"/>
      <c r="QC80" s="21"/>
      <c r="QD80" s="21"/>
      <c r="QE80" s="21"/>
      <c r="QF80" s="21"/>
      <c r="QG80" s="21"/>
      <c r="QH80" s="21"/>
      <c r="QI80" s="21"/>
      <c r="QJ80" s="21"/>
      <c r="QK80" s="21"/>
      <c r="QL80" s="21"/>
      <c r="QM80" s="21"/>
      <c r="QN80" s="21"/>
      <c r="QO80" s="21"/>
      <c r="QP80" s="21"/>
      <c r="QQ80" s="21"/>
      <c r="QR80" s="21"/>
      <c r="QS80" s="21"/>
      <c r="QT80" s="21"/>
      <c r="QU80" s="21"/>
      <c r="QV80" s="21"/>
      <c r="QW80" s="21"/>
      <c r="QX80" s="21"/>
      <c r="QY80" s="21"/>
      <c r="QZ80" s="21"/>
      <c r="RA80" s="21"/>
      <c r="RB80" s="21"/>
      <c r="RC80" s="21"/>
      <c r="RD80" s="21"/>
      <c r="RE80" s="21"/>
      <c r="RF80" s="21"/>
      <c r="RG80" s="21"/>
      <c r="RH80" s="21"/>
      <c r="RI80" s="21"/>
      <c r="RJ80" s="21"/>
      <c r="RK80" s="21"/>
      <c r="RL80" s="21"/>
      <c r="RM80" s="21"/>
      <c r="RN80" s="21"/>
      <c r="RO80" s="21"/>
      <c r="RP80" s="21"/>
      <c r="RQ80" s="21"/>
      <c r="RR80" s="21"/>
      <c r="RS80" s="21"/>
      <c r="RT80" s="21"/>
      <c r="RU80" s="21"/>
      <c r="RV80" s="21"/>
      <c r="RW80" s="21"/>
      <c r="RX80" s="21"/>
      <c r="RY80" s="21"/>
      <c r="RZ80" s="21"/>
      <c r="SA80" s="21"/>
      <c r="SB80" s="21"/>
      <c r="SC80" s="21"/>
      <c r="SD80" s="21"/>
      <c r="SE80" s="21"/>
      <c r="SF80" s="21"/>
      <c r="SG80" s="21"/>
      <c r="SH80" s="21"/>
      <c r="SI80" s="21"/>
      <c r="SJ80" s="21"/>
      <c r="SK80" s="21"/>
      <c r="SL80" s="21"/>
      <c r="SM80" s="21"/>
      <c r="SN80" s="21"/>
      <c r="SO80" s="21"/>
      <c r="SP80" s="21"/>
      <c r="SQ80" s="21"/>
      <c r="SR80" s="21"/>
      <c r="SS80" s="21"/>
      <c r="ST80" s="21"/>
      <c r="SU80" s="21"/>
      <c r="SV80" s="21"/>
      <c r="SW80" s="21"/>
      <c r="SX80" s="21"/>
      <c r="SY80" s="21"/>
      <c r="SZ80" s="21"/>
      <c r="TA80" s="21"/>
      <c r="TB80" s="21"/>
      <c r="TC80" s="21"/>
      <c r="TD80" s="21"/>
      <c r="TE80" s="21"/>
      <c r="TF80" s="21"/>
      <c r="TG80" s="21"/>
      <c r="TH80" s="21"/>
      <c r="TI80" s="21"/>
      <c r="TJ80" s="21"/>
      <c r="TK80" s="21"/>
      <c r="TL80" s="21"/>
      <c r="TM80" s="21"/>
      <c r="TN80" s="21"/>
      <c r="TO80" s="21"/>
      <c r="TP80" s="21"/>
      <c r="TQ80" s="21"/>
      <c r="TR80" s="21"/>
      <c r="TS80" s="21"/>
      <c r="TT80" s="21"/>
      <c r="TU80" s="21"/>
      <c r="TV80" s="21"/>
      <c r="TW80" s="21"/>
      <c r="TX80" s="21"/>
      <c r="TY80" s="21"/>
      <c r="TZ80" s="21"/>
      <c r="UA80" s="21"/>
      <c r="UB80" s="21"/>
      <c r="UC80" s="21"/>
      <c r="UD80" s="21"/>
      <c r="UE80" s="21"/>
      <c r="UF80" s="21"/>
      <c r="UG80" s="21"/>
      <c r="UH80" s="21"/>
      <c r="UI80" s="21"/>
      <c r="UJ80" s="21"/>
      <c r="UK80" s="21"/>
      <c r="UL80" s="21"/>
      <c r="UM80" s="21"/>
      <c r="UN80" s="21"/>
      <c r="UO80" s="21"/>
      <c r="UP80" s="21"/>
      <c r="UQ80" s="21"/>
      <c r="UR80" s="21"/>
      <c r="US80" s="21"/>
      <c r="UT80" s="21"/>
      <c r="UU80" s="21"/>
      <c r="UV80" s="21"/>
      <c r="UW80" s="21"/>
      <c r="UX80" s="21"/>
      <c r="UY80" s="21"/>
      <c r="UZ80" s="21"/>
      <c r="VA80" s="21"/>
      <c r="VB80" s="21"/>
      <c r="VC80" s="21"/>
      <c r="VD80" s="21"/>
      <c r="VE80" s="21"/>
      <c r="VF80" s="21"/>
      <c r="VG80" s="21"/>
      <c r="VH80" s="21"/>
      <c r="VI80" s="21"/>
      <c r="VJ80" s="21"/>
      <c r="VK80" s="21"/>
      <c r="VL80" s="21"/>
      <c r="VM80" s="21"/>
      <c r="VN80" s="21"/>
      <c r="VO80" s="21"/>
      <c r="VP80" s="21"/>
      <c r="VQ80" s="21"/>
      <c r="VR80" s="21"/>
      <c r="VS80" s="21"/>
      <c r="VT80" s="21"/>
      <c r="VU80" s="21"/>
      <c r="VV80" s="21"/>
      <c r="VW80" s="21"/>
      <c r="VX80" s="21"/>
      <c r="VY80" s="21"/>
      <c r="VZ80" s="21"/>
      <c r="WA80" s="21"/>
      <c r="WB80" s="21"/>
      <c r="WC80" s="21"/>
      <c r="WD80" s="21"/>
      <c r="WE80" s="21"/>
      <c r="WF80" s="21"/>
      <c r="WG80" s="21"/>
      <c r="WH80" s="21"/>
      <c r="WI80" s="21"/>
      <c r="WJ80" s="21"/>
      <c r="WK80" s="21"/>
      <c r="WL80" s="21"/>
      <c r="WM80" s="21"/>
      <c r="WN80" s="21"/>
      <c r="WO80" s="21"/>
      <c r="WP80" s="21"/>
      <c r="WQ80" s="21"/>
      <c r="WR80" s="21"/>
      <c r="WS80" s="21"/>
      <c r="WT80" s="21"/>
      <c r="WU80" s="21"/>
      <c r="WV80" s="21"/>
      <c r="WW80" s="21"/>
      <c r="WX80" s="21"/>
      <c r="WY80" s="21"/>
      <c r="WZ80" s="21"/>
      <c r="XA80" s="21"/>
      <c r="XB80" s="21"/>
      <c r="XC80" s="21"/>
      <c r="XD80" s="21"/>
      <c r="XE80" s="21"/>
      <c r="XF80" s="21"/>
      <c r="XG80" s="21"/>
      <c r="XH80" s="21"/>
      <c r="XI80" s="21"/>
      <c r="XJ80" s="21"/>
      <c r="XK80" s="21"/>
      <c r="XL80" s="21"/>
      <c r="XM80" s="21"/>
      <c r="XN80" s="21"/>
      <c r="XO80" s="21"/>
      <c r="XP80" s="21"/>
      <c r="XQ80" s="21"/>
      <c r="XR80" s="21"/>
      <c r="XS80" s="21"/>
      <c r="XT80" s="21"/>
      <c r="XU80" s="21"/>
      <c r="XV80" s="21"/>
      <c r="XW80" s="21"/>
      <c r="XX80" s="21"/>
      <c r="XY80" s="21"/>
      <c r="XZ80" s="21"/>
      <c r="YA80" s="21"/>
      <c r="YB80" s="21"/>
      <c r="YC80" s="21"/>
      <c r="YD80" s="21"/>
      <c r="YE80" s="21"/>
      <c r="YF80" s="21"/>
      <c r="YG80" s="21"/>
      <c r="YH80" s="21"/>
      <c r="YI80" s="21"/>
      <c r="YJ80" s="21"/>
      <c r="YK80" s="21"/>
      <c r="YL80" s="21"/>
      <c r="YM80" s="21"/>
      <c r="YN80" s="21"/>
      <c r="YO80" s="21"/>
      <c r="YP80" s="21"/>
      <c r="YQ80" s="21"/>
      <c r="YR80" s="21"/>
      <c r="YS80" s="21"/>
      <c r="YT80" s="21"/>
      <c r="YU80" s="21"/>
      <c r="YV80" s="21"/>
      <c r="YW80" s="21"/>
      <c r="YX80" s="21"/>
      <c r="YY80" s="21"/>
      <c r="YZ80" s="21"/>
      <c r="ZA80" s="21"/>
      <c r="ZB80" s="21"/>
      <c r="ZC80" s="21"/>
      <c r="ZD80" s="21"/>
      <c r="ZE80" s="21"/>
      <c r="ZF80" s="21"/>
      <c r="ZG80" s="21"/>
      <c r="ZH80" s="21"/>
      <c r="ZI80" s="21"/>
      <c r="ZJ80" s="21"/>
      <c r="ZK80" s="21"/>
      <c r="ZL80" s="21"/>
      <c r="ZM80" s="21"/>
      <c r="ZN80" s="21"/>
      <c r="ZO80" s="21"/>
      <c r="ZP80" s="21"/>
      <c r="ZQ80" s="21"/>
      <c r="ZR80" s="21"/>
      <c r="ZS80" s="21"/>
      <c r="ZT80" s="21"/>
      <c r="ZU80" s="21"/>
      <c r="ZV80" s="21"/>
      <c r="ZW80" s="21"/>
      <c r="ZX80" s="21"/>
      <c r="ZY80" s="21"/>
      <c r="ZZ80" s="21"/>
      <c r="AAA80" s="21"/>
      <c r="AAB80" s="21"/>
      <c r="AAC80" s="21"/>
      <c r="AAD80" s="21"/>
      <c r="AAE80" s="21"/>
      <c r="AAF80" s="21"/>
      <c r="AAG80" s="21"/>
      <c r="AAH80" s="21"/>
      <c r="AAI80" s="21"/>
      <c r="AAJ80" s="21"/>
      <c r="AAK80" s="21"/>
      <c r="AAL80" s="21"/>
      <c r="AAM80" s="21"/>
      <c r="AAN80" s="21"/>
      <c r="AAO80" s="21"/>
      <c r="AAP80" s="21"/>
      <c r="AAQ80" s="21"/>
      <c r="AAR80" s="21"/>
      <c r="AAS80" s="21"/>
      <c r="AAT80" s="21"/>
      <c r="AAU80" s="21"/>
      <c r="AAV80" s="21"/>
      <c r="AAW80" s="21"/>
      <c r="AAX80" s="21"/>
      <c r="AAY80" s="21"/>
      <c r="AAZ80" s="21"/>
      <c r="ABA80" s="21"/>
      <c r="ABB80" s="21"/>
      <c r="ABC80" s="21"/>
      <c r="ABD80" s="21"/>
      <c r="ABE80" s="21"/>
      <c r="ABF80" s="21"/>
      <c r="ABG80" s="21"/>
      <c r="ABH80" s="21"/>
      <c r="ABI80" s="21"/>
      <c r="ABJ80" s="21"/>
      <c r="ABK80" s="21"/>
      <c r="ABL80" s="21"/>
      <c r="ABM80" s="21"/>
      <c r="ABN80" s="21"/>
      <c r="ABO80" s="21"/>
      <c r="ABP80" s="21"/>
      <c r="ABQ80" s="21"/>
      <c r="ABR80" s="21"/>
      <c r="ABS80" s="21"/>
      <c r="ABT80" s="21"/>
      <c r="ABU80" s="21"/>
      <c r="ABV80" s="21"/>
      <c r="ABW80" s="21"/>
      <c r="ABX80" s="21"/>
      <c r="ABY80" s="21"/>
      <c r="ABZ80" s="21"/>
      <c r="ACA80" s="21"/>
      <c r="ACB80" s="21"/>
      <c r="ACC80" s="21"/>
      <c r="ACD80" s="21"/>
      <c r="ACE80" s="21"/>
      <c r="ACF80" s="21"/>
      <c r="ACG80" s="21"/>
      <c r="ACH80" s="21"/>
      <c r="ACI80" s="21"/>
      <c r="ACJ80" s="21"/>
      <c r="ACK80" s="21"/>
      <c r="ACL80" s="21"/>
      <c r="ACM80" s="21"/>
      <c r="ACN80" s="21"/>
      <c r="ACO80" s="21"/>
      <c r="ACP80" s="21"/>
      <c r="ACQ80" s="21"/>
      <c r="ACR80" s="21"/>
      <c r="ACS80" s="21"/>
      <c r="ACT80" s="21"/>
      <c r="ACU80" s="21"/>
      <c r="ACV80" s="21"/>
      <c r="ACW80" s="21"/>
      <c r="ACX80" s="21"/>
      <c r="ACY80" s="21"/>
      <c r="ACZ80" s="21"/>
      <c r="ADA80" s="21"/>
      <c r="ADB80" s="21"/>
      <c r="ADC80" s="21"/>
      <c r="ADD80" s="21"/>
      <c r="ADE80" s="21"/>
      <c r="ADF80" s="21"/>
      <c r="ADG80" s="21"/>
      <c r="ADH80" s="21"/>
      <c r="ADI80" s="21"/>
      <c r="ADJ80" s="21"/>
      <c r="ADK80" s="21"/>
      <c r="ADL80" s="21"/>
      <c r="ADM80" s="21"/>
      <c r="ADN80" s="21"/>
      <c r="ADO80" s="21"/>
      <c r="ADP80" s="21"/>
      <c r="ADQ80" s="21"/>
      <c r="ADR80" s="21"/>
      <c r="ADS80" s="21"/>
      <c r="ADT80" s="21"/>
      <c r="ADU80" s="21"/>
      <c r="ADV80" s="21"/>
      <c r="ADW80" s="21"/>
      <c r="ADX80" s="21"/>
      <c r="ADY80" s="21"/>
      <c r="ADZ80" s="21"/>
      <c r="AEA80" s="21"/>
      <c r="AEB80" s="21"/>
      <c r="AEC80" s="21"/>
      <c r="AED80" s="21"/>
      <c r="AEE80" s="21"/>
      <c r="AEF80" s="21"/>
      <c r="AEG80" s="21"/>
      <c r="AEH80" s="21"/>
      <c r="AEI80" s="21"/>
      <c r="AEJ80" s="21"/>
      <c r="AEK80" s="21"/>
      <c r="AEL80" s="21"/>
      <c r="AEM80" s="21"/>
      <c r="AEN80" s="21"/>
      <c r="AEO80" s="21"/>
      <c r="AEP80" s="21"/>
      <c r="AEQ80" s="21"/>
      <c r="AER80" s="21"/>
      <c r="AES80" s="21"/>
      <c r="AET80" s="21"/>
      <c r="AEU80" s="21"/>
      <c r="AEV80" s="21"/>
      <c r="AEW80" s="21"/>
      <c r="AEX80" s="21"/>
      <c r="AEY80" s="21"/>
      <c r="AEZ80" s="21"/>
      <c r="AFA80" s="21"/>
      <c r="AFB80" s="21"/>
      <c r="AFC80" s="21"/>
      <c r="AFD80" s="21"/>
      <c r="AFE80" s="21"/>
      <c r="AFF80" s="21"/>
      <c r="AFG80" s="21"/>
      <c r="AFH80" s="21"/>
      <c r="AFI80" s="21"/>
      <c r="AFJ80" s="21"/>
      <c r="AFK80" s="21"/>
      <c r="AFL80" s="21"/>
      <c r="AFM80" s="21"/>
      <c r="AFN80" s="21"/>
      <c r="AFO80" s="21"/>
      <c r="AFP80" s="21"/>
      <c r="AFQ80" s="21"/>
      <c r="AFR80" s="21"/>
      <c r="AFS80" s="21"/>
      <c r="AFT80" s="21"/>
      <c r="AFU80" s="21"/>
      <c r="AFV80" s="21"/>
      <c r="AFW80" s="21"/>
      <c r="AFX80" s="21"/>
      <c r="AFY80" s="21"/>
      <c r="AFZ80" s="21"/>
      <c r="AGA80" s="21"/>
      <c r="AGB80" s="21"/>
      <c r="AGC80" s="21"/>
      <c r="AGD80" s="21"/>
      <c r="AGE80" s="21"/>
      <c r="AGF80" s="21"/>
      <c r="AGG80" s="21"/>
      <c r="AGH80" s="21"/>
      <c r="AGI80" s="21"/>
      <c r="AGJ80" s="21"/>
      <c r="AGK80" s="21"/>
      <c r="AGL80" s="21"/>
      <c r="AGM80" s="21"/>
      <c r="AGN80" s="21"/>
      <c r="AGO80" s="21"/>
      <c r="AGP80" s="21"/>
      <c r="AGQ80" s="21"/>
      <c r="AGR80" s="21"/>
      <c r="AGS80" s="21"/>
      <c r="AGT80" s="21"/>
      <c r="AGU80" s="21"/>
      <c r="AGV80" s="21"/>
      <c r="AGW80" s="21"/>
      <c r="AGX80" s="21"/>
      <c r="AGY80" s="21"/>
      <c r="AGZ80" s="21"/>
      <c r="AHA80" s="21"/>
      <c r="AHB80" s="21"/>
      <c r="AHC80" s="21"/>
      <c r="AHD80" s="21"/>
      <c r="AHE80" s="21"/>
      <c r="AHF80" s="21"/>
      <c r="AHG80" s="21"/>
      <c r="AHH80" s="21"/>
      <c r="AHI80" s="21"/>
      <c r="AHJ80" s="21"/>
      <c r="AHK80" s="21"/>
      <c r="AHL80" s="21"/>
      <c r="AHM80" s="21"/>
      <c r="AHN80" s="21"/>
      <c r="AHO80" s="21"/>
      <c r="AHP80" s="21"/>
      <c r="AHQ80" s="21"/>
      <c r="AHR80" s="21"/>
      <c r="AHS80" s="21"/>
      <c r="AHT80" s="21"/>
      <c r="AHU80" s="21"/>
      <c r="AHV80" s="21"/>
      <c r="AHW80" s="21"/>
      <c r="AHX80" s="21"/>
      <c r="AHY80" s="21"/>
      <c r="AHZ80" s="21"/>
      <c r="AIA80" s="21"/>
      <c r="AIB80" s="21"/>
      <c r="AIC80" s="21"/>
      <c r="AID80" s="21"/>
      <c r="AIE80" s="21"/>
      <c r="AIF80" s="21"/>
      <c r="AIG80" s="21"/>
      <c r="AIH80" s="21"/>
      <c r="AII80" s="21"/>
      <c r="AIJ80" s="21"/>
      <c r="AIK80" s="21"/>
      <c r="AIL80" s="21"/>
      <c r="AIM80" s="21"/>
      <c r="AIN80" s="21"/>
      <c r="AIO80" s="21"/>
      <c r="AIP80" s="21"/>
      <c r="AIQ80" s="21"/>
      <c r="AIR80" s="21"/>
      <c r="AIS80" s="21"/>
      <c r="AIT80" s="21"/>
      <c r="AIU80" s="21"/>
      <c r="AIV80" s="21"/>
      <c r="AIW80" s="21"/>
      <c r="AIX80" s="21"/>
      <c r="AIY80" s="21"/>
      <c r="AIZ80" s="21"/>
      <c r="AJA80" s="21"/>
      <c r="AJB80" s="21"/>
      <c r="AJC80" s="21"/>
      <c r="AJD80" s="21"/>
      <c r="AJE80" s="21"/>
      <c r="AJF80" s="21"/>
      <c r="AJG80" s="21"/>
      <c r="AJH80" s="21"/>
      <c r="AJI80" s="21"/>
      <c r="AJJ80" s="21"/>
      <c r="AJK80" s="21"/>
      <c r="AJL80" s="21"/>
      <c r="AJM80" s="21"/>
      <c r="AJN80" s="21"/>
      <c r="AJO80" s="21"/>
      <c r="AJP80" s="21"/>
      <c r="AJQ80" s="21"/>
      <c r="AJR80" s="21"/>
      <c r="AJS80" s="21"/>
      <c r="AJT80" s="21"/>
      <c r="AJU80" s="21"/>
      <c r="AJV80" s="21"/>
      <c r="AJW80" s="21"/>
      <c r="AJX80" s="21"/>
      <c r="AJY80" s="21"/>
      <c r="AJZ80" s="21"/>
      <c r="AKA80" s="21"/>
      <c r="AKB80" s="21"/>
      <c r="AKC80" s="21"/>
      <c r="AKD80" s="21"/>
      <c r="AKE80" s="21"/>
      <c r="AKF80" s="21"/>
      <c r="AKG80" s="21"/>
      <c r="AKH80" s="21"/>
      <c r="AKI80" s="21"/>
      <c r="AKJ80" s="21"/>
      <c r="AKK80" s="21"/>
      <c r="AKL80" s="21"/>
      <c r="AKM80" s="21"/>
      <c r="AKN80" s="21"/>
      <c r="AKO80" s="21"/>
      <c r="AKP80" s="21"/>
      <c r="AKQ80" s="21"/>
      <c r="AKR80" s="21"/>
      <c r="AKS80" s="21"/>
      <c r="AKT80" s="21"/>
      <c r="AKU80" s="21"/>
      <c r="AKV80" s="21"/>
      <c r="AKW80" s="21"/>
      <c r="AKX80" s="21"/>
      <c r="AKY80" s="21"/>
      <c r="AKZ80" s="21"/>
      <c r="ALA80" s="21"/>
      <c r="ALB80" s="21"/>
      <c r="ALC80" s="21"/>
      <c r="ALD80" s="21"/>
      <c r="ALE80" s="21"/>
      <c r="ALF80" s="21"/>
      <c r="ALG80" s="21"/>
      <c r="ALH80" s="21"/>
      <c r="ALI80" s="21"/>
      <c r="ALJ80" s="21"/>
      <c r="ALK80" s="21"/>
      <c r="ALL80" s="21"/>
      <c r="ALM80" s="21"/>
      <c r="ALN80" s="21"/>
      <c r="ALO80" s="21"/>
      <c r="ALP80" s="21"/>
      <c r="ALQ80" s="21"/>
      <c r="ALR80" s="21"/>
      <c r="ALS80" s="21"/>
      <c r="ALT80" s="21"/>
      <c r="ALU80" s="21"/>
      <c r="ALV80" s="21"/>
      <c r="ALW80" s="21"/>
      <c r="ALX80" s="21"/>
      <c r="ALY80" s="21"/>
      <c r="ALZ80" s="21"/>
      <c r="AMA80" s="21"/>
      <c r="AMB80" s="21"/>
      <c r="AMC80" s="21"/>
      <c r="AMD80" s="21"/>
      <c r="AME80" s="21"/>
      <c r="AMF80" s="21"/>
      <c r="AMG80" s="21"/>
      <c r="AMH80" s="21"/>
      <c r="AMI80" s="21"/>
      <c r="AMJ80" s="21"/>
      <c r="AMK80" s="21"/>
      <c r="AML80" s="21"/>
      <c r="AMM80" s="21"/>
      <c r="AMN80" s="21"/>
      <c r="AMO80" s="21"/>
      <c r="AMP80" s="21"/>
      <c r="AMQ80" s="21"/>
      <c r="AMR80" s="21"/>
      <c r="AMS80" s="21"/>
      <c r="AMT80" s="21"/>
      <c r="AMU80" s="21"/>
      <c r="AMV80" s="21"/>
      <c r="AMW80" s="21"/>
      <c r="AMX80" s="21"/>
      <c r="AMY80" s="21"/>
      <c r="AMZ80" s="21"/>
      <c r="ANA80" s="21"/>
      <c r="ANB80" s="21"/>
      <c r="ANC80" s="21"/>
      <c r="AND80" s="21"/>
      <c r="ANE80" s="21"/>
      <c r="ANF80" s="21"/>
      <c r="ANG80" s="21"/>
      <c r="ANH80" s="21"/>
      <c r="ANI80" s="21"/>
      <c r="ANJ80" s="21"/>
      <c r="ANK80" s="21"/>
      <c r="ANL80" s="21"/>
      <c r="ANM80" s="21"/>
      <c r="ANN80" s="21"/>
      <c r="ANO80" s="21"/>
      <c r="ANP80" s="21"/>
      <c r="ANQ80" s="21"/>
      <c r="ANR80" s="21"/>
      <c r="ANS80" s="21"/>
      <c r="ANT80" s="21"/>
      <c r="ANU80" s="21"/>
      <c r="ANV80" s="21"/>
      <c r="ANW80" s="21"/>
      <c r="ANX80" s="21"/>
      <c r="ANY80" s="21"/>
      <c r="ANZ80" s="21"/>
      <c r="AOA80" s="21"/>
      <c r="AOB80" s="21"/>
      <c r="AOC80" s="21"/>
      <c r="AOD80" s="21"/>
      <c r="AOE80" s="21"/>
      <c r="AOF80" s="21"/>
      <c r="AOG80" s="21"/>
      <c r="AOH80" s="21"/>
      <c r="AOI80" s="21"/>
      <c r="AOJ80" s="21"/>
      <c r="AOK80" s="21"/>
      <c r="AOL80" s="21"/>
      <c r="AOM80" s="21"/>
      <c r="AON80" s="21"/>
      <c r="AOO80" s="21"/>
      <c r="AOP80" s="21"/>
      <c r="AOQ80" s="21"/>
      <c r="AOR80" s="21"/>
      <c r="AOS80" s="21"/>
      <c r="AOT80" s="21"/>
      <c r="AOU80" s="21"/>
      <c r="AOV80" s="21"/>
      <c r="AOW80" s="21"/>
      <c r="AOX80" s="21"/>
      <c r="AOY80" s="21"/>
      <c r="AOZ80" s="21"/>
      <c r="APA80" s="21"/>
      <c r="APB80" s="21"/>
      <c r="APC80" s="21"/>
      <c r="APD80" s="21"/>
      <c r="APE80" s="21"/>
      <c r="APF80" s="21"/>
      <c r="APG80" s="21"/>
      <c r="APH80" s="21"/>
      <c r="API80" s="21"/>
      <c r="APJ80" s="21"/>
      <c r="APK80" s="21"/>
      <c r="APL80" s="21"/>
      <c r="APM80" s="21"/>
      <c r="APN80" s="21"/>
      <c r="APO80" s="21"/>
      <c r="APP80" s="21"/>
      <c r="APQ80" s="21"/>
      <c r="APR80" s="21"/>
      <c r="APS80" s="21"/>
      <c r="APT80" s="21"/>
      <c r="APU80" s="21"/>
      <c r="APV80" s="21"/>
      <c r="APW80" s="21"/>
      <c r="APX80" s="21"/>
      <c r="APY80" s="21"/>
      <c r="APZ80" s="21"/>
      <c r="AQA80" s="21"/>
      <c r="AQB80" s="21"/>
      <c r="AQC80" s="21"/>
      <c r="AQD80" s="21"/>
      <c r="AQE80" s="21"/>
      <c r="AQF80" s="21"/>
      <c r="AQG80" s="21"/>
      <c r="AQH80" s="21"/>
      <c r="AQI80" s="21"/>
      <c r="AQJ80" s="21"/>
      <c r="AQK80" s="21"/>
      <c r="AQL80" s="21"/>
      <c r="AQM80" s="21"/>
      <c r="AQN80" s="21"/>
      <c r="AQO80" s="21"/>
      <c r="AQP80" s="21"/>
      <c r="AQQ80" s="21"/>
      <c r="AQR80" s="21"/>
      <c r="AQS80" s="21"/>
      <c r="AQT80" s="21"/>
      <c r="AQU80" s="21"/>
      <c r="AQV80" s="21"/>
      <c r="AQW80" s="21"/>
      <c r="AQX80" s="21"/>
      <c r="AQY80" s="21"/>
      <c r="AQZ80" s="21"/>
      <c r="ARA80" s="21"/>
      <c r="ARB80" s="21"/>
      <c r="ARC80" s="21"/>
      <c r="ARD80" s="21"/>
      <c r="ARE80" s="21"/>
      <c r="ARF80" s="21"/>
      <c r="ARG80" s="21"/>
      <c r="ARH80" s="21"/>
      <c r="ARI80" s="21"/>
      <c r="ARJ80" s="21"/>
      <c r="ARK80" s="21"/>
      <c r="ARL80" s="21"/>
      <c r="ARM80" s="21"/>
      <c r="ARN80" s="21"/>
      <c r="ARO80" s="21"/>
      <c r="ARP80" s="21"/>
      <c r="ARQ80" s="21"/>
      <c r="ARR80" s="21"/>
      <c r="ARS80" s="21"/>
      <c r="ART80" s="21"/>
      <c r="ARU80" s="21"/>
      <c r="ARV80" s="21"/>
      <c r="ARW80" s="21"/>
      <c r="ARX80" s="21"/>
      <c r="ARY80" s="21"/>
      <c r="ARZ80" s="21"/>
      <c r="ASA80" s="21"/>
      <c r="ASB80" s="21"/>
      <c r="ASC80" s="21"/>
      <c r="ASD80" s="21"/>
      <c r="ASE80" s="21"/>
      <c r="ASF80" s="21"/>
      <c r="ASG80" s="21"/>
      <c r="ASH80" s="21"/>
      <c r="ASI80" s="21"/>
      <c r="ASJ80" s="21"/>
      <c r="ASK80" s="21"/>
      <c r="ASL80" s="21"/>
      <c r="ASM80" s="21"/>
      <c r="ASN80" s="21"/>
      <c r="ASO80" s="21"/>
      <c r="ASP80" s="21"/>
      <c r="ASQ80" s="21"/>
      <c r="ASR80" s="21"/>
      <c r="ASS80" s="21"/>
      <c r="AST80" s="21"/>
      <c r="ASU80" s="21"/>
      <c r="ASV80" s="21"/>
      <c r="ASW80" s="21"/>
      <c r="ASX80" s="21"/>
      <c r="ASY80" s="21"/>
      <c r="ASZ80" s="21"/>
      <c r="ATA80" s="21"/>
      <c r="ATB80" s="21"/>
      <c r="ATC80" s="21"/>
      <c r="ATD80" s="21"/>
      <c r="ATE80" s="21"/>
      <c r="ATF80" s="21"/>
      <c r="ATG80" s="21"/>
      <c r="ATH80" s="21"/>
      <c r="ATI80" s="21"/>
      <c r="ATJ80" s="21"/>
      <c r="ATK80" s="21"/>
      <c r="ATL80" s="21"/>
      <c r="ATM80" s="21"/>
      <c r="ATN80" s="21"/>
      <c r="ATO80" s="21"/>
      <c r="ATP80" s="21"/>
      <c r="ATQ80" s="21"/>
      <c r="ATR80" s="21"/>
      <c r="ATS80" s="21"/>
      <c r="ATT80" s="21"/>
      <c r="ATU80" s="21"/>
      <c r="ATV80" s="21"/>
      <c r="ATW80" s="21"/>
      <c r="ATX80" s="21"/>
      <c r="ATY80" s="21"/>
      <c r="ATZ80" s="21"/>
      <c r="AUA80" s="21"/>
      <c r="AUB80" s="21"/>
      <c r="AUC80" s="21"/>
      <c r="AUD80" s="21"/>
      <c r="AUE80" s="21"/>
      <c r="AUF80" s="21"/>
      <c r="AUG80" s="21"/>
      <c r="AUH80" s="21"/>
      <c r="AUI80" s="21"/>
      <c r="AUJ80" s="21"/>
      <c r="AUK80" s="21"/>
      <c r="AUL80" s="21"/>
      <c r="AUM80" s="21"/>
      <c r="AUN80" s="21"/>
      <c r="AUO80" s="21"/>
      <c r="AUP80" s="21"/>
      <c r="AUQ80" s="21"/>
      <c r="AUR80" s="21"/>
      <c r="AUS80" s="21"/>
      <c r="AUT80" s="21"/>
      <c r="AUU80" s="21"/>
      <c r="AUV80" s="21"/>
      <c r="AUW80" s="21"/>
      <c r="AUX80" s="21"/>
      <c r="AUY80" s="21"/>
      <c r="AUZ80" s="21"/>
      <c r="AVA80" s="21"/>
      <c r="AVB80" s="21"/>
      <c r="AVC80" s="21"/>
      <c r="AVD80" s="21"/>
      <c r="AVE80" s="21"/>
      <c r="AVF80" s="21"/>
      <c r="AVG80" s="21"/>
      <c r="AVH80" s="21"/>
      <c r="AVI80" s="21"/>
      <c r="AVJ80" s="21"/>
      <c r="AVK80" s="21"/>
      <c r="AVL80" s="21"/>
      <c r="AVM80" s="21"/>
      <c r="AVN80" s="21"/>
      <c r="AVO80" s="21"/>
      <c r="AVP80" s="21"/>
      <c r="AVQ80" s="21"/>
      <c r="AVR80" s="21"/>
      <c r="AVS80" s="21"/>
      <c r="AVT80" s="21"/>
      <c r="AVU80" s="21"/>
      <c r="AVV80" s="21"/>
      <c r="AVW80" s="21"/>
      <c r="AVX80" s="21"/>
      <c r="AVY80" s="21"/>
      <c r="AVZ80" s="21"/>
      <c r="AWA80" s="21"/>
      <c r="AWB80" s="21"/>
      <c r="AWC80" s="21"/>
      <c r="AWD80" s="21"/>
      <c r="AWE80" s="21"/>
      <c r="AWF80" s="21"/>
      <c r="AWG80" s="21"/>
      <c r="AWH80" s="21"/>
      <c r="AWI80" s="21"/>
      <c r="AWJ80" s="21"/>
      <c r="AWK80" s="21"/>
      <c r="AWL80" s="21"/>
      <c r="AWM80" s="21"/>
      <c r="AWN80" s="21"/>
      <c r="AWO80" s="21"/>
      <c r="AWP80" s="21"/>
      <c r="AWQ80" s="21"/>
      <c r="AWR80" s="21"/>
      <c r="AWS80" s="21"/>
      <c r="AWT80" s="21"/>
      <c r="AWU80" s="21"/>
      <c r="AWV80" s="21"/>
      <c r="AWW80" s="21"/>
      <c r="AWX80" s="21"/>
      <c r="AWY80" s="21"/>
      <c r="AWZ80" s="21"/>
      <c r="AXA80" s="21"/>
      <c r="AXB80" s="21"/>
      <c r="AXC80" s="21"/>
      <c r="AXD80" s="21"/>
      <c r="AXE80" s="21"/>
      <c r="AXF80" s="21"/>
      <c r="AXG80" s="21"/>
      <c r="AXH80" s="21"/>
      <c r="AXI80" s="21"/>
      <c r="AXJ80" s="21"/>
      <c r="AXK80" s="21"/>
      <c r="AXL80" s="21"/>
      <c r="AXM80" s="21"/>
      <c r="AXN80" s="21"/>
      <c r="AXO80" s="21"/>
      <c r="AXP80" s="21"/>
      <c r="AXQ80" s="21"/>
      <c r="AXR80" s="21"/>
      <c r="AXS80" s="21"/>
      <c r="AXT80" s="21"/>
      <c r="AXU80" s="21"/>
      <c r="AXV80" s="21"/>
      <c r="AXW80" s="21"/>
      <c r="AXX80" s="21"/>
      <c r="AXY80" s="21"/>
      <c r="AXZ80" s="21"/>
      <c r="AYA80" s="21"/>
      <c r="AYB80" s="21"/>
      <c r="AYC80" s="21"/>
      <c r="AYD80" s="21"/>
      <c r="AYE80" s="21"/>
      <c r="AYF80" s="21"/>
      <c r="AYG80" s="21"/>
      <c r="AYH80" s="21"/>
      <c r="AYI80" s="21"/>
      <c r="AYJ80" s="21"/>
      <c r="AYK80" s="21"/>
      <c r="AYL80" s="21"/>
      <c r="AYM80" s="21"/>
      <c r="AYN80" s="21"/>
      <c r="AYO80" s="21"/>
      <c r="AYP80" s="21"/>
      <c r="AYQ80" s="21"/>
      <c r="AYR80" s="21"/>
      <c r="AYS80" s="21"/>
      <c r="AYT80" s="21"/>
      <c r="AYU80" s="21"/>
      <c r="AYV80" s="21"/>
      <c r="AYW80" s="21"/>
      <c r="AYX80" s="21"/>
      <c r="AYY80" s="21"/>
      <c r="AYZ80" s="21"/>
      <c r="AZA80" s="21"/>
      <c r="AZB80" s="21"/>
      <c r="AZC80" s="21"/>
      <c r="AZD80" s="21"/>
      <c r="AZE80" s="21"/>
      <c r="AZF80" s="21"/>
      <c r="AZG80" s="21"/>
      <c r="AZH80" s="21"/>
      <c r="AZI80" s="21"/>
      <c r="AZJ80" s="21"/>
      <c r="AZK80" s="21"/>
      <c r="AZL80" s="21"/>
      <c r="AZM80" s="21"/>
      <c r="AZN80" s="21"/>
      <c r="AZO80" s="21"/>
      <c r="AZP80" s="21"/>
      <c r="AZQ80" s="21"/>
      <c r="AZR80" s="21"/>
      <c r="AZS80" s="21"/>
      <c r="AZT80" s="21"/>
      <c r="AZU80" s="21"/>
      <c r="AZV80" s="21"/>
      <c r="AZW80" s="21"/>
      <c r="AZX80" s="21"/>
      <c r="AZY80" s="21"/>
      <c r="AZZ80" s="21"/>
      <c r="BAA80" s="21"/>
      <c r="BAB80" s="21"/>
      <c r="BAC80" s="21"/>
      <c r="BAD80" s="21"/>
      <c r="BAE80" s="21"/>
      <c r="BAF80" s="21"/>
      <c r="BAG80" s="21"/>
      <c r="BAH80" s="21"/>
      <c r="BAI80" s="21"/>
      <c r="BAJ80" s="21"/>
      <c r="BAK80" s="21"/>
      <c r="BAL80" s="21"/>
      <c r="BAM80" s="21"/>
      <c r="BAN80" s="21"/>
      <c r="BAO80" s="21"/>
      <c r="BAP80" s="21"/>
      <c r="BAQ80" s="21"/>
      <c r="BAR80" s="21"/>
      <c r="BAS80" s="21"/>
      <c r="BAT80" s="21"/>
      <c r="BAU80" s="21"/>
      <c r="BAV80" s="21"/>
      <c r="BAW80" s="21"/>
      <c r="BAX80" s="21"/>
      <c r="BAY80" s="21"/>
      <c r="BAZ80" s="21"/>
      <c r="BBA80" s="21"/>
      <c r="BBB80" s="21"/>
      <c r="BBC80" s="21"/>
      <c r="BBD80" s="21"/>
      <c r="BBE80" s="21"/>
      <c r="BBF80" s="21"/>
      <c r="BBG80" s="21"/>
      <c r="BBH80" s="21"/>
      <c r="BBI80" s="21"/>
      <c r="BBJ80" s="21"/>
      <c r="BBK80" s="21"/>
      <c r="BBL80" s="21"/>
      <c r="BBM80" s="21"/>
      <c r="BBN80" s="21"/>
      <c r="BBO80" s="21"/>
      <c r="BBP80" s="21"/>
      <c r="BBQ80" s="21"/>
      <c r="BBR80" s="21"/>
      <c r="BBS80" s="21"/>
      <c r="BBT80" s="21"/>
      <c r="BBU80" s="21"/>
      <c r="BBV80" s="21"/>
      <c r="BBW80" s="21"/>
      <c r="BBX80" s="21"/>
      <c r="BBY80" s="21"/>
      <c r="BBZ80" s="21"/>
      <c r="BCA80" s="21"/>
      <c r="BCB80" s="21"/>
      <c r="BCC80" s="21"/>
      <c r="BCD80" s="21"/>
      <c r="BCE80" s="21"/>
      <c r="BCF80" s="21"/>
      <c r="BCG80" s="21"/>
      <c r="BCH80" s="21"/>
      <c r="BCI80" s="21"/>
      <c r="BCJ80" s="21"/>
      <c r="BCK80" s="21"/>
      <c r="BCL80" s="21"/>
      <c r="BCM80" s="21"/>
      <c r="BCN80" s="21"/>
      <c r="BCO80" s="21"/>
      <c r="BCP80" s="21"/>
      <c r="BCQ80" s="21"/>
      <c r="BCR80" s="21"/>
      <c r="BCS80" s="21"/>
      <c r="BCT80" s="21"/>
      <c r="BCU80" s="21"/>
      <c r="BCV80" s="21"/>
      <c r="BCW80" s="21"/>
      <c r="BCX80" s="21"/>
      <c r="BCY80" s="21"/>
      <c r="BCZ80" s="21"/>
      <c r="BDA80" s="21"/>
      <c r="BDB80" s="21"/>
      <c r="BDC80" s="21"/>
      <c r="BDD80" s="21"/>
      <c r="BDE80" s="21"/>
      <c r="BDF80" s="21"/>
      <c r="BDG80" s="21"/>
      <c r="BDH80" s="21"/>
      <c r="BDI80" s="21"/>
      <c r="BDJ80" s="21"/>
      <c r="BDK80" s="21"/>
      <c r="BDL80" s="21"/>
      <c r="BDM80" s="21"/>
      <c r="BDN80" s="21"/>
      <c r="BDO80" s="21"/>
      <c r="BDP80" s="21"/>
      <c r="BDQ80" s="21"/>
      <c r="BDR80" s="21"/>
      <c r="BDS80" s="21"/>
      <c r="BDT80" s="21"/>
      <c r="BDU80" s="21"/>
      <c r="BDV80" s="21"/>
      <c r="BDW80" s="21"/>
      <c r="BDX80" s="21"/>
      <c r="BDY80" s="21"/>
      <c r="BDZ80" s="21"/>
      <c r="BEA80" s="21"/>
      <c r="BEB80" s="21"/>
      <c r="BEC80" s="21"/>
      <c r="BED80" s="21"/>
      <c r="BEE80" s="21"/>
      <c r="BEF80" s="21"/>
      <c r="BEG80" s="21"/>
      <c r="BEH80" s="21"/>
      <c r="BEI80" s="21"/>
      <c r="BEJ80" s="21"/>
      <c r="BEK80" s="21"/>
      <c r="BEL80" s="21"/>
      <c r="BEM80" s="21"/>
      <c r="BEN80" s="21"/>
      <c r="BEO80" s="21"/>
      <c r="BEP80" s="21"/>
      <c r="BEQ80" s="21"/>
      <c r="BER80" s="21"/>
      <c r="BES80" s="21"/>
      <c r="BET80" s="21"/>
      <c r="BEU80" s="21"/>
      <c r="BEV80" s="21"/>
      <c r="BEW80" s="21"/>
      <c r="BEX80" s="21"/>
      <c r="BEY80" s="21"/>
      <c r="BEZ80" s="21"/>
      <c r="BFA80" s="21"/>
      <c r="BFB80" s="21"/>
      <c r="BFC80" s="21"/>
      <c r="BFD80" s="21"/>
      <c r="BFE80" s="21"/>
      <c r="BFF80" s="21"/>
      <c r="BFG80" s="21"/>
      <c r="BFH80" s="21"/>
      <c r="BFI80" s="21"/>
      <c r="BFJ80" s="21"/>
      <c r="BFK80" s="21"/>
      <c r="BFL80" s="21"/>
      <c r="BFM80" s="21"/>
      <c r="BFN80" s="21"/>
      <c r="BFO80" s="21"/>
      <c r="BFP80" s="21"/>
      <c r="BFQ80" s="21"/>
      <c r="BFR80" s="21"/>
      <c r="BFS80" s="21"/>
      <c r="BFT80" s="21"/>
      <c r="BFU80" s="21"/>
      <c r="BFV80" s="21"/>
      <c r="BFW80" s="21"/>
      <c r="BFX80" s="21"/>
      <c r="BFY80" s="21"/>
      <c r="BFZ80" s="21"/>
      <c r="BGA80" s="21"/>
      <c r="BGB80" s="21"/>
      <c r="BGC80" s="21"/>
      <c r="BGD80" s="21"/>
      <c r="BGE80" s="21"/>
      <c r="BGF80" s="21"/>
      <c r="BGG80" s="21"/>
      <c r="BGH80" s="21"/>
      <c r="BGI80" s="21"/>
      <c r="BGJ80" s="21"/>
      <c r="BGK80" s="21"/>
      <c r="BGL80" s="21"/>
      <c r="BGM80" s="21"/>
      <c r="BGN80" s="21"/>
      <c r="BGO80" s="21"/>
      <c r="BGP80" s="21"/>
      <c r="BGQ80" s="21"/>
      <c r="BGR80" s="21"/>
      <c r="BGS80" s="21"/>
      <c r="BGT80" s="21"/>
      <c r="BGU80" s="21"/>
      <c r="BGV80" s="21"/>
      <c r="BGW80" s="21"/>
      <c r="BGX80" s="21"/>
      <c r="BGY80" s="21"/>
      <c r="BGZ80" s="21"/>
      <c r="BHA80" s="21"/>
      <c r="BHB80" s="21"/>
      <c r="BHC80" s="21"/>
      <c r="BHD80" s="21"/>
      <c r="BHE80" s="21"/>
      <c r="BHF80" s="21"/>
      <c r="BHG80" s="21"/>
      <c r="BHH80" s="21"/>
      <c r="BHI80" s="21"/>
      <c r="BHJ80" s="21"/>
      <c r="BHK80" s="21"/>
      <c r="BHL80" s="21"/>
      <c r="BHM80" s="21"/>
      <c r="BHN80" s="21"/>
      <c r="BHO80" s="21"/>
      <c r="BHP80" s="21"/>
      <c r="BHQ80" s="21"/>
      <c r="BHR80" s="21"/>
      <c r="BHS80" s="21"/>
      <c r="BHT80" s="21"/>
      <c r="BHU80" s="21"/>
      <c r="BHV80" s="21"/>
      <c r="BHW80" s="21"/>
      <c r="BHX80" s="21"/>
      <c r="BHY80" s="21"/>
      <c r="BHZ80" s="21"/>
      <c r="BIA80" s="21"/>
      <c r="BIB80" s="21"/>
      <c r="BIC80" s="21"/>
      <c r="BID80" s="21"/>
      <c r="BIE80" s="21"/>
      <c r="BIF80" s="21"/>
      <c r="BIG80" s="21"/>
      <c r="BIH80" s="21"/>
      <c r="BII80" s="21"/>
      <c r="BIJ80" s="21"/>
      <c r="BIK80" s="21"/>
      <c r="BIL80" s="21"/>
      <c r="BIM80" s="21"/>
      <c r="BIN80" s="21"/>
      <c r="BIO80" s="21"/>
      <c r="BIP80" s="21"/>
      <c r="BIQ80" s="21"/>
      <c r="BIR80" s="21"/>
      <c r="BIS80" s="21"/>
      <c r="BIT80" s="21"/>
      <c r="BIU80" s="21"/>
      <c r="BIV80" s="21"/>
      <c r="BIW80" s="21"/>
      <c r="BIX80" s="21"/>
      <c r="BIY80" s="21"/>
      <c r="BIZ80" s="21"/>
      <c r="BJA80" s="21"/>
      <c r="BJB80" s="21"/>
      <c r="BJC80" s="21"/>
      <c r="BJD80" s="21"/>
      <c r="BJE80" s="21"/>
      <c r="BJF80" s="21"/>
      <c r="BJG80" s="21"/>
      <c r="BJH80" s="21"/>
      <c r="BJI80" s="21"/>
      <c r="BJJ80" s="21"/>
      <c r="BJK80" s="21"/>
      <c r="BJL80" s="21"/>
      <c r="BJM80" s="21"/>
      <c r="BJN80" s="21"/>
      <c r="BJO80" s="21"/>
      <c r="BJP80" s="21"/>
      <c r="BJQ80" s="21"/>
      <c r="BJR80" s="21"/>
      <c r="BJS80" s="21"/>
      <c r="BJT80" s="21"/>
      <c r="BJU80" s="21"/>
      <c r="BJV80" s="21"/>
      <c r="BJW80" s="21"/>
      <c r="BJX80" s="21"/>
      <c r="BJY80" s="21"/>
      <c r="BJZ80" s="21"/>
      <c r="BKA80" s="21"/>
      <c r="BKB80" s="21"/>
      <c r="BKC80" s="21"/>
      <c r="BKD80" s="21"/>
      <c r="BKE80" s="21"/>
      <c r="BKF80" s="21"/>
      <c r="BKG80" s="21"/>
      <c r="BKH80" s="21"/>
      <c r="BKI80" s="21"/>
      <c r="BKJ80" s="21"/>
      <c r="BKK80" s="21"/>
      <c r="BKL80" s="21"/>
      <c r="BKM80" s="21"/>
      <c r="BKN80" s="21"/>
      <c r="BKO80" s="21"/>
      <c r="BKP80" s="21"/>
      <c r="BKQ80" s="21"/>
      <c r="BKR80" s="21"/>
      <c r="BKS80" s="21"/>
      <c r="BKT80" s="21"/>
      <c r="BKU80" s="21"/>
      <c r="BKV80" s="21"/>
      <c r="BKW80" s="21"/>
      <c r="BKX80" s="21"/>
      <c r="BKY80" s="21"/>
      <c r="BKZ80" s="21"/>
      <c r="BLA80" s="21"/>
      <c r="BLB80" s="21"/>
      <c r="BLC80" s="21"/>
      <c r="BLD80" s="21"/>
      <c r="BLE80" s="21"/>
      <c r="BLF80" s="21"/>
      <c r="BLG80" s="21"/>
      <c r="BLH80" s="21"/>
      <c r="BLI80" s="21"/>
      <c r="BLJ80" s="21"/>
      <c r="BLK80" s="21"/>
      <c r="BLL80" s="21"/>
      <c r="BLM80" s="21"/>
      <c r="BLN80" s="21"/>
      <c r="BLO80" s="21"/>
      <c r="BLP80" s="21"/>
      <c r="BLQ80" s="21"/>
      <c r="BLR80" s="21"/>
      <c r="BLS80" s="21"/>
      <c r="BLT80" s="21"/>
      <c r="BLU80" s="21"/>
      <c r="BLV80" s="21"/>
      <c r="BLW80" s="21"/>
      <c r="BLX80" s="21"/>
      <c r="BLY80" s="21"/>
      <c r="BLZ80" s="21"/>
      <c r="BMA80" s="21"/>
      <c r="BMB80" s="21"/>
      <c r="BMC80" s="21"/>
      <c r="BMD80" s="21"/>
      <c r="BME80" s="21"/>
      <c r="BMF80" s="21"/>
      <c r="BMG80" s="21"/>
      <c r="BMH80" s="21"/>
      <c r="BMI80" s="21"/>
      <c r="BMJ80" s="21"/>
      <c r="BMK80" s="21"/>
      <c r="BML80" s="21"/>
      <c r="BMM80" s="21"/>
      <c r="BMN80" s="21"/>
      <c r="BMO80" s="21"/>
      <c r="BMP80" s="21"/>
      <c r="BMQ80" s="21"/>
      <c r="BMR80" s="21"/>
      <c r="BMS80" s="21"/>
      <c r="BMT80" s="21"/>
      <c r="BMU80" s="21"/>
      <c r="BMV80" s="21"/>
      <c r="BMW80" s="21"/>
      <c r="BMX80" s="21"/>
      <c r="BMY80" s="21"/>
      <c r="BMZ80" s="21"/>
      <c r="BNA80" s="21"/>
      <c r="BNB80" s="21"/>
      <c r="BNC80" s="21"/>
      <c r="BND80" s="21"/>
      <c r="BNE80" s="21"/>
      <c r="BNF80" s="21"/>
      <c r="BNG80" s="21"/>
      <c r="BNH80" s="21"/>
      <c r="BNI80" s="21"/>
      <c r="BNJ80" s="21"/>
      <c r="BNK80" s="21"/>
      <c r="BNL80" s="21"/>
      <c r="BNM80" s="21"/>
      <c r="BNN80" s="21"/>
      <c r="BNO80" s="21"/>
      <c r="BNP80" s="21"/>
      <c r="BNQ80" s="21"/>
      <c r="BNR80" s="21"/>
      <c r="BNS80" s="21"/>
      <c r="BNT80" s="21"/>
      <c r="BNU80" s="21"/>
      <c r="BNV80" s="21"/>
      <c r="BNW80" s="21"/>
      <c r="BNX80" s="21"/>
      <c r="BNY80" s="21"/>
      <c r="BNZ80" s="21"/>
      <c r="BOA80" s="21"/>
      <c r="BOB80" s="21"/>
      <c r="BOC80" s="21"/>
      <c r="BOD80" s="21"/>
      <c r="BOE80" s="21"/>
      <c r="BOF80" s="21"/>
      <c r="BOG80" s="21"/>
      <c r="BOH80" s="21"/>
      <c r="BOI80" s="21"/>
      <c r="BOJ80" s="21"/>
      <c r="BOK80" s="21"/>
      <c r="BOL80" s="21"/>
      <c r="BOM80" s="21"/>
      <c r="BON80" s="21"/>
      <c r="BOO80" s="21"/>
      <c r="BOP80" s="21"/>
      <c r="BOQ80" s="21"/>
      <c r="BOR80" s="21"/>
      <c r="BOS80" s="21"/>
      <c r="BOT80" s="21"/>
      <c r="BOU80" s="21"/>
      <c r="BOV80" s="21"/>
      <c r="BOW80" s="21"/>
      <c r="BOX80" s="21"/>
      <c r="BOY80" s="21"/>
      <c r="BOZ80" s="21"/>
      <c r="BPA80" s="21"/>
      <c r="BPB80" s="21"/>
      <c r="BPC80" s="21"/>
      <c r="BPD80" s="21"/>
      <c r="BPE80" s="21"/>
      <c r="BPF80" s="21"/>
      <c r="BPG80" s="21"/>
      <c r="BPH80" s="21"/>
      <c r="BPI80" s="21"/>
      <c r="BPJ80" s="21"/>
      <c r="BPK80" s="21"/>
      <c r="BPL80" s="21"/>
      <c r="BPM80" s="21"/>
      <c r="BPN80" s="21"/>
      <c r="BPO80" s="21"/>
      <c r="BPP80" s="21"/>
      <c r="BPQ80" s="21"/>
      <c r="BPR80" s="21"/>
      <c r="BPS80" s="21"/>
      <c r="BPT80" s="21"/>
      <c r="BPU80" s="21"/>
      <c r="BPV80" s="21"/>
      <c r="BPW80" s="21"/>
      <c r="BPX80" s="21"/>
      <c r="BPY80" s="21"/>
      <c r="BPZ80" s="21"/>
      <c r="BQA80" s="21"/>
      <c r="BQB80" s="21"/>
      <c r="BQC80" s="21"/>
      <c r="BQD80" s="21"/>
      <c r="BQE80" s="21"/>
      <c r="BQF80" s="21"/>
      <c r="BQG80" s="21"/>
      <c r="BQH80" s="21"/>
      <c r="BQI80" s="21"/>
      <c r="BQJ80" s="21"/>
      <c r="BQK80" s="21"/>
      <c r="BQL80" s="21"/>
      <c r="BQM80" s="21"/>
      <c r="BQN80" s="21"/>
      <c r="BQO80" s="21"/>
      <c r="BQP80" s="21"/>
      <c r="BQQ80" s="21"/>
      <c r="BQR80" s="21"/>
      <c r="BQS80" s="21"/>
      <c r="BQT80" s="21"/>
      <c r="BQU80" s="21"/>
      <c r="BQV80" s="21"/>
      <c r="BQW80" s="21"/>
      <c r="BQX80" s="21"/>
      <c r="BQY80" s="21"/>
      <c r="BQZ80" s="21"/>
      <c r="BRA80" s="21"/>
      <c r="BRB80" s="21"/>
      <c r="BRC80" s="21"/>
      <c r="BRD80" s="21"/>
      <c r="BRE80" s="21"/>
      <c r="BRF80" s="21"/>
      <c r="BRG80" s="21"/>
      <c r="BRH80" s="21"/>
      <c r="BRI80" s="21"/>
      <c r="BRJ80" s="21"/>
      <c r="BRK80" s="21"/>
      <c r="BRL80" s="21"/>
      <c r="BRM80" s="21"/>
      <c r="BRN80" s="21"/>
      <c r="BRO80" s="21"/>
      <c r="BRP80" s="21"/>
      <c r="BRQ80" s="21"/>
      <c r="BRR80" s="21"/>
      <c r="BRS80" s="21"/>
      <c r="BRT80" s="21"/>
      <c r="BRU80" s="21"/>
      <c r="BRV80" s="21"/>
      <c r="BRW80" s="21"/>
      <c r="BRX80" s="21"/>
      <c r="BRY80" s="21"/>
      <c r="BRZ80" s="21"/>
      <c r="BSA80" s="21"/>
      <c r="BSB80" s="21"/>
      <c r="BSC80" s="21"/>
      <c r="BSD80" s="21"/>
      <c r="BSE80" s="21"/>
      <c r="BSF80" s="21"/>
      <c r="BSG80" s="21"/>
      <c r="BSH80" s="21"/>
      <c r="BSI80" s="21"/>
      <c r="BSJ80" s="21"/>
      <c r="BSK80" s="21"/>
      <c r="BSL80" s="21"/>
      <c r="BSM80" s="21"/>
      <c r="BSN80" s="21"/>
      <c r="BSO80" s="21"/>
      <c r="BSP80" s="21"/>
      <c r="BSQ80" s="21"/>
      <c r="BSR80" s="21"/>
      <c r="BSS80" s="21"/>
      <c r="BST80" s="21"/>
      <c r="BSU80" s="21"/>
      <c r="BSV80" s="21"/>
      <c r="BSW80" s="21"/>
      <c r="BSX80" s="21"/>
      <c r="BSY80" s="21"/>
      <c r="BSZ80" s="21"/>
      <c r="BTA80" s="21"/>
      <c r="BTB80" s="21"/>
      <c r="BTC80" s="21"/>
      <c r="BTD80" s="21"/>
      <c r="BTE80" s="21"/>
      <c r="BTF80" s="21"/>
      <c r="BTG80" s="21"/>
      <c r="BTH80" s="21"/>
      <c r="BTI80" s="21"/>
      <c r="BTJ80" s="21"/>
      <c r="BTK80" s="21"/>
      <c r="BTL80" s="21"/>
      <c r="BTM80" s="21"/>
      <c r="BTN80" s="21"/>
      <c r="BTO80" s="21"/>
      <c r="BTP80" s="21"/>
      <c r="BTQ80" s="21"/>
      <c r="BTR80" s="21"/>
      <c r="BTS80" s="21"/>
      <c r="BTT80" s="21"/>
      <c r="BTU80" s="21"/>
      <c r="BTV80" s="21"/>
      <c r="BTW80" s="21"/>
      <c r="BTX80" s="21"/>
      <c r="BTY80" s="21"/>
      <c r="BTZ80" s="21"/>
      <c r="BUA80" s="21"/>
      <c r="BUB80" s="21"/>
      <c r="BUC80" s="21"/>
      <c r="BUD80" s="21"/>
      <c r="BUE80" s="21"/>
      <c r="BUF80" s="21"/>
      <c r="BUG80" s="21"/>
      <c r="BUH80" s="21"/>
      <c r="BUI80" s="21"/>
      <c r="BUJ80" s="21"/>
      <c r="BUK80" s="21"/>
      <c r="BUL80" s="21"/>
      <c r="BUM80" s="21"/>
      <c r="BUN80" s="21"/>
      <c r="BUO80" s="21"/>
      <c r="BUP80" s="21"/>
      <c r="BUQ80" s="21"/>
      <c r="BUR80" s="21"/>
      <c r="BUS80" s="21"/>
      <c r="BUT80" s="21"/>
      <c r="BUU80" s="21"/>
      <c r="BUV80" s="21"/>
      <c r="BUW80" s="21"/>
      <c r="BUX80" s="21"/>
      <c r="BUY80" s="21"/>
      <c r="BUZ80" s="21"/>
      <c r="BVA80" s="21"/>
      <c r="BVB80" s="21"/>
      <c r="BVC80" s="21"/>
      <c r="BVD80" s="21"/>
      <c r="BVE80" s="21"/>
      <c r="BVF80" s="21"/>
      <c r="BVG80" s="21"/>
      <c r="BVH80" s="21"/>
      <c r="BVI80" s="21"/>
      <c r="BVJ80" s="21"/>
      <c r="BVK80" s="21"/>
      <c r="BVL80" s="21"/>
      <c r="BVM80" s="21"/>
      <c r="BVN80" s="21"/>
      <c r="BVO80" s="21"/>
      <c r="BVP80" s="21"/>
      <c r="BVQ80" s="21"/>
      <c r="BVR80" s="21"/>
      <c r="BVS80" s="21"/>
      <c r="BVT80" s="21"/>
      <c r="BVU80" s="21"/>
      <c r="BVV80" s="21"/>
      <c r="BVW80" s="21"/>
      <c r="BVX80" s="21"/>
      <c r="BVY80" s="21"/>
      <c r="BVZ80" s="21"/>
      <c r="BWA80" s="21"/>
      <c r="BWB80" s="21"/>
      <c r="BWC80" s="21"/>
      <c r="BWD80" s="21"/>
      <c r="BWE80" s="21"/>
      <c r="BWF80" s="21"/>
      <c r="BWG80" s="21"/>
      <c r="BWH80" s="21"/>
      <c r="BWI80" s="21"/>
      <c r="BWJ80" s="21"/>
      <c r="BWK80" s="21"/>
      <c r="BWL80" s="21"/>
      <c r="BWM80" s="21"/>
      <c r="BWN80" s="21"/>
      <c r="BWO80" s="21"/>
      <c r="BWP80" s="21"/>
      <c r="BWQ80" s="21"/>
      <c r="BWR80" s="21"/>
      <c r="BWS80" s="21"/>
      <c r="BWT80" s="21"/>
      <c r="BWU80" s="21"/>
      <c r="BWV80" s="21"/>
      <c r="BWW80" s="21"/>
      <c r="BWX80" s="21"/>
      <c r="BWY80" s="21"/>
      <c r="BWZ80" s="21"/>
      <c r="BXA80" s="21"/>
      <c r="BXB80" s="21"/>
      <c r="BXC80" s="21"/>
      <c r="BXD80" s="21"/>
      <c r="BXE80" s="21"/>
      <c r="BXF80" s="21"/>
      <c r="BXG80" s="21"/>
      <c r="BXH80" s="21"/>
      <c r="BXI80" s="21"/>
      <c r="BXJ80" s="21"/>
      <c r="BXK80" s="21"/>
      <c r="BXL80" s="21"/>
      <c r="BXM80" s="21"/>
      <c r="BXN80" s="21"/>
      <c r="BXO80" s="21"/>
      <c r="BXP80" s="21"/>
      <c r="BXQ80" s="21"/>
      <c r="BXR80" s="21"/>
      <c r="BXS80" s="21"/>
      <c r="BXT80" s="21"/>
      <c r="BXU80" s="21"/>
      <c r="BXV80" s="21"/>
      <c r="BXW80" s="21"/>
      <c r="BXX80" s="21"/>
      <c r="BXY80" s="21"/>
      <c r="BXZ80" s="21"/>
      <c r="BYA80" s="21"/>
      <c r="BYB80" s="21"/>
      <c r="BYC80" s="21"/>
      <c r="BYD80" s="21"/>
      <c r="BYE80" s="21"/>
      <c r="BYF80" s="21"/>
      <c r="BYG80" s="21"/>
      <c r="BYH80" s="21"/>
      <c r="BYI80" s="21"/>
      <c r="BYJ80" s="21"/>
      <c r="BYK80" s="21"/>
      <c r="BYL80" s="21"/>
      <c r="BYM80" s="21"/>
      <c r="BYN80" s="21"/>
      <c r="BYO80" s="21"/>
      <c r="BYP80" s="21"/>
      <c r="BYQ80" s="21"/>
      <c r="BYR80" s="21"/>
      <c r="BYS80" s="21"/>
      <c r="BYT80" s="21"/>
      <c r="BYU80" s="21"/>
      <c r="BYV80" s="21"/>
      <c r="BYW80" s="21"/>
      <c r="BYX80" s="21"/>
      <c r="BYY80" s="21"/>
      <c r="BYZ80" s="21"/>
      <c r="BZA80" s="21"/>
      <c r="BZB80" s="21"/>
      <c r="BZC80" s="21"/>
      <c r="BZD80" s="21"/>
      <c r="BZE80" s="21"/>
      <c r="BZF80" s="21"/>
      <c r="BZG80" s="21"/>
      <c r="BZH80" s="21"/>
      <c r="BZI80" s="21"/>
      <c r="BZJ80" s="21"/>
      <c r="BZK80" s="21"/>
      <c r="BZL80" s="21"/>
      <c r="BZM80" s="21"/>
      <c r="BZN80" s="21"/>
      <c r="BZO80" s="21"/>
      <c r="BZP80" s="21"/>
      <c r="BZQ80" s="21"/>
      <c r="BZR80" s="21"/>
      <c r="BZS80" s="21"/>
      <c r="BZT80" s="21"/>
      <c r="BZU80" s="21"/>
      <c r="BZV80" s="21"/>
      <c r="BZW80" s="21"/>
      <c r="BZX80" s="21"/>
      <c r="BZY80" s="21"/>
      <c r="BZZ80" s="21"/>
      <c r="CAA80" s="21"/>
      <c r="CAB80" s="21"/>
      <c r="CAC80" s="21"/>
      <c r="CAD80" s="21"/>
      <c r="CAE80" s="21"/>
      <c r="CAF80" s="21"/>
      <c r="CAG80" s="21"/>
      <c r="CAH80" s="21"/>
      <c r="CAI80" s="21"/>
      <c r="CAJ80" s="21"/>
      <c r="CAK80" s="21"/>
      <c r="CAL80" s="21"/>
      <c r="CAM80" s="21"/>
      <c r="CAN80" s="21"/>
      <c r="CAO80" s="21"/>
      <c r="CAP80" s="21"/>
      <c r="CAQ80" s="21"/>
      <c r="CAR80" s="21"/>
      <c r="CAS80" s="21"/>
      <c r="CAT80" s="21"/>
      <c r="CAU80" s="21"/>
      <c r="CAV80" s="21"/>
      <c r="CAW80" s="21"/>
      <c r="CAX80" s="21"/>
      <c r="CAY80" s="21"/>
      <c r="CAZ80" s="21"/>
      <c r="CBA80" s="21"/>
      <c r="CBB80" s="21"/>
      <c r="CBC80" s="21"/>
      <c r="CBD80" s="21"/>
      <c r="CBE80" s="21"/>
      <c r="CBF80" s="21"/>
      <c r="CBG80" s="21"/>
      <c r="CBH80" s="21"/>
      <c r="CBI80" s="21"/>
      <c r="CBJ80" s="21"/>
      <c r="CBK80" s="21"/>
      <c r="CBL80" s="21"/>
      <c r="CBM80" s="21"/>
      <c r="CBN80" s="21"/>
      <c r="CBO80" s="21"/>
      <c r="CBP80" s="21"/>
      <c r="CBQ80" s="21"/>
      <c r="CBR80" s="21"/>
      <c r="CBS80" s="21"/>
      <c r="CBT80" s="21"/>
      <c r="CBU80" s="21"/>
      <c r="CBV80" s="21"/>
      <c r="CBW80" s="21"/>
      <c r="CBX80" s="21"/>
      <c r="CBY80" s="21"/>
      <c r="CBZ80" s="21"/>
      <c r="CCA80" s="21"/>
      <c r="CCB80" s="21"/>
      <c r="CCC80" s="21"/>
      <c r="CCD80" s="21"/>
      <c r="CCE80" s="21"/>
      <c r="CCF80" s="21"/>
      <c r="CCG80" s="21"/>
      <c r="CCH80" s="21"/>
      <c r="CCI80" s="21"/>
      <c r="CCJ80" s="21"/>
      <c r="CCK80" s="21"/>
      <c r="CCL80" s="21"/>
      <c r="CCM80" s="21"/>
      <c r="CCN80" s="21"/>
      <c r="CCO80" s="21"/>
      <c r="CCP80" s="21"/>
      <c r="CCQ80" s="21"/>
      <c r="CCR80" s="21"/>
      <c r="CCS80" s="21"/>
      <c r="CCT80" s="21"/>
      <c r="CCU80" s="21"/>
      <c r="CCV80" s="21"/>
      <c r="CCW80" s="21"/>
      <c r="CCX80" s="21"/>
      <c r="CCY80" s="21"/>
      <c r="CCZ80" s="21"/>
      <c r="CDA80" s="21"/>
      <c r="CDB80" s="21"/>
      <c r="CDC80" s="21"/>
      <c r="CDD80" s="21"/>
      <c r="CDE80" s="21"/>
      <c r="CDF80" s="21"/>
      <c r="CDG80" s="21"/>
      <c r="CDH80" s="21"/>
      <c r="CDI80" s="21"/>
      <c r="CDJ80" s="21"/>
      <c r="CDK80" s="21"/>
      <c r="CDL80" s="21"/>
      <c r="CDM80" s="21"/>
      <c r="CDN80" s="21"/>
      <c r="CDO80" s="21"/>
      <c r="CDP80" s="21"/>
      <c r="CDQ80" s="21"/>
      <c r="CDR80" s="21"/>
      <c r="CDS80" s="21"/>
      <c r="CDT80" s="21"/>
      <c r="CDU80" s="21"/>
      <c r="CDV80" s="21"/>
      <c r="CDW80" s="21"/>
      <c r="CDX80" s="21"/>
      <c r="CDY80" s="21"/>
      <c r="CDZ80" s="21"/>
      <c r="CEA80" s="21"/>
      <c r="CEB80" s="21"/>
      <c r="CEC80" s="21"/>
      <c r="CED80" s="21"/>
      <c r="CEE80" s="21"/>
      <c r="CEF80" s="21"/>
      <c r="CEG80" s="21"/>
      <c r="CEH80" s="21"/>
      <c r="CEI80" s="21"/>
      <c r="CEJ80" s="21"/>
      <c r="CEK80" s="21"/>
      <c r="CEL80" s="21"/>
      <c r="CEM80" s="21"/>
      <c r="CEN80" s="21"/>
      <c r="CEO80" s="21"/>
      <c r="CEP80" s="21"/>
      <c r="CEQ80" s="21"/>
      <c r="CER80" s="21"/>
      <c r="CES80" s="21"/>
      <c r="CET80" s="21"/>
      <c r="CEU80" s="21"/>
      <c r="CEV80" s="21"/>
      <c r="CEW80" s="21"/>
      <c r="CEX80" s="21"/>
      <c r="CEY80" s="21"/>
      <c r="CEZ80" s="21"/>
      <c r="CFA80" s="21"/>
      <c r="CFB80" s="21"/>
      <c r="CFC80" s="21"/>
      <c r="CFD80" s="21"/>
      <c r="CFE80" s="21"/>
      <c r="CFF80" s="21"/>
      <c r="CFG80" s="21"/>
      <c r="CFH80" s="21"/>
      <c r="CFI80" s="21"/>
      <c r="CFJ80" s="21"/>
      <c r="CFK80" s="21"/>
      <c r="CFL80" s="21"/>
      <c r="CFM80" s="21"/>
      <c r="CFN80" s="21"/>
      <c r="CFO80" s="21"/>
      <c r="CFP80" s="21"/>
      <c r="CFQ80" s="21"/>
      <c r="CFR80" s="21"/>
      <c r="CFS80" s="21"/>
      <c r="CFT80" s="21"/>
      <c r="CFU80" s="21"/>
      <c r="CFV80" s="21"/>
      <c r="CFW80" s="21"/>
      <c r="CFX80" s="21"/>
      <c r="CFY80" s="21"/>
      <c r="CFZ80" s="21"/>
      <c r="CGA80" s="21"/>
      <c r="CGB80" s="21"/>
      <c r="CGC80" s="21"/>
      <c r="CGD80" s="21"/>
      <c r="CGE80" s="21"/>
      <c r="CGF80" s="21"/>
      <c r="CGG80" s="21"/>
      <c r="CGH80" s="21"/>
      <c r="CGI80" s="21"/>
      <c r="CGJ80" s="21"/>
      <c r="CGK80" s="21"/>
      <c r="CGL80" s="21"/>
      <c r="CGM80" s="21"/>
      <c r="CGN80" s="21"/>
      <c r="CGO80" s="21"/>
      <c r="CGP80" s="21"/>
      <c r="CGQ80" s="21"/>
      <c r="CGR80" s="21"/>
      <c r="CGS80" s="21"/>
      <c r="CGT80" s="21"/>
      <c r="CGU80" s="21"/>
      <c r="CGV80" s="21"/>
      <c r="CGW80" s="21"/>
      <c r="CGX80" s="21"/>
      <c r="CGY80" s="21"/>
      <c r="CGZ80" s="21"/>
      <c r="CHA80" s="21"/>
      <c r="CHB80" s="21"/>
      <c r="CHC80" s="21"/>
      <c r="CHD80" s="21"/>
      <c r="CHE80" s="21"/>
      <c r="CHF80" s="21"/>
      <c r="CHG80" s="21"/>
      <c r="CHH80" s="21"/>
      <c r="CHI80" s="21"/>
      <c r="CHJ80" s="21"/>
      <c r="CHK80" s="21"/>
      <c r="CHL80" s="21"/>
      <c r="CHM80" s="21"/>
      <c r="CHN80" s="21"/>
      <c r="CHO80" s="21"/>
      <c r="CHP80" s="21"/>
      <c r="CHQ80" s="21"/>
      <c r="CHR80" s="21"/>
      <c r="CHS80" s="21"/>
      <c r="CHT80" s="21"/>
      <c r="CHU80" s="21"/>
      <c r="CHV80" s="21"/>
      <c r="CHW80" s="21"/>
      <c r="CHX80" s="21"/>
      <c r="CHY80" s="21"/>
      <c r="CHZ80" s="21"/>
      <c r="CIA80" s="21"/>
      <c r="CIB80" s="21"/>
      <c r="CIC80" s="21"/>
      <c r="CID80" s="21"/>
      <c r="CIE80" s="21"/>
      <c r="CIF80" s="21"/>
      <c r="CIG80" s="21"/>
      <c r="CIH80" s="21"/>
      <c r="CII80" s="21"/>
      <c r="CIJ80" s="21"/>
      <c r="CIK80" s="21"/>
      <c r="CIL80" s="21"/>
      <c r="CIM80" s="21"/>
      <c r="CIN80" s="21"/>
      <c r="CIO80" s="21"/>
      <c r="CIP80" s="21"/>
      <c r="CIQ80" s="21"/>
      <c r="CIR80" s="21"/>
      <c r="CIS80" s="21"/>
      <c r="CIT80" s="21"/>
      <c r="CIU80" s="21"/>
      <c r="CIV80" s="21"/>
      <c r="CIW80" s="21"/>
      <c r="CIX80" s="21"/>
      <c r="CIY80" s="21"/>
      <c r="CIZ80" s="21"/>
      <c r="CJA80" s="21"/>
      <c r="CJB80" s="21"/>
      <c r="CJC80" s="21"/>
      <c r="CJD80" s="21"/>
      <c r="CJE80" s="21"/>
      <c r="CJF80" s="21"/>
      <c r="CJG80" s="21"/>
      <c r="CJH80" s="21"/>
      <c r="CJI80" s="21"/>
      <c r="CJJ80" s="21"/>
      <c r="CJK80" s="21"/>
      <c r="CJL80" s="21"/>
      <c r="CJM80" s="21"/>
      <c r="CJN80" s="21"/>
      <c r="CJO80" s="21"/>
      <c r="CJP80" s="21"/>
      <c r="CJQ80" s="21"/>
      <c r="CJR80" s="21"/>
      <c r="CJS80" s="21"/>
      <c r="CJT80" s="21"/>
      <c r="CJU80" s="21"/>
      <c r="CJV80" s="21"/>
      <c r="CJW80" s="21"/>
      <c r="CJX80" s="21"/>
      <c r="CJY80" s="21"/>
      <c r="CJZ80" s="21"/>
      <c r="CKA80" s="21"/>
      <c r="CKB80" s="21"/>
      <c r="CKC80" s="21"/>
      <c r="CKD80" s="21"/>
      <c r="CKE80" s="21"/>
      <c r="CKF80" s="21"/>
      <c r="CKG80" s="21"/>
      <c r="CKH80" s="21"/>
      <c r="CKI80" s="21"/>
      <c r="CKJ80" s="21"/>
      <c r="CKK80" s="21"/>
      <c r="CKL80" s="21"/>
      <c r="CKM80" s="21"/>
      <c r="CKN80" s="21"/>
      <c r="CKO80" s="21"/>
      <c r="CKP80" s="21"/>
      <c r="CKQ80" s="21"/>
      <c r="CKR80" s="21"/>
      <c r="CKS80" s="21"/>
      <c r="CKT80" s="21"/>
      <c r="CKU80" s="21"/>
      <c r="CKV80" s="21"/>
      <c r="CKW80" s="21"/>
      <c r="CKX80" s="21"/>
      <c r="CKY80" s="21"/>
      <c r="CKZ80" s="21"/>
      <c r="CLA80" s="21"/>
      <c r="CLB80" s="21"/>
      <c r="CLC80" s="21"/>
      <c r="CLD80" s="21"/>
      <c r="CLE80" s="21"/>
      <c r="CLF80" s="21"/>
      <c r="CLG80" s="21"/>
      <c r="CLH80" s="21"/>
      <c r="CLI80" s="21"/>
      <c r="CLJ80" s="21"/>
      <c r="CLK80" s="21"/>
      <c r="CLL80" s="21"/>
      <c r="CLM80" s="21"/>
      <c r="CLN80" s="21"/>
      <c r="CLO80" s="21"/>
      <c r="CLP80" s="21"/>
      <c r="CLQ80" s="21"/>
      <c r="CLR80" s="21"/>
      <c r="CLS80" s="21"/>
      <c r="CLT80" s="21"/>
      <c r="CLU80" s="21"/>
      <c r="CLV80" s="21"/>
      <c r="CLW80" s="21"/>
      <c r="CLX80" s="21"/>
      <c r="CLY80" s="21"/>
      <c r="CLZ80" s="21"/>
      <c r="CMA80" s="21"/>
      <c r="CMB80" s="21"/>
      <c r="CMC80" s="21"/>
      <c r="CMD80" s="21"/>
      <c r="CME80" s="21"/>
      <c r="CMF80" s="21"/>
      <c r="CMG80" s="21"/>
      <c r="CMH80" s="21"/>
      <c r="CMI80" s="21"/>
      <c r="CMJ80" s="21"/>
      <c r="CMK80" s="21"/>
      <c r="CML80" s="21"/>
      <c r="CMM80" s="21"/>
      <c r="CMN80" s="21"/>
      <c r="CMO80" s="21"/>
      <c r="CMP80" s="21"/>
      <c r="CMQ80" s="21"/>
      <c r="CMR80" s="21"/>
      <c r="CMS80" s="21"/>
      <c r="CMT80" s="21"/>
      <c r="CMU80" s="21"/>
      <c r="CMV80" s="21"/>
      <c r="CMW80" s="21"/>
      <c r="CMX80" s="21"/>
      <c r="CMY80" s="21"/>
      <c r="CMZ80" s="21"/>
      <c r="CNA80" s="21"/>
      <c r="CNB80" s="21"/>
      <c r="CNC80" s="21"/>
      <c r="CND80" s="21"/>
      <c r="CNE80" s="21"/>
      <c r="CNF80" s="21"/>
      <c r="CNG80" s="21"/>
      <c r="CNH80" s="21"/>
      <c r="CNI80" s="21"/>
      <c r="CNJ80" s="21"/>
      <c r="CNK80" s="21"/>
      <c r="CNL80" s="21"/>
      <c r="CNM80" s="21"/>
      <c r="CNN80" s="21"/>
      <c r="CNO80" s="21"/>
      <c r="CNP80" s="21"/>
      <c r="CNQ80" s="21"/>
      <c r="CNR80" s="21"/>
      <c r="CNS80" s="21"/>
      <c r="CNT80" s="21"/>
      <c r="CNU80" s="21"/>
      <c r="CNV80" s="21"/>
      <c r="CNW80" s="21"/>
      <c r="CNX80" s="21"/>
      <c r="CNY80" s="21"/>
      <c r="CNZ80" s="21"/>
      <c r="COA80" s="21"/>
      <c r="COB80" s="21"/>
      <c r="COC80" s="21"/>
      <c r="COD80" s="21"/>
      <c r="COE80" s="21"/>
      <c r="COF80" s="21"/>
      <c r="COG80" s="21"/>
      <c r="COH80" s="21"/>
      <c r="COI80" s="21"/>
      <c r="COJ80" s="21"/>
      <c r="COK80" s="21"/>
      <c r="COL80" s="21"/>
      <c r="COM80" s="21"/>
      <c r="CON80" s="21"/>
      <c r="COO80" s="21"/>
      <c r="COP80" s="21"/>
      <c r="COQ80" s="21"/>
      <c r="COR80" s="21"/>
      <c r="COS80" s="21"/>
      <c r="COT80" s="21"/>
      <c r="COU80" s="21"/>
      <c r="COV80" s="21"/>
      <c r="COW80" s="21"/>
      <c r="COX80" s="21"/>
      <c r="COY80" s="21"/>
      <c r="COZ80" s="21"/>
      <c r="CPA80" s="21"/>
      <c r="CPB80" s="21"/>
      <c r="CPC80" s="21"/>
      <c r="CPD80" s="21"/>
      <c r="CPE80" s="21"/>
      <c r="CPF80" s="21"/>
      <c r="CPG80" s="21"/>
      <c r="CPH80" s="21"/>
      <c r="CPI80" s="21"/>
      <c r="CPJ80" s="21"/>
      <c r="CPK80" s="21"/>
      <c r="CPL80" s="21"/>
      <c r="CPM80" s="21"/>
      <c r="CPN80" s="21"/>
      <c r="CPO80" s="21"/>
      <c r="CPP80" s="21"/>
      <c r="CPQ80" s="21"/>
      <c r="CPR80" s="21"/>
      <c r="CPS80" s="21"/>
      <c r="CPT80" s="21"/>
      <c r="CPU80" s="21"/>
      <c r="CPV80" s="21"/>
      <c r="CPW80" s="21"/>
      <c r="CPX80" s="21"/>
      <c r="CPY80" s="21"/>
      <c r="CPZ80" s="21"/>
      <c r="CQA80" s="21"/>
      <c r="CQB80" s="21"/>
      <c r="CQC80" s="21"/>
      <c r="CQD80" s="21"/>
      <c r="CQE80" s="21"/>
      <c r="CQF80" s="21"/>
      <c r="CQG80" s="21"/>
      <c r="CQH80" s="21"/>
      <c r="CQI80" s="21"/>
      <c r="CQJ80" s="21"/>
      <c r="CQK80" s="21"/>
      <c r="CQL80" s="21"/>
      <c r="CQM80" s="21"/>
      <c r="CQN80" s="21"/>
      <c r="CQO80" s="21"/>
      <c r="CQP80" s="21"/>
      <c r="CQQ80" s="21"/>
      <c r="CQR80" s="21"/>
      <c r="CQS80" s="21"/>
      <c r="CQT80" s="21"/>
      <c r="CQU80" s="21"/>
      <c r="CQV80" s="21"/>
      <c r="CQW80" s="21"/>
      <c r="CQX80" s="21"/>
      <c r="CQY80" s="21"/>
      <c r="CQZ80" s="21"/>
      <c r="CRA80" s="21"/>
      <c r="CRB80" s="21"/>
      <c r="CRC80" s="21"/>
      <c r="CRD80" s="21"/>
      <c r="CRE80" s="21"/>
      <c r="CRF80" s="21"/>
      <c r="CRG80" s="21"/>
      <c r="CRH80" s="21"/>
      <c r="CRI80" s="21"/>
      <c r="CRJ80" s="21"/>
      <c r="CRK80" s="21"/>
      <c r="CRL80" s="21"/>
      <c r="CRM80" s="21"/>
      <c r="CRN80" s="21"/>
      <c r="CRO80" s="21"/>
      <c r="CRP80" s="21"/>
      <c r="CRQ80" s="21"/>
      <c r="CRR80" s="21"/>
      <c r="CRS80" s="21"/>
      <c r="CRT80" s="21"/>
      <c r="CRU80" s="21"/>
      <c r="CRV80" s="21"/>
      <c r="CRW80" s="21"/>
      <c r="CRX80" s="21"/>
      <c r="CRY80" s="21"/>
      <c r="CRZ80" s="21"/>
      <c r="CSA80" s="21"/>
      <c r="CSB80" s="21"/>
      <c r="CSC80" s="21"/>
      <c r="CSD80" s="21"/>
      <c r="CSE80" s="21"/>
      <c r="CSF80" s="21"/>
      <c r="CSG80" s="21"/>
      <c r="CSH80" s="21"/>
      <c r="CSI80" s="21"/>
      <c r="CSJ80" s="21"/>
      <c r="CSK80" s="21"/>
      <c r="CSL80" s="21"/>
      <c r="CSM80" s="21"/>
      <c r="CSN80" s="21"/>
      <c r="CSO80" s="21"/>
      <c r="CSP80" s="21"/>
      <c r="CSQ80" s="21"/>
      <c r="CSR80" s="21"/>
      <c r="CSS80" s="21"/>
      <c r="CST80" s="21"/>
      <c r="CSU80" s="21"/>
      <c r="CSV80" s="21"/>
      <c r="CSW80" s="21"/>
      <c r="CSX80" s="21"/>
      <c r="CSY80" s="21"/>
      <c r="CSZ80" s="21"/>
      <c r="CTA80" s="21"/>
      <c r="CTB80" s="21"/>
      <c r="CTC80" s="21"/>
      <c r="CTD80" s="21"/>
      <c r="CTE80" s="21"/>
      <c r="CTF80" s="21"/>
      <c r="CTG80" s="21"/>
      <c r="CTH80" s="21"/>
      <c r="CTI80" s="21"/>
      <c r="CTJ80" s="21"/>
      <c r="CTK80" s="21"/>
      <c r="CTL80" s="21"/>
      <c r="CTM80" s="21"/>
      <c r="CTN80" s="21"/>
      <c r="CTO80" s="21"/>
      <c r="CTP80" s="21"/>
      <c r="CTQ80" s="21"/>
      <c r="CTR80" s="21"/>
      <c r="CTS80" s="21"/>
      <c r="CTT80" s="21"/>
      <c r="CTU80" s="21"/>
      <c r="CTV80" s="21"/>
      <c r="CTW80" s="21"/>
      <c r="CTX80" s="21"/>
      <c r="CTY80" s="21"/>
      <c r="CTZ80" s="21"/>
      <c r="CUA80" s="21"/>
      <c r="CUB80" s="21"/>
      <c r="CUC80" s="21"/>
      <c r="CUD80" s="21"/>
      <c r="CUE80" s="21"/>
      <c r="CUF80" s="21"/>
      <c r="CUG80" s="21"/>
      <c r="CUH80" s="21"/>
      <c r="CUI80" s="21"/>
      <c r="CUJ80" s="21"/>
      <c r="CUK80" s="21"/>
      <c r="CUL80" s="21"/>
      <c r="CUM80" s="21"/>
      <c r="CUN80" s="21"/>
      <c r="CUO80" s="21"/>
      <c r="CUP80" s="21"/>
      <c r="CUQ80" s="21"/>
      <c r="CUR80" s="21"/>
      <c r="CUS80" s="21"/>
      <c r="CUT80" s="21"/>
      <c r="CUU80" s="21"/>
      <c r="CUV80" s="21"/>
      <c r="CUW80" s="21"/>
      <c r="CUX80" s="21"/>
      <c r="CUY80" s="21"/>
      <c r="CUZ80" s="21"/>
      <c r="CVA80" s="21"/>
      <c r="CVB80" s="21"/>
      <c r="CVC80" s="21"/>
      <c r="CVD80" s="21"/>
      <c r="CVE80" s="21"/>
      <c r="CVF80" s="21"/>
      <c r="CVG80" s="21"/>
      <c r="CVH80" s="21"/>
      <c r="CVI80" s="21"/>
      <c r="CVJ80" s="21"/>
      <c r="CVK80" s="21"/>
      <c r="CVL80" s="21"/>
      <c r="CVM80" s="21"/>
      <c r="CVN80" s="21"/>
      <c r="CVO80" s="21"/>
      <c r="CVP80" s="21"/>
      <c r="CVQ80" s="21"/>
      <c r="CVR80" s="21"/>
      <c r="CVS80" s="21"/>
      <c r="CVT80" s="21"/>
      <c r="CVU80" s="21"/>
      <c r="CVV80" s="21"/>
      <c r="CVW80" s="21"/>
      <c r="CVX80" s="21"/>
      <c r="CVY80" s="21"/>
      <c r="CVZ80" s="21"/>
      <c r="CWA80" s="21"/>
      <c r="CWB80" s="21"/>
      <c r="CWC80" s="21"/>
      <c r="CWD80" s="21"/>
      <c r="CWE80" s="21"/>
      <c r="CWF80" s="21"/>
      <c r="CWG80" s="21"/>
      <c r="CWH80" s="21"/>
      <c r="CWI80" s="21"/>
      <c r="CWJ80" s="21"/>
      <c r="CWK80" s="21"/>
      <c r="CWL80" s="21"/>
      <c r="CWM80" s="21"/>
      <c r="CWN80" s="21"/>
      <c r="CWO80" s="21"/>
      <c r="CWP80" s="21"/>
      <c r="CWQ80" s="21"/>
      <c r="CWR80" s="21"/>
      <c r="CWS80" s="21"/>
      <c r="CWT80" s="21"/>
      <c r="CWU80" s="21"/>
      <c r="CWV80" s="21"/>
      <c r="CWW80" s="21"/>
      <c r="CWX80" s="21"/>
      <c r="CWY80" s="21"/>
      <c r="CWZ80" s="21"/>
      <c r="CXA80" s="21"/>
      <c r="CXB80" s="21"/>
      <c r="CXC80" s="21"/>
      <c r="CXD80" s="21"/>
      <c r="CXE80" s="21"/>
      <c r="CXF80" s="21"/>
      <c r="CXG80" s="21"/>
      <c r="CXH80" s="21"/>
      <c r="CXI80" s="21"/>
      <c r="CXJ80" s="21"/>
      <c r="CXK80" s="21"/>
      <c r="CXL80" s="21"/>
      <c r="CXM80" s="21"/>
      <c r="CXN80" s="21"/>
      <c r="CXO80" s="21"/>
      <c r="CXP80" s="21"/>
      <c r="CXQ80" s="21"/>
      <c r="CXR80" s="21"/>
      <c r="CXS80" s="21"/>
      <c r="CXT80" s="21"/>
      <c r="CXU80" s="21"/>
      <c r="CXV80" s="21"/>
      <c r="CXW80" s="21"/>
      <c r="CXX80" s="21"/>
      <c r="CXY80" s="21"/>
      <c r="CXZ80" s="21"/>
      <c r="CYA80" s="21"/>
      <c r="CYB80" s="21"/>
      <c r="CYC80" s="21"/>
      <c r="CYD80" s="21"/>
      <c r="CYE80" s="21"/>
      <c r="CYF80" s="21"/>
      <c r="CYG80" s="21"/>
      <c r="CYH80" s="21"/>
      <c r="CYI80" s="21"/>
      <c r="CYJ80" s="21"/>
      <c r="CYK80" s="21"/>
      <c r="CYL80" s="21"/>
      <c r="CYM80" s="21"/>
      <c r="CYN80" s="21"/>
      <c r="CYO80" s="21"/>
      <c r="CYP80" s="21"/>
      <c r="CYQ80" s="21"/>
      <c r="CYR80" s="21"/>
      <c r="CYS80" s="21"/>
      <c r="CYT80" s="21"/>
      <c r="CYU80" s="21"/>
      <c r="CYV80" s="21"/>
      <c r="CYW80" s="21"/>
      <c r="CYX80" s="21"/>
      <c r="CYY80" s="21"/>
      <c r="CYZ80" s="21"/>
      <c r="CZA80" s="21"/>
      <c r="CZB80" s="21"/>
      <c r="CZC80" s="21"/>
      <c r="CZD80" s="21"/>
      <c r="CZE80" s="21"/>
      <c r="CZF80" s="21"/>
      <c r="CZG80" s="21"/>
      <c r="CZH80" s="21"/>
      <c r="CZI80" s="21"/>
      <c r="CZJ80" s="21"/>
      <c r="CZK80" s="21"/>
      <c r="CZL80" s="21"/>
      <c r="CZM80" s="21"/>
      <c r="CZN80" s="21"/>
      <c r="CZO80" s="21"/>
      <c r="CZP80" s="21"/>
      <c r="CZQ80" s="21"/>
      <c r="CZR80" s="21"/>
      <c r="CZS80" s="21"/>
      <c r="CZT80" s="21"/>
      <c r="CZU80" s="21"/>
      <c r="CZV80" s="21"/>
      <c r="CZW80" s="21"/>
      <c r="CZX80" s="21"/>
      <c r="CZY80" s="21"/>
      <c r="CZZ80" s="21"/>
      <c r="DAA80" s="21"/>
      <c r="DAB80" s="21"/>
      <c r="DAC80" s="21"/>
      <c r="DAD80" s="21"/>
      <c r="DAE80" s="21"/>
      <c r="DAF80" s="21"/>
      <c r="DAG80" s="21"/>
      <c r="DAH80" s="21"/>
      <c r="DAI80" s="21"/>
      <c r="DAJ80" s="21"/>
      <c r="DAK80" s="21"/>
      <c r="DAL80" s="21"/>
      <c r="DAM80" s="21"/>
      <c r="DAN80" s="21"/>
      <c r="DAO80" s="21"/>
      <c r="DAP80" s="21"/>
      <c r="DAQ80" s="21"/>
      <c r="DAR80" s="21"/>
      <c r="DAS80" s="21"/>
      <c r="DAT80" s="21"/>
      <c r="DAU80" s="21"/>
      <c r="DAV80" s="21"/>
      <c r="DAW80" s="21"/>
      <c r="DAX80" s="21"/>
      <c r="DAY80" s="21"/>
      <c r="DAZ80" s="21"/>
      <c r="DBA80" s="21"/>
      <c r="DBB80" s="21"/>
      <c r="DBC80" s="21"/>
      <c r="DBD80" s="21"/>
      <c r="DBE80" s="21"/>
      <c r="DBF80" s="21"/>
      <c r="DBG80" s="21"/>
      <c r="DBH80" s="21"/>
      <c r="DBI80" s="21"/>
      <c r="DBJ80" s="21"/>
      <c r="DBK80" s="21"/>
      <c r="DBL80" s="21"/>
      <c r="DBM80" s="21"/>
      <c r="DBN80" s="21"/>
      <c r="DBO80" s="21"/>
      <c r="DBP80" s="21"/>
      <c r="DBQ80" s="21"/>
      <c r="DBR80" s="21"/>
      <c r="DBS80" s="21"/>
      <c r="DBT80" s="21"/>
      <c r="DBU80" s="21"/>
      <c r="DBV80" s="21"/>
      <c r="DBW80" s="21"/>
      <c r="DBX80" s="21"/>
      <c r="DBY80" s="21"/>
      <c r="DBZ80" s="21"/>
      <c r="DCA80" s="21"/>
      <c r="DCB80" s="21"/>
      <c r="DCC80" s="21"/>
      <c r="DCD80" s="21"/>
      <c r="DCE80" s="21"/>
      <c r="DCF80" s="21"/>
      <c r="DCG80" s="21"/>
      <c r="DCH80" s="21"/>
      <c r="DCI80" s="21"/>
      <c r="DCJ80" s="21"/>
      <c r="DCK80" s="21"/>
      <c r="DCL80" s="21"/>
      <c r="DCM80" s="21"/>
      <c r="DCN80" s="21"/>
      <c r="DCO80" s="21"/>
      <c r="DCP80" s="21"/>
      <c r="DCQ80" s="21"/>
      <c r="DCR80" s="21"/>
      <c r="DCS80" s="21"/>
      <c r="DCT80" s="21"/>
      <c r="DCU80" s="21"/>
      <c r="DCV80" s="21"/>
      <c r="DCW80" s="21"/>
      <c r="DCX80" s="21"/>
      <c r="DCY80" s="21"/>
      <c r="DCZ80" s="21"/>
      <c r="DDA80" s="21"/>
      <c r="DDB80" s="21"/>
      <c r="DDC80" s="21"/>
      <c r="DDD80" s="21"/>
      <c r="DDE80" s="21"/>
      <c r="DDF80" s="21"/>
      <c r="DDG80" s="21"/>
      <c r="DDH80" s="21"/>
      <c r="DDI80" s="21"/>
      <c r="DDJ80" s="21"/>
      <c r="DDK80" s="21"/>
      <c r="DDL80" s="21"/>
      <c r="DDM80" s="21"/>
      <c r="DDN80" s="21"/>
      <c r="DDO80" s="21"/>
      <c r="DDP80" s="21"/>
      <c r="DDQ80" s="21"/>
      <c r="DDR80" s="21"/>
      <c r="DDS80" s="21"/>
      <c r="DDT80" s="21"/>
      <c r="DDU80" s="21"/>
      <c r="DDV80" s="21"/>
      <c r="DDW80" s="21"/>
      <c r="DDX80" s="21"/>
      <c r="DDY80" s="21"/>
      <c r="DDZ80" s="21"/>
      <c r="DEA80" s="21"/>
      <c r="DEB80" s="21"/>
      <c r="DEC80" s="21"/>
      <c r="DED80" s="21"/>
      <c r="DEE80" s="21"/>
      <c r="DEF80" s="21"/>
      <c r="DEG80" s="21"/>
      <c r="DEH80" s="21"/>
      <c r="DEI80" s="21"/>
      <c r="DEJ80" s="21"/>
      <c r="DEK80" s="21"/>
      <c r="DEL80" s="21"/>
      <c r="DEM80" s="21"/>
      <c r="DEN80" s="21"/>
      <c r="DEO80" s="21"/>
      <c r="DEP80" s="21"/>
      <c r="DEQ80" s="21"/>
      <c r="DER80" s="21"/>
      <c r="DES80" s="21"/>
      <c r="DET80" s="21"/>
      <c r="DEU80" s="21"/>
      <c r="DEV80" s="21"/>
      <c r="DEW80" s="21"/>
      <c r="DEX80" s="21"/>
      <c r="DEY80" s="21"/>
      <c r="DEZ80" s="21"/>
      <c r="DFA80" s="21"/>
      <c r="DFB80" s="21"/>
      <c r="DFC80" s="21"/>
      <c r="DFD80" s="21"/>
      <c r="DFE80" s="21"/>
      <c r="DFF80" s="21"/>
      <c r="DFG80" s="21"/>
      <c r="DFH80" s="21"/>
      <c r="DFI80" s="21"/>
      <c r="DFJ80" s="21"/>
      <c r="DFK80" s="21"/>
      <c r="DFL80" s="21"/>
      <c r="DFM80" s="21"/>
      <c r="DFN80" s="21"/>
      <c r="DFO80" s="21"/>
      <c r="DFP80" s="21"/>
      <c r="DFQ80" s="21"/>
      <c r="DFR80" s="21"/>
      <c r="DFS80" s="21"/>
      <c r="DFT80" s="21"/>
      <c r="DFU80" s="21"/>
      <c r="DFV80" s="21"/>
      <c r="DFW80" s="21"/>
      <c r="DFX80" s="21"/>
      <c r="DFY80" s="21"/>
      <c r="DFZ80" s="21"/>
      <c r="DGA80" s="21"/>
      <c r="DGB80" s="21"/>
      <c r="DGC80" s="21"/>
      <c r="DGD80" s="21"/>
      <c r="DGE80" s="21"/>
      <c r="DGF80" s="21"/>
      <c r="DGG80" s="21"/>
      <c r="DGH80" s="21"/>
      <c r="DGI80" s="21"/>
      <c r="DGJ80" s="21"/>
      <c r="DGK80" s="21"/>
      <c r="DGL80" s="21"/>
      <c r="DGM80" s="21"/>
      <c r="DGN80" s="21"/>
      <c r="DGO80" s="21"/>
      <c r="DGP80" s="21"/>
      <c r="DGQ80" s="21"/>
      <c r="DGR80" s="21"/>
      <c r="DGS80" s="21"/>
      <c r="DGT80" s="21"/>
      <c r="DGU80" s="21"/>
      <c r="DGV80" s="21"/>
      <c r="DGW80" s="21"/>
      <c r="DGX80" s="21"/>
      <c r="DGY80" s="21"/>
      <c r="DGZ80" s="21"/>
      <c r="DHA80" s="21"/>
      <c r="DHB80" s="21"/>
      <c r="DHC80" s="21"/>
      <c r="DHD80" s="21"/>
      <c r="DHE80" s="21"/>
      <c r="DHF80" s="21"/>
      <c r="DHG80" s="21"/>
      <c r="DHH80" s="21"/>
      <c r="DHI80" s="21"/>
      <c r="DHJ80" s="21"/>
      <c r="DHK80" s="21"/>
      <c r="DHL80" s="21"/>
      <c r="DHM80" s="21"/>
      <c r="DHN80" s="21"/>
      <c r="DHO80" s="21"/>
      <c r="DHP80" s="21"/>
      <c r="DHQ80" s="21"/>
      <c r="DHR80" s="21"/>
      <c r="DHS80" s="21"/>
      <c r="DHT80" s="21"/>
      <c r="DHU80" s="21"/>
      <c r="DHV80" s="21"/>
      <c r="DHW80" s="21"/>
      <c r="DHX80" s="21"/>
      <c r="DHY80" s="21"/>
      <c r="DHZ80" s="21"/>
      <c r="DIA80" s="21"/>
      <c r="DIB80" s="21"/>
      <c r="DIC80" s="21"/>
      <c r="DID80" s="21"/>
      <c r="DIE80" s="21"/>
      <c r="DIF80" s="21"/>
      <c r="DIG80" s="21"/>
      <c r="DIH80" s="21"/>
      <c r="DII80" s="21"/>
      <c r="DIJ80" s="21"/>
      <c r="DIK80" s="21"/>
      <c r="DIL80" s="21"/>
      <c r="DIM80" s="21"/>
      <c r="DIN80" s="21"/>
      <c r="DIO80" s="21"/>
      <c r="DIP80" s="21"/>
      <c r="DIQ80" s="21"/>
      <c r="DIR80" s="21"/>
      <c r="DIS80" s="21"/>
      <c r="DIT80" s="21"/>
      <c r="DIU80" s="21"/>
      <c r="DIV80" s="21"/>
      <c r="DIW80" s="21"/>
      <c r="DIX80" s="21"/>
      <c r="DIY80" s="21"/>
      <c r="DIZ80" s="21"/>
      <c r="DJA80" s="21"/>
      <c r="DJB80" s="21"/>
      <c r="DJC80" s="21"/>
      <c r="DJD80" s="21"/>
      <c r="DJE80" s="21"/>
      <c r="DJF80" s="21"/>
      <c r="DJG80" s="21"/>
      <c r="DJH80" s="21"/>
      <c r="DJI80" s="21"/>
      <c r="DJJ80" s="21"/>
      <c r="DJK80" s="21"/>
      <c r="DJL80" s="21"/>
      <c r="DJM80" s="21"/>
      <c r="DJN80" s="21"/>
      <c r="DJO80" s="21"/>
      <c r="DJP80" s="21"/>
      <c r="DJQ80" s="21"/>
      <c r="DJR80" s="21"/>
      <c r="DJS80" s="21"/>
      <c r="DJT80" s="21"/>
      <c r="DJU80" s="21"/>
      <c r="DJV80" s="21"/>
      <c r="DJW80" s="21"/>
      <c r="DJX80" s="21"/>
      <c r="DJY80" s="21"/>
      <c r="DJZ80" s="21"/>
      <c r="DKA80" s="21"/>
      <c r="DKB80" s="21"/>
      <c r="DKC80" s="21"/>
      <c r="DKD80" s="21"/>
      <c r="DKE80" s="21"/>
      <c r="DKF80" s="21"/>
      <c r="DKG80" s="21"/>
      <c r="DKH80" s="21"/>
      <c r="DKI80" s="21"/>
      <c r="DKJ80" s="21"/>
      <c r="DKK80" s="21"/>
      <c r="DKL80" s="21"/>
      <c r="DKM80" s="21"/>
      <c r="DKN80" s="21"/>
      <c r="DKO80" s="21"/>
      <c r="DKP80" s="21"/>
      <c r="DKQ80" s="21"/>
      <c r="DKR80" s="21"/>
      <c r="DKS80" s="21"/>
      <c r="DKT80" s="21"/>
      <c r="DKU80" s="21"/>
      <c r="DKV80" s="21"/>
      <c r="DKW80" s="21"/>
      <c r="DKX80" s="21"/>
      <c r="DKY80" s="21"/>
      <c r="DKZ80" s="21"/>
      <c r="DLA80" s="21"/>
      <c r="DLB80" s="21"/>
      <c r="DLC80" s="21"/>
      <c r="DLD80" s="21"/>
      <c r="DLE80" s="21"/>
      <c r="DLF80" s="21"/>
      <c r="DLG80" s="21"/>
      <c r="DLH80" s="21"/>
      <c r="DLI80" s="21"/>
      <c r="DLJ80" s="21"/>
      <c r="DLK80" s="21"/>
      <c r="DLL80" s="21"/>
      <c r="DLM80" s="21"/>
      <c r="DLN80" s="21"/>
      <c r="DLO80" s="21"/>
      <c r="DLP80" s="21"/>
      <c r="DLQ80" s="21"/>
      <c r="DLR80" s="21"/>
      <c r="DLS80" s="21"/>
      <c r="DLT80" s="21"/>
      <c r="DLU80" s="21"/>
      <c r="DLV80" s="21"/>
      <c r="DLW80" s="21"/>
      <c r="DLX80" s="21"/>
      <c r="DLY80" s="21"/>
      <c r="DLZ80" s="21"/>
      <c r="DMA80" s="21"/>
      <c r="DMB80" s="21"/>
      <c r="DMC80" s="21"/>
      <c r="DMD80" s="21"/>
      <c r="DME80" s="21"/>
      <c r="DMF80" s="21"/>
      <c r="DMG80" s="21"/>
      <c r="DMH80" s="21"/>
      <c r="DMI80" s="21"/>
      <c r="DMJ80" s="21"/>
      <c r="DMK80" s="21"/>
      <c r="DML80" s="21"/>
      <c r="DMM80" s="21"/>
      <c r="DMN80" s="21"/>
      <c r="DMO80" s="21"/>
      <c r="DMP80" s="21"/>
      <c r="DMQ80" s="21"/>
      <c r="DMR80" s="21"/>
      <c r="DMS80" s="21"/>
      <c r="DMT80" s="21"/>
      <c r="DMU80" s="21"/>
      <c r="DMV80" s="21"/>
      <c r="DMW80" s="21"/>
      <c r="DMX80" s="21"/>
      <c r="DMY80" s="21"/>
      <c r="DMZ80" s="21"/>
      <c r="DNA80" s="21"/>
      <c r="DNB80" s="21"/>
      <c r="DNC80" s="21"/>
      <c r="DND80" s="21"/>
      <c r="DNE80" s="21"/>
      <c r="DNF80" s="21"/>
      <c r="DNG80" s="21"/>
      <c r="DNH80" s="21"/>
      <c r="DNI80" s="21"/>
      <c r="DNJ80" s="21"/>
      <c r="DNK80" s="21"/>
      <c r="DNL80" s="21"/>
      <c r="DNM80" s="21"/>
      <c r="DNN80" s="21"/>
      <c r="DNO80" s="21"/>
      <c r="DNP80" s="21"/>
      <c r="DNQ80" s="21"/>
      <c r="DNR80" s="21"/>
      <c r="DNS80" s="21"/>
      <c r="DNT80" s="21"/>
      <c r="DNU80" s="21"/>
      <c r="DNV80" s="21"/>
      <c r="DNW80" s="21"/>
      <c r="DNX80" s="21"/>
      <c r="DNY80" s="21"/>
      <c r="DNZ80" s="21"/>
      <c r="DOA80" s="21"/>
      <c r="DOB80" s="21"/>
      <c r="DOC80" s="21"/>
      <c r="DOD80" s="21"/>
      <c r="DOE80" s="21"/>
      <c r="DOF80" s="21"/>
      <c r="DOG80" s="21"/>
      <c r="DOH80" s="21"/>
      <c r="DOI80" s="21"/>
      <c r="DOJ80" s="21"/>
      <c r="DOK80" s="21"/>
      <c r="DOL80" s="21"/>
      <c r="DOM80" s="21"/>
      <c r="DON80" s="21"/>
      <c r="DOO80" s="21"/>
      <c r="DOP80" s="21"/>
      <c r="DOQ80" s="21"/>
      <c r="DOR80" s="21"/>
      <c r="DOS80" s="21"/>
      <c r="DOT80" s="21"/>
      <c r="DOU80" s="21"/>
      <c r="DOV80" s="21"/>
      <c r="DOW80" s="21"/>
      <c r="DOX80" s="21"/>
      <c r="DOY80" s="21"/>
      <c r="DOZ80" s="21"/>
      <c r="DPA80" s="21"/>
      <c r="DPB80" s="21"/>
      <c r="DPC80" s="21"/>
      <c r="DPD80" s="21"/>
      <c r="DPE80" s="21"/>
      <c r="DPF80" s="21"/>
      <c r="DPG80" s="21"/>
      <c r="DPH80" s="21"/>
      <c r="DPI80" s="21"/>
      <c r="DPJ80" s="21"/>
      <c r="DPK80" s="21"/>
      <c r="DPL80" s="21"/>
      <c r="DPM80" s="21"/>
      <c r="DPN80" s="21"/>
      <c r="DPO80" s="21"/>
      <c r="DPP80" s="21"/>
      <c r="DPQ80" s="21"/>
      <c r="DPR80" s="21"/>
      <c r="DPS80" s="21"/>
      <c r="DPT80" s="21"/>
      <c r="DPU80" s="21"/>
      <c r="DPV80" s="21"/>
      <c r="DPW80" s="21"/>
      <c r="DPX80" s="21"/>
      <c r="DPY80" s="21"/>
      <c r="DPZ80" s="21"/>
      <c r="DQA80" s="21"/>
      <c r="DQB80" s="21"/>
      <c r="DQC80" s="21"/>
      <c r="DQD80" s="21"/>
      <c r="DQE80" s="21"/>
      <c r="DQF80" s="21"/>
      <c r="DQG80" s="21"/>
      <c r="DQH80" s="21"/>
      <c r="DQI80" s="21"/>
      <c r="DQJ80" s="21"/>
      <c r="DQK80" s="21"/>
      <c r="DQL80" s="21"/>
      <c r="DQM80" s="21"/>
      <c r="DQN80" s="21"/>
      <c r="DQO80" s="21"/>
      <c r="DQP80" s="21"/>
      <c r="DQQ80" s="21"/>
      <c r="DQR80" s="21"/>
      <c r="DQS80" s="21"/>
      <c r="DQT80" s="21"/>
      <c r="DQU80" s="21"/>
      <c r="DQV80" s="21"/>
      <c r="DQW80" s="21"/>
      <c r="DQX80" s="21"/>
      <c r="DQY80" s="21"/>
      <c r="DQZ80" s="21"/>
      <c r="DRA80" s="21"/>
      <c r="DRB80" s="21"/>
      <c r="DRC80" s="21"/>
      <c r="DRD80" s="21"/>
      <c r="DRE80" s="21"/>
      <c r="DRF80" s="21"/>
      <c r="DRG80" s="21"/>
      <c r="DRH80" s="21"/>
      <c r="DRI80" s="21"/>
      <c r="DRJ80" s="21"/>
      <c r="DRK80" s="21"/>
      <c r="DRL80" s="21"/>
      <c r="DRM80" s="21"/>
      <c r="DRN80" s="21"/>
      <c r="DRO80" s="21"/>
      <c r="DRP80" s="21"/>
      <c r="DRQ80" s="21"/>
      <c r="DRR80" s="21"/>
      <c r="DRS80" s="21"/>
      <c r="DRT80" s="21"/>
      <c r="DRU80" s="21"/>
      <c r="DRV80" s="21"/>
      <c r="DRW80" s="21"/>
      <c r="DRX80" s="21"/>
      <c r="DRY80" s="21"/>
      <c r="DRZ80" s="21"/>
      <c r="DSA80" s="21"/>
      <c r="DSB80" s="21"/>
      <c r="DSC80" s="21"/>
      <c r="DSD80" s="21"/>
      <c r="DSE80" s="21"/>
      <c r="DSF80" s="21"/>
      <c r="DSG80" s="21"/>
      <c r="DSH80" s="21"/>
      <c r="DSI80" s="21"/>
      <c r="DSJ80" s="21"/>
      <c r="DSK80" s="21"/>
      <c r="DSL80" s="21"/>
      <c r="DSM80" s="21"/>
      <c r="DSN80" s="21"/>
      <c r="DSO80" s="21"/>
      <c r="DSP80" s="21"/>
      <c r="DSQ80" s="21"/>
      <c r="DSR80" s="21"/>
      <c r="DSS80" s="21"/>
      <c r="DST80" s="21"/>
      <c r="DSU80" s="21"/>
      <c r="DSV80" s="21"/>
      <c r="DSW80" s="21"/>
      <c r="DSX80" s="21"/>
      <c r="DSY80" s="21"/>
      <c r="DSZ80" s="21"/>
      <c r="DTA80" s="21"/>
      <c r="DTB80" s="21"/>
      <c r="DTC80" s="21"/>
      <c r="DTD80" s="21"/>
      <c r="DTE80" s="21"/>
      <c r="DTF80" s="21"/>
      <c r="DTG80" s="21"/>
      <c r="DTH80" s="21"/>
      <c r="DTI80" s="21"/>
      <c r="DTJ80" s="21"/>
      <c r="DTK80" s="21"/>
      <c r="DTL80" s="21"/>
      <c r="DTM80" s="21"/>
      <c r="DTN80" s="21"/>
      <c r="DTO80" s="21"/>
      <c r="DTP80" s="21"/>
      <c r="DTQ80" s="21"/>
      <c r="DTR80" s="21"/>
      <c r="DTS80" s="21"/>
      <c r="DTT80" s="21"/>
      <c r="DTU80" s="21"/>
      <c r="DTV80" s="21"/>
      <c r="DTW80" s="21"/>
      <c r="DTX80" s="21"/>
      <c r="DTY80" s="21"/>
      <c r="DTZ80" s="21"/>
      <c r="DUA80" s="21"/>
      <c r="DUB80" s="21"/>
      <c r="DUC80" s="21"/>
      <c r="DUD80" s="21"/>
      <c r="DUE80" s="21"/>
      <c r="DUF80" s="21"/>
      <c r="DUG80" s="21"/>
      <c r="DUH80" s="21"/>
      <c r="DUI80" s="21"/>
      <c r="DUJ80" s="21"/>
      <c r="DUK80" s="21"/>
      <c r="DUL80" s="21"/>
      <c r="DUM80" s="21"/>
      <c r="DUN80" s="21"/>
      <c r="DUO80" s="21"/>
      <c r="DUP80" s="21"/>
      <c r="DUQ80" s="21"/>
      <c r="DUR80" s="21"/>
      <c r="DUS80" s="21"/>
      <c r="DUT80" s="21"/>
      <c r="DUU80" s="21"/>
      <c r="DUV80" s="21"/>
      <c r="DUW80" s="21"/>
      <c r="DUX80" s="21"/>
      <c r="DUY80" s="21"/>
      <c r="DUZ80" s="21"/>
      <c r="DVA80" s="21"/>
      <c r="DVB80" s="21"/>
      <c r="DVC80" s="21"/>
      <c r="DVD80" s="21"/>
      <c r="DVE80" s="21"/>
      <c r="DVF80" s="21"/>
      <c r="DVG80" s="21"/>
      <c r="DVH80" s="21"/>
      <c r="DVI80" s="21"/>
      <c r="DVJ80" s="21"/>
      <c r="DVK80" s="21"/>
      <c r="DVL80" s="21"/>
      <c r="DVM80" s="21"/>
      <c r="DVN80" s="21"/>
      <c r="DVO80" s="21"/>
      <c r="DVP80" s="21"/>
      <c r="DVQ80" s="21"/>
      <c r="DVR80" s="21"/>
      <c r="DVS80" s="21"/>
      <c r="DVT80" s="21"/>
      <c r="DVU80" s="21"/>
      <c r="DVV80" s="21"/>
      <c r="DVW80" s="21"/>
      <c r="DVX80" s="21"/>
      <c r="DVY80" s="21"/>
      <c r="DVZ80" s="21"/>
      <c r="DWA80" s="21"/>
      <c r="DWB80" s="21"/>
      <c r="DWC80" s="21"/>
      <c r="DWD80" s="21"/>
      <c r="DWE80" s="21"/>
      <c r="DWF80" s="21"/>
      <c r="DWG80" s="21"/>
      <c r="DWH80" s="21"/>
      <c r="DWI80" s="21"/>
      <c r="DWJ80" s="21"/>
      <c r="DWK80" s="21"/>
      <c r="DWL80" s="21"/>
      <c r="DWM80" s="21"/>
      <c r="DWN80" s="21"/>
      <c r="DWO80" s="21"/>
      <c r="DWP80" s="21"/>
      <c r="DWQ80" s="21"/>
      <c r="DWR80" s="21"/>
      <c r="DWS80" s="21"/>
      <c r="DWT80" s="21"/>
      <c r="DWU80" s="21"/>
      <c r="DWV80" s="21"/>
      <c r="DWW80" s="21"/>
      <c r="DWX80" s="21"/>
      <c r="DWY80" s="21"/>
      <c r="DWZ80" s="21"/>
      <c r="DXA80" s="21"/>
      <c r="DXB80" s="21"/>
      <c r="DXC80" s="21"/>
      <c r="DXD80" s="21"/>
      <c r="DXE80" s="21"/>
      <c r="DXF80" s="21"/>
      <c r="DXG80" s="21"/>
      <c r="DXH80" s="21"/>
      <c r="DXI80" s="21"/>
      <c r="DXJ80" s="21"/>
      <c r="DXK80" s="21"/>
      <c r="DXL80" s="21"/>
      <c r="DXM80" s="21"/>
      <c r="DXN80" s="21"/>
      <c r="DXO80" s="21"/>
      <c r="DXP80" s="21"/>
      <c r="DXQ80" s="21"/>
      <c r="DXR80" s="21"/>
      <c r="DXS80" s="21"/>
      <c r="DXT80" s="21"/>
      <c r="DXU80" s="21"/>
      <c r="DXV80" s="21"/>
      <c r="DXW80" s="21"/>
      <c r="DXX80" s="21"/>
      <c r="DXY80" s="21"/>
      <c r="DXZ80" s="21"/>
      <c r="DYA80" s="21"/>
      <c r="DYB80" s="21"/>
      <c r="DYC80" s="21"/>
      <c r="DYD80" s="21"/>
      <c r="DYE80" s="21"/>
      <c r="DYF80" s="21"/>
      <c r="DYG80" s="21"/>
      <c r="DYH80" s="21"/>
      <c r="DYI80" s="21"/>
      <c r="DYJ80" s="21"/>
      <c r="DYK80" s="21"/>
      <c r="DYL80" s="21"/>
      <c r="DYM80" s="21"/>
      <c r="DYN80" s="21"/>
      <c r="DYO80" s="21"/>
      <c r="DYP80" s="21"/>
      <c r="DYQ80" s="21"/>
      <c r="DYR80" s="21"/>
      <c r="DYS80" s="21"/>
      <c r="DYT80" s="21"/>
      <c r="DYU80" s="21"/>
      <c r="DYV80" s="21"/>
      <c r="DYW80" s="21"/>
      <c r="DYX80" s="21"/>
      <c r="DYY80" s="21"/>
      <c r="DYZ80" s="21"/>
      <c r="DZA80" s="21"/>
      <c r="DZB80" s="21"/>
      <c r="DZC80" s="21"/>
      <c r="DZD80" s="21"/>
      <c r="DZE80" s="21"/>
      <c r="DZF80" s="21"/>
      <c r="DZG80" s="21"/>
      <c r="DZH80" s="21"/>
      <c r="DZI80" s="21"/>
      <c r="DZJ80" s="21"/>
      <c r="DZK80" s="21"/>
      <c r="DZL80" s="21"/>
      <c r="DZM80" s="21"/>
      <c r="DZN80" s="21"/>
      <c r="DZO80" s="21"/>
      <c r="DZP80" s="21"/>
      <c r="DZQ80" s="21"/>
      <c r="DZR80" s="21"/>
      <c r="DZS80" s="21"/>
      <c r="DZT80" s="21"/>
      <c r="DZU80" s="21"/>
      <c r="DZV80" s="21"/>
      <c r="DZW80" s="21"/>
      <c r="DZX80" s="21"/>
      <c r="DZY80" s="21"/>
      <c r="DZZ80" s="21"/>
      <c r="EAA80" s="21"/>
      <c r="EAB80" s="21"/>
      <c r="EAC80" s="21"/>
      <c r="EAD80" s="21"/>
      <c r="EAE80" s="21"/>
      <c r="EAF80" s="21"/>
      <c r="EAG80" s="21"/>
      <c r="EAH80" s="21"/>
      <c r="EAI80" s="21"/>
      <c r="EAJ80" s="21"/>
      <c r="EAK80" s="21"/>
      <c r="EAL80" s="21"/>
      <c r="EAM80" s="21"/>
      <c r="EAN80" s="21"/>
      <c r="EAO80" s="21"/>
      <c r="EAP80" s="21"/>
      <c r="EAQ80" s="21"/>
      <c r="EAR80" s="21"/>
      <c r="EAS80" s="21"/>
      <c r="EAT80" s="21"/>
      <c r="EAU80" s="21"/>
      <c r="EAV80" s="21"/>
      <c r="EAW80" s="21"/>
      <c r="EAX80" s="21"/>
      <c r="EAY80" s="21"/>
      <c r="EAZ80" s="21"/>
      <c r="EBA80" s="21"/>
      <c r="EBB80" s="21"/>
      <c r="EBC80" s="21"/>
      <c r="EBD80" s="21"/>
      <c r="EBE80" s="21"/>
      <c r="EBF80" s="21"/>
      <c r="EBG80" s="21"/>
      <c r="EBH80" s="21"/>
      <c r="EBI80" s="21"/>
      <c r="EBJ80" s="21"/>
      <c r="EBK80" s="21"/>
      <c r="EBL80" s="21"/>
      <c r="EBM80" s="21"/>
      <c r="EBN80" s="21"/>
      <c r="EBO80" s="21"/>
      <c r="EBP80" s="21"/>
      <c r="EBQ80" s="21"/>
      <c r="EBR80" s="21"/>
      <c r="EBS80" s="21"/>
      <c r="EBT80" s="21"/>
      <c r="EBU80" s="21"/>
      <c r="EBV80" s="21"/>
      <c r="EBW80" s="21"/>
      <c r="EBX80" s="21"/>
      <c r="EBY80" s="21"/>
      <c r="EBZ80" s="21"/>
      <c r="ECA80" s="21"/>
      <c r="ECB80" s="21"/>
      <c r="ECC80" s="21"/>
      <c r="ECD80" s="21"/>
      <c r="ECE80" s="21"/>
      <c r="ECF80" s="21"/>
      <c r="ECG80" s="21"/>
      <c r="ECH80" s="21"/>
      <c r="ECI80" s="21"/>
      <c r="ECJ80" s="21"/>
      <c r="ECK80" s="21"/>
      <c r="ECL80" s="21"/>
      <c r="ECM80" s="21"/>
      <c r="ECN80" s="21"/>
      <c r="ECO80" s="21"/>
      <c r="ECP80" s="21"/>
      <c r="ECQ80" s="21"/>
      <c r="ECR80" s="21"/>
      <c r="ECS80" s="21"/>
      <c r="ECT80" s="21"/>
      <c r="ECU80" s="21"/>
      <c r="ECV80" s="21"/>
      <c r="ECW80" s="21"/>
      <c r="ECX80" s="21"/>
      <c r="ECY80" s="21"/>
      <c r="ECZ80" s="21"/>
      <c r="EDA80" s="21"/>
      <c r="EDB80" s="21"/>
      <c r="EDC80" s="21"/>
      <c r="EDD80" s="21"/>
      <c r="EDE80" s="21"/>
      <c r="EDF80" s="21"/>
      <c r="EDG80" s="21"/>
      <c r="EDH80" s="21"/>
      <c r="EDI80" s="21"/>
      <c r="EDJ80" s="21"/>
      <c r="EDK80" s="21"/>
      <c r="EDL80" s="21"/>
      <c r="EDM80" s="21"/>
      <c r="EDN80" s="21"/>
      <c r="EDO80" s="21"/>
      <c r="EDP80" s="21"/>
      <c r="EDQ80" s="21"/>
      <c r="EDR80" s="21"/>
      <c r="EDS80" s="21"/>
      <c r="EDT80" s="21"/>
      <c r="EDU80" s="21"/>
      <c r="EDV80" s="21"/>
      <c r="EDW80" s="21"/>
      <c r="EDX80" s="21"/>
      <c r="EDY80" s="21"/>
      <c r="EDZ80" s="21"/>
      <c r="EEA80" s="21"/>
      <c r="EEB80" s="21"/>
      <c r="EEC80" s="21"/>
      <c r="EED80" s="21"/>
      <c r="EEE80" s="21"/>
      <c r="EEF80" s="21"/>
      <c r="EEG80" s="21"/>
      <c r="EEH80" s="21"/>
      <c r="EEI80" s="21"/>
      <c r="EEJ80" s="21"/>
      <c r="EEK80" s="21"/>
      <c r="EEL80" s="21"/>
      <c r="EEM80" s="21"/>
      <c r="EEN80" s="21"/>
      <c r="EEO80" s="21"/>
      <c r="EEP80" s="21"/>
      <c r="EEQ80" s="21"/>
      <c r="EER80" s="21"/>
      <c r="EES80" s="21"/>
      <c r="EET80" s="21"/>
      <c r="EEU80" s="21"/>
      <c r="EEV80" s="21"/>
      <c r="EEW80" s="21"/>
      <c r="EEX80" s="21"/>
      <c r="EEY80" s="21"/>
      <c r="EEZ80" s="21"/>
      <c r="EFA80" s="21"/>
      <c r="EFB80" s="21"/>
      <c r="EFC80" s="21"/>
      <c r="EFD80" s="21"/>
      <c r="EFE80" s="21"/>
      <c r="EFF80" s="21"/>
      <c r="EFG80" s="21"/>
      <c r="EFH80" s="21"/>
      <c r="EFI80" s="21"/>
      <c r="EFJ80" s="21"/>
      <c r="EFK80" s="21"/>
      <c r="EFL80" s="21"/>
      <c r="EFM80" s="21"/>
      <c r="EFN80" s="21"/>
      <c r="EFO80" s="21"/>
      <c r="EFP80" s="21"/>
      <c r="EFQ80" s="21"/>
      <c r="EFR80" s="21"/>
      <c r="EFS80" s="21"/>
      <c r="EFT80" s="21"/>
      <c r="EFU80" s="21"/>
      <c r="EFV80" s="21"/>
      <c r="EFW80" s="21"/>
      <c r="EFX80" s="21"/>
      <c r="EFY80" s="21"/>
      <c r="EFZ80" s="21"/>
      <c r="EGA80" s="21"/>
      <c r="EGB80" s="21"/>
      <c r="EGC80" s="21"/>
      <c r="EGD80" s="21"/>
      <c r="EGE80" s="21"/>
      <c r="EGF80" s="21"/>
      <c r="EGG80" s="21"/>
      <c r="EGH80" s="21"/>
      <c r="EGI80" s="21"/>
      <c r="EGJ80" s="21"/>
      <c r="EGK80" s="21"/>
      <c r="EGL80" s="21"/>
      <c r="EGM80" s="21"/>
      <c r="EGN80" s="21"/>
      <c r="EGO80" s="21"/>
      <c r="EGP80" s="21"/>
      <c r="EGQ80" s="21"/>
      <c r="EGR80" s="21"/>
      <c r="EGS80" s="21"/>
      <c r="EGT80" s="21"/>
      <c r="EGU80" s="21"/>
      <c r="EGV80" s="21"/>
      <c r="EGW80" s="21"/>
      <c r="EGX80" s="21"/>
      <c r="EGY80" s="21"/>
      <c r="EGZ80" s="21"/>
      <c r="EHA80" s="21"/>
      <c r="EHB80" s="21"/>
      <c r="EHC80" s="21"/>
      <c r="EHD80" s="21"/>
      <c r="EHE80" s="21"/>
      <c r="EHF80" s="21"/>
      <c r="EHG80" s="21"/>
      <c r="EHH80" s="21"/>
      <c r="EHI80" s="21"/>
      <c r="EHJ80" s="21"/>
      <c r="EHK80" s="21"/>
      <c r="EHL80" s="21"/>
      <c r="EHM80" s="21"/>
      <c r="EHN80" s="21"/>
      <c r="EHO80" s="21"/>
      <c r="EHP80" s="21"/>
      <c r="EHQ80" s="21"/>
      <c r="EHR80" s="21"/>
      <c r="EHS80" s="21"/>
      <c r="EHT80" s="21"/>
      <c r="EHU80" s="21"/>
      <c r="EHV80" s="21"/>
      <c r="EHW80" s="21"/>
      <c r="EHX80" s="21"/>
      <c r="EHY80" s="21"/>
      <c r="EHZ80" s="21"/>
      <c r="EIA80" s="21"/>
      <c r="EIB80" s="21"/>
      <c r="EIC80" s="21"/>
      <c r="EID80" s="21"/>
      <c r="EIE80" s="21"/>
      <c r="EIF80" s="21"/>
      <c r="EIG80" s="21"/>
      <c r="EIH80" s="21"/>
      <c r="EII80" s="21"/>
      <c r="EIJ80" s="21"/>
      <c r="EIK80" s="21"/>
      <c r="EIL80" s="21"/>
      <c r="EIM80" s="21"/>
      <c r="EIN80" s="21"/>
      <c r="EIO80" s="21"/>
      <c r="EIP80" s="21"/>
      <c r="EIQ80" s="21"/>
      <c r="EIR80" s="21"/>
      <c r="EIS80" s="21"/>
      <c r="EIT80" s="21"/>
      <c r="EIU80" s="21"/>
      <c r="EIV80" s="21"/>
      <c r="EIW80" s="21"/>
      <c r="EIX80" s="21"/>
      <c r="EIY80" s="21"/>
      <c r="EIZ80" s="21"/>
      <c r="EJA80" s="21"/>
      <c r="EJB80" s="21"/>
      <c r="EJC80" s="21"/>
      <c r="EJD80" s="21"/>
      <c r="EJE80" s="21"/>
      <c r="EJF80" s="21"/>
      <c r="EJG80" s="21"/>
      <c r="EJH80" s="21"/>
      <c r="EJI80" s="21"/>
      <c r="EJJ80" s="21"/>
      <c r="EJK80" s="21"/>
      <c r="EJL80" s="21"/>
      <c r="EJM80" s="21"/>
      <c r="EJN80" s="21"/>
      <c r="EJO80" s="21"/>
      <c r="EJP80" s="21"/>
      <c r="EJQ80" s="21"/>
      <c r="EJR80" s="21"/>
      <c r="EJS80" s="21"/>
      <c r="EJT80" s="21"/>
      <c r="EJU80" s="21"/>
      <c r="EJV80" s="21"/>
      <c r="EJW80" s="21"/>
      <c r="EJX80" s="21"/>
      <c r="EJY80" s="21"/>
      <c r="EJZ80" s="21"/>
      <c r="EKA80" s="21"/>
      <c r="EKB80" s="21"/>
      <c r="EKC80" s="21"/>
      <c r="EKD80" s="21"/>
      <c r="EKE80" s="21"/>
      <c r="EKF80" s="21"/>
      <c r="EKG80" s="21"/>
      <c r="EKH80" s="21"/>
      <c r="EKI80" s="21"/>
      <c r="EKJ80" s="21"/>
      <c r="EKK80" s="21"/>
      <c r="EKL80" s="21"/>
      <c r="EKM80" s="21"/>
      <c r="EKN80" s="21"/>
      <c r="EKO80" s="21"/>
      <c r="EKP80" s="21"/>
      <c r="EKQ80" s="21"/>
      <c r="EKR80" s="21"/>
      <c r="EKS80" s="21"/>
      <c r="EKT80" s="21"/>
      <c r="EKU80" s="21"/>
      <c r="EKV80" s="21"/>
      <c r="EKW80" s="21"/>
      <c r="EKX80" s="21"/>
      <c r="EKY80" s="21"/>
      <c r="EKZ80" s="21"/>
      <c r="ELA80" s="21"/>
      <c r="ELB80" s="21"/>
      <c r="ELC80" s="21"/>
      <c r="ELD80" s="21"/>
      <c r="ELE80" s="21"/>
      <c r="ELF80" s="21"/>
      <c r="ELG80" s="21"/>
      <c r="ELH80" s="21"/>
      <c r="ELI80" s="21"/>
      <c r="ELJ80" s="21"/>
      <c r="ELK80" s="21"/>
      <c r="ELL80" s="21"/>
      <c r="ELM80" s="21"/>
      <c r="ELN80" s="21"/>
      <c r="ELO80" s="21"/>
      <c r="ELP80" s="21"/>
      <c r="ELQ80" s="21"/>
      <c r="ELR80" s="21"/>
      <c r="ELS80" s="21"/>
      <c r="ELT80" s="21"/>
      <c r="ELU80" s="21"/>
      <c r="ELV80" s="21"/>
      <c r="ELW80" s="21"/>
      <c r="ELX80" s="21"/>
      <c r="ELY80" s="21"/>
      <c r="ELZ80" s="21"/>
      <c r="EMA80" s="21"/>
      <c r="EMB80" s="21"/>
      <c r="EMC80" s="21"/>
      <c r="EMD80" s="21"/>
      <c r="EME80" s="21"/>
      <c r="EMF80" s="21"/>
      <c r="EMG80" s="21"/>
      <c r="EMH80" s="21"/>
      <c r="EMI80" s="21"/>
      <c r="EMJ80" s="21"/>
      <c r="EMK80" s="21"/>
      <c r="EML80" s="21"/>
      <c r="EMM80" s="21"/>
      <c r="EMN80" s="21"/>
      <c r="EMO80" s="21"/>
      <c r="EMP80" s="21"/>
      <c r="EMQ80" s="21"/>
      <c r="EMR80" s="21"/>
      <c r="EMS80" s="21"/>
      <c r="EMT80" s="21"/>
      <c r="EMU80" s="21"/>
      <c r="EMV80" s="21"/>
      <c r="EMW80" s="21"/>
      <c r="EMX80" s="21"/>
      <c r="EMY80" s="21"/>
      <c r="EMZ80" s="21"/>
      <c r="ENA80" s="21"/>
      <c r="ENB80" s="21"/>
      <c r="ENC80" s="21"/>
      <c r="END80" s="21"/>
      <c r="ENE80" s="21"/>
      <c r="ENF80" s="21"/>
      <c r="ENG80" s="21"/>
      <c r="ENH80" s="21"/>
      <c r="ENI80" s="21"/>
      <c r="ENJ80" s="21"/>
      <c r="ENK80" s="21"/>
      <c r="ENL80" s="21"/>
      <c r="ENM80" s="21"/>
      <c r="ENN80" s="21"/>
      <c r="ENO80" s="21"/>
      <c r="ENP80" s="21"/>
      <c r="ENQ80" s="21"/>
      <c r="ENR80" s="21"/>
      <c r="ENS80" s="21"/>
      <c r="ENT80" s="21"/>
      <c r="ENU80" s="21"/>
      <c r="ENV80" s="21"/>
      <c r="ENW80" s="21"/>
      <c r="ENX80" s="21"/>
      <c r="ENY80" s="21"/>
      <c r="ENZ80" s="21"/>
      <c r="EOA80" s="21"/>
      <c r="EOB80" s="21"/>
      <c r="EOC80" s="21"/>
      <c r="EOD80" s="21"/>
      <c r="EOE80" s="21"/>
      <c r="EOF80" s="21"/>
      <c r="EOG80" s="21"/>
      <c r="EOH80" s="21"/>
      <c r="EOI80" s="21"/>
      <c r="EOJ80" s="21"/>
      <c r="EOK80" s="21"/>
      <c r="EOL80" s="21"/>
      <c r="EOM80" s="21"/>
      <c r="EON80" s="21"/>
      <c r="EOO80" s="21"/>
      <c r="EOP80" s="21"/>
      <c r="EOQ80" s="21"/>
      <c r="EOR80" s="21"/>
      <c r="EOS80" s="21"/>
      <c r="EOT80" s="21"/>
      <c r="EOU80" s="21"/>
      <c r="EOV80" s="21"/>
      <c r="EOW80" s="21"/>
      <c r="EOX80" s="21"/>
      <c r="EOY80" s="21"/>
      <c r="EOZ80" s="21"/>
      <c r="EPA80" s="21"/>
      <c r="EPB80" s="21"/>
      <c r="EPC80" s="21"/>
      <c r="EPD80" s="21"/>
      <c r="EPE80" s="21"/>
      <c r="EPF80" s="21"/>
      <c r="EPG80" s="21"/>
      <c r="EPH80" s="21"/>
      <c r="EPI80" s="21"/>
      <c r="EPJ80" s="21"/>
      <c r="EPK80" s="21"/>
      <c r="EPL80" s="21"/>
      <c r="EPM80" s="21"/>
      <c r="EPN80" s="21"/>
      <c r="EPO80" s="21"/>
      <c r="EPP80" s="21"/>
      <c r="EPQ80" s="21"/>
      <c r="EPR80" s="21"/>
      <c r="EPS80" s="21"/>
      <c r="EPT80" s="21"/>
      <c r="EPU80" s="21"/>
      <c r="EPV80" s="21"/>
      <c r="EPW80" s="21"/>
      <c r="EPX80" s="21"/>
      <c r="EPY80" s="21"/>
      <c r="EPZ80" s="21"/>
      <c r="EQA80" s="21"/>
      <c r="EQB80" s="21"/>
      <c r="EQC80" s="21"/>
      <c r="EQD80" s="21"/>
      <c r="EQE80" s="21"/>
      <c r="EQF80" s="21"/>
      <c r="EQG80" s="21"/>
      <c r="EQH80" s="21"/>
      <c r="EQI80" s="21"/>
      <c r="EQJ80" s="21"/>
      <c r="EQK80" s="21"/>
      <c r="EQL80" s="21"/>
      <c r="EQM80" s="21"/>
      <c r="EQN80" s="21"/>
      <c r="EQO80" s="21"/>
      <c r="EQP80" s="21"/>
      <c r="EQQ80" s="21"/>
      <c r="EQR80" s="21"/>
      <c r="EQS80" s="21"/>
      <c r="EQT80" s="21"/>
      <c r="EQU80" s="21"/>
      <c r="EQV80" s="21"/>
      <c r="EQW80" s="21"/>
      <c r="EQX80" s="21"/>
      <c r="EQY80" s="21"/>
      <c r="EQZ80" s="21"/>
      <c r="ERA80" s="21"/>
      <c r="ERB80" s="21"/>
      <c r="ERC80" s="21"/>
      <c r="ERD80" s="21"/>
      <c r="ERE80" s="21"/>
      <c r="ERF80" s="21"/>
      <c r="ERG80" s="21"/>
      <c r="ERH80" s="21"/>
      <c r="ERI80" s="21"/>
      <c r="ERJ80" s="21"/>
      <c r="ERK80" s="21"/>
      <c r="ERL80" s="21"/>
      <c r="ERM80" s="21"/>
      <c r="ERN80" s="21"/>
      <c r="ERO80" s="21"/>
      <c r="ERP80" s="21"/>
      <c r="ERQ80" s="21"/>
      <c r="ERR80" s="21"/>
      <c r="ERS80" s="21"/>
      <c r="ERT80" s="21"/>
      <c r="ERU80" s="21"/>
      <c r="ERV80" s="21"/>
      <c r="ERW80" s="21"/>
      <c r="ERX80" s="21"/>
      <c r="ERY80" s="21"/>
      <c r="ERZ80" s="21"/>
      <c r="ESA80" s="21"/>
      <c r="ESB80" s="21"/>
      <c r="ESC80" s="21"/>
      <c r="ESD80" s="21"/>
      <c r="ESE80" s="21"/>
      <c r="ESF80" s="21"/>
      <c r="ESG80" s="21"/>
      <c r="ESH80" s="21"/>
      <c r="ESI80" s="21"/>
      <c r="ESJ80" s="21"/>
      <c r="ESK80" s="21"/>
      <c r="ESL80" s="21"/>
      <c r="ESM80" s="21"/>
      <c r="ESN80" s="21"/>
      <c r="ESO80" s="21"/>
      <c r="ESP80" s="21"/>
      <c r="ESQ80" s="21"/>
      <c r="ESR80" s="21"/>
      <c r="ESS80" s="21"/>
      <c r="EST80" s="21"/>
      <c r="ESU80" s="21"/>
      <c r="ESV80" s="21"/>
      <c r="ESW80" s="21"/>
      <c r="ESX80" s="21"/>
      <c r="ESY80" s="21"/>
      <c r="ESZ80" s="21"/>
      <c r="ETA80" s="21"/>
      <c r="ETB80" s="21"/>
      <c r="ETC80" s="21"/>
      <c r="ETD80" s="21"/>
      <c r="ETE80" s="21"/>
      <c r="ETF80" s="21"/>
      <c r="ETG80" s="21"/>
      <c r="ETH80" s="21"/>
      <c r="ETI80" s="21"/>
      <c r="ETJ80" s="21"/>
      <c r="ETK80" s="21"/>
      <c r="ETL80" s="21"/>
      <c r="ETM80" s="21"/>
      <c r="ETN80" s="21"/>
      <c r="ETO80" s="21"/>
      <c r="ETP80" s="21"/>
      <c r="ETQ80" s="21"/>
      <c r="ETR80" s="21"/>
      <c r="ETS80" s="21"/>
      <c r="ETT80" s="21"/>
      <c r="ETU80" s="21"/>
      <c r="ETV80" s="21"/>
      <c r="ETW80" s="21"/>
      <c r="ETX80" s="21"/>
      <c r="ETY80" s="21"/>
      <c r="ETZ80" s="21"/>
      <c r="EUA80" s="21"/>
      <c r="EUB80" s="21"/>
      <c r="EUC80" s="21"/>
      <c r="EUD80" s="21"/>
      <c r="EUE80" s="21"/>
      <c r="EUF80" s="21"/>
      <c r="EUG80" s="21"/>
      <c r="EUH80" s="21"/>
      <c r="EUI80" s="21"/>
      <c r="EUJ80" s="21"/>
      <c r="EUK80" s="21"/>
      <c r="EUL80" s="21"/>
      <c r="EUM80" s="21"/>
      <c r="EUN80" s="21"/>
      <c r="EUO80" s="21"/>
      <c r="EUP80" s="21"/>
      <c r="EUQ80" s="21"/>
      <c r="EUR80" s="21"/>
      <c r="EUS80" s="21"/>
      <c r="EUT80" s="21"/>
      <c r="EUU80" s="21"/>
      <c r="EUV80" s="21"/>
      <c r="EUW80" s="21"/>
      <c r="EUX80" s="21"/>
      <c r="EUY80" s="21"/>
      <c r="EUZ80" s="21"/>
      <c r="EVA80" s="21"/>
      <c r="EVB80" s="21"/>
      <c r="EVC80" s="21"/>
      <c r="EVD80" s="21"/>
      <c r="EVE80" s="21"/>
      <c r="EVF80" s="21"/>
      <c r="EVG80" s="21"/>
      <c r="EVH80" s="21"/>
      <c r="EVI80" s="21"/>
      <c r="EVJ80" s="21"/>
      <c r="EVK80" s="21"/>
      <c r="EVL80" s="21"/>
      <c r="EVM80" s="21"/>
      <c r="EVN80" s="21"/>
      <c r="EVO80" s="21"/>
      <c r="EVP80" s="21"/>
      <c r="EVQ80" s="21"/>
      <c r="EVR80" s="21"/>
      <c r="EVS80" s="21"/>
      <c r="EVT80" s="21"/>
      <c r="EVU80" s="21"/>
      <c r="EVV80" s="21"/>
      <c r="EVW80" s="21"/>
      <c r="EVX80" s="21"/>
      <c r="EVY80" s="21"/>
      <c r="EVZ80" s="21"/>
      <c r="EWA80" s="21"/>
      <c r="EWB80" s="21"/>
      <c r="EWC80" s="21"/>
      <c r="EWD80" s="21"/>
      <c r="EWE80" s="21"/>
      <c r="EWF80" s="21"/>
      <c r="EWG80" s="21"/>
      <c r="EWH80" s="21"/>
      <c r="EWI80" s="21"/>
      <c r="EWJ80" s="21"/>
      <c r="EWK80" s="21"/>
      <c r="EWL80" s="21"/>
      <c r="EWM80" s="21"/>
      <c r="EWN80" s="21"/>
      <c r="EWO80" s="21"/>
      <c r="EWP80" s="21"/>
      <c r="EWQ80" s="21"/>
      <c r="EWR80" s="21"/>
      <c r="EWS80" s="21"/>
      <c r="EWT80" s="21"/>
      <c r="EWU80" s="21"/>
      <c r="EWV80" s="21"/>
      <c r="EWW80" s="21"/>
      <c r="EWX80" s="21"/>
      <c r="EWY80" s="21"/>
      <c r="EWZ80" s="21"/>
      <c r="EXA80" s="21"/>
      <c r="EXB80" s="21"/>
      <c r="EXC80" s="21"/>
      <c r="EXD80" s="21"/>
      <c r="EXE80" s="21"/>
      <c r="EXF80" s="21"/>
      <c r="EXG80" s="21"/>
      <c r="EXH80" s="21"/>
      <c r="EXI80" s="21"/>
      <c r="EXJ80" s="21"/>
      <c r="EXK80" s="21"/>
      <c r="EXL80" s="21"/>
      <c r="EXM80" s="21"/>
      <c r="EXN80" s="21"/>
      <c r="EXO80" s="21"/>
      <c r="EXP80" s="21"/>
      <c r="EXQ80" s="21"/>
      <c r="EXR80" s="21"/>
      <c r="EXS80" s="21"/>
      <c r="EXT80" s="21"/>
      <c r="EXU80" s="21"/>
      <c r="EXV80" s="21"/>
      <c r="EXW80" s="21"/>
      <c r="EXX80" s="21"/>
      <c r="EXY80" s="21"/>
      <c r="EXZ80" s="21"/>
      <c r="EYA80" s="21"/>
      <c r="EYB80" s="21"/>
      <c r="EYC80" s="21"/>
      <c r="EYD80" s="21"/>
      <c r="EYE80" s="21"/>
      <c r="EYF80" s="21"/>
      <c r="EYG80" s="21"/>
      <c r="EYH80" s="21"/>
      <c r="EYI80" s="21"/>
      <c r="EYJ80" s="21"/>
      <c r="EYK80" s="21"/>
      <c r="EYL80" s="21"/>
      <c r="EYM80" s="21"/>
      <c r="EYN80" s="21"/>
      <c r="EYO80" s="21"/>
      <c r="EYP80" s="21"/>
      <c r="EYQ80" s="21"/>
      <c r="EYR80" s="21"/>
      <c r="EYS80" s="21"/>
      <c r="EYT80" s="21"/>
      <c r="EYU80" s="21"/>
      <c r="EYV80" s="21"/>
      <c r="EYW80" s="21"/>
      <c r="EYX80" s="21"/>
      <c r="EYY80" s="21"/>
      <c r="EYZ80" s="21"/>
      <c r="EZA80" s="21"/>
      <c r="EZB80" s="21"/>
      <c r="EZC80" s="21"/>
      <c r="EZD80" s="21"/>
      <c r="EZE80" s="21"/>
      <c r="EZF80" s="21"/>
      <c r="EZG80" s="21"/>
      <c r="EZH80" s="21"/>
      <c r="EZI80" s="21"/>
      <c r="EZJ80" s="21"/>
      <c r="EZK80" s="21"/>
      <c r="EZL80" s="21"/>
      <c r="EZM80" s="21"/>
      <c r="EZN80" s="21"/>
      <c r="EZO80" s="21"/>
      <c r="EZP80" s="21"/>
      <c r="EZQ80" s="21"/>
      <c r="EZR80" s="21"/>
      <c r="EZS80" s="21"/>
      <c r="EZT80" s="21"/>
      <c r="EZU80" s="21"/>
      <c r="EZV80" s="21"/>
      <c r="EZW80" s="21"/>
      <c r="EZX80" s="21"/>
      <c r="EZY80" s="21"/>
      <c r="EZZ80" s="21"/>
      <c r="FAA80" s="21"/>
      <c r="FAB80" s="21"/>
      <c r="FAC80" s="21"/>
      <c r="FAD80" s="21"/>
      <c r="FAE80" s="21"/>
      <c r="FAF80" s="21"/>
      <c r="FAG80" s="21"/>
      <c r="FAH80" s="21"/>
      <c r="FAI80" s="21"/>
      <c r="FAJ80" s="21"/>
      <c r="FAK80" s="21"/>
      <c r="FAL80" s="21"/>
      <c r="FAM80" s="21"/>
      <c r="FAN80" s="21"/>
      <c r="FAO80" s="21"/>
      <c r="FAP80" s="21"/>
      <c r="FAQ80" s="21"/>
      <c r="FAR80" s="21"/>
      <c r="FAS80" s="21"/>
      <c r="FAT80" s="21"/>
      <c r="FAU80" s="21"/>
      <c r="FAV80" s="21"/>
      <c r="FAW80" s="21"/>
      <c r="FAX80" s="21"/>
      <c r="FAY80" s="21"/>
      <c r="FAZ80" s="21"/>
      <c r="FBA80" s="21"/>
      <c r="FBB80" s="21"/>
      <c r="FBC80" s="21"/>
      <c r="FBD80" s="21"/>
      <c r="FBE80" s="21"/>
      <c r="FBF80" s="21"/>
      <c r="FBG80" s="21"/>
      <c r="FBH80" s="21"/>
      <c r="FBI80" s="21"/>
      <c r="FBJ80" s="21"/>
      <c r="FBK80" s="21"/>
      <c r="FBL80" s="21"/>
      <c r="FBM80" s="21"/>
      <c r="FBN80" s="21"/>
      <c r="FBO80" s="21"/>
      <c r="FBP80" s="21"/>
      <c r="FBQ80" s="21"/>
      <c r="FBR80" s="21"/>
      <c r="FBS80" s="21"/>
      <c r="FBT80" s="21"/>
      <c r="FBU80" s="21"/>
      <c r="FBV80" s="21"/>
      <c r="FBW80" s="21"/>
      <c r="FBX80" s="21"/>
      <c r="FBY80" s="21"/>
      <c r="FBZ80" s="21"/>
      <c r="FCA80" s="21"/>
      <c r="FCB80" s="21"/>
      <c r="FCC80" s="21"/>
      <c r="FCD80" s="21"/>
      <c r="FCE80" s="21"/>
      <c r="FCF80" s="21"/>
      <c r="FCG80" s="21"/>
      <c r="FCH80" s="21"/>
      <c r="FCI80" s="21"/>
      <c r="FCJ80" s="21"/>
      <c r="FCK80" s="21"/>
      <c r="FCL80" s="21"/>
      <c r="FCM80" s="21"/>
      <c r="FCN80" s="21"/>
      <c r="FCO80" s="21"/>
      <c r="FCP80" s="21"/>
      <c r="FCQ80" s="21"/>
      <c r="FCR80" s="21"/>
      <c r="FCS80" s="21"/>
      <c r="FCT80" s="21"/>
      <c r="FCU80" s="21"/>
      <c r="FCV80" s="21"/>
      <c r="FCW80" s="21"/>
      <c r="FCX80" s="21"/>
      <c r="FCY80" s="21"/>
      <c r="FCZ80" s="21"/>
      <c r="FDA80" s="21"/>
      <c r="FDB80" s="21"/>
      <c r="FDC80" s="21"/>
      <c r="FDD80" s="21"/>
      <c r="FDE80" s="21"/>
      <c r="FDF80" s="21"/>
      <c r="FDG80" s="21"/>
      <c r="FDH80" s="21"/>
      <c r="FDI80" s="21"/>
      <c r="FDJ80" s="21"/>
      <c r="FDK80" s="21"/>
      <c r="FDL80" s="21"/>
      <c r="FDM80" s="21"/>
      <c r="FDN80" s="21"/>
      <c r="FDO80" s="21"/>
      <c r="FDP80" s="21"/>
      <c r="FDQ80" s="21"/>
      <c r="FDR80" s="21"/>
      <c r="FDS80" s="21"/>
      <c r="FDT80" s="21"/>
      <c r="FDU80" s="21"/>
      <c r="FDV80" s="21"/>
      <c r="FDW80" s="21"/>
      <c r="FDX80" s="21"/>
      <c r="FDY80" s="21"/>
      <c r="FDZ80" s="21"/>
      <c r="FEA80" s="21"/>
      <c r="FEB80" s="21"/>
      <c r="FEC80" s="21"/>
      <c r="FED80" s="21"/>
      <c r="FEE80" s="21"/>
      <c r="FEF80" s="21"/>
      <c r="FEG80" s="21"/>
      <c r="FEH80" s="21"/>
      <c r="FEI80" s="21"/>
      <c r="FEJ80" s="21"/>
      <c r="FEK80" s="21"/>
      <c r="FEL80" s="21"/>
      <c r="FEM80" s="21"/>
      <c r="FEN80" s="21"/>
      <c r="FEO80" s="21"/>
      <c r="FEP80" s="21"/>
      <c r="FEQ80" s="21"/>
      <c r="FER80" s="21"/>
      <c r="FES80" s="21"/>
      <c r="FET80" s="21"/>
      <c r="FEU80" s="21"/>
      <c r="FEV80" s="21"/>
      <c r="FEW80" s="21"/>
      <c r="FEX80" s="21"/>
      <c r="FEY80" s="21"/>
      <c r="FEZ80" s="21"/>
      <c r="FFA80" s="21"/>
      <c r="FFB80" s="21"/>
      <c r="FFC80" s="21"/>
      <c r="FFD80" s="21"/>
      <c r="FFE80" s="21"/>
      <c r="FFF80" s="21"/>
      <c r="FFG80" s="21"/>
      <c r="FFH80" s="21"/>
      <c r="FFI80" s="21"/>
      <c r="FFJ80" s="21"/>
      <c r="FFK80" s="21"/>
      <c r="FFL80" s="21"/>
      <c r="FFM80" s="21"/>
      <c r="FFN80" s="21"/>
      <c r="FFO80" s="21"/>
      <c r="FFP80" s="21"/>
      <c r="FFQ80" s="21"/>
      <c r="FFR80" s="21"/>
      <c r="FFS80" s="21"/>
      <c r="FFT80" s="21"/>
      <c r="FFU80" s="21"/>
      <c r="FFV80" s="21"/>
      <c r="FFW80" s="21"/>
      <c r="FFX80" s="21"/>
      <c r="FFY80" s="21"/>
      <c r="FFZ80" s="21"/>
      <c r="FGA80" s="21"/>
      <c r="FGB80" s="21"/>
      <c r="FGC80" s="21"/>
      <c r="FGD80" s="21"/>
      <c r="FGE80" s="21"/>
      <c r="FGF80" s="21"/>
      <c r="FGG80" s="21"/>
      <c r="FGH80" s="21"/>
      <c r="FGI80" s="21"/>
      <c r="FGJ80" s="21"/>
      <c r="FGK80" s="21"/>
      <c r="FGL80" s="21"/>
      <c r="FGM80" s="21"/>
      <c r="FGN80" s="21"/>
      <c r="FGO80" s="21"/>
      <c r="FGP80" s="21"/>
      <c r="FGQ80" s="21"/>
      <c r="FGR80" s="21"/>
      <c r="FGS80" s="21"/>
      <c r="FGT80" s="21"/>
      <c r="FGU80" s="21"/>
      <c r="FGV80" s="21"/>
      <c r="FGW80" s="21"/>
      <c r="FGX80" s="21"/>
      <c r="FGY80" s="21"/>
      <c r="FGZ80" s="21"/>
      <c r="FHA80" s="21"/>
      <c r="FHB80" s="21"/>
      <c r="FHC80" s="21"/>
      <c r="FHD80" s="21"/>
      <c r="FHE80" s="21"/>
      <c r="FHF80" s="21"/>
      <c r="FHG80" s="21"/>
      <c r="FHH80" s="21"/>
      <c r="FHI80" s="21"/>
      <c r="FHJ80" s="21"/>
      <c r="FHK80" s="21"/>
      <c r="FHL80" s="21"/>
      <c r="FHM80" s="21"/>
      <c r="FHN80" s="21"/>
      <c r="FHO80" s="21"/>
      <c r="FHP80" s="21"/>
      <c r="FHQ80" s="21"/>
      <c r="FHR80" s="21"/>
      <c r="FHS80" s="21"/>
      <c r="FHT80" s="21"/>
      <c r="FHU80" s="21"/>
      <c r="FHV80" s="21"/>
      <c r="FHW80" s="21"/>
      <c r="FHX80" s="21"/>
      <c r="FHY80" s="21"/>
      <c r="FHZ80" s="21"/>
      <c r="FIA80" s="21"/>
      <c r="FIB80" s="21"/>
      <c r="FIC80" s="21"/>
      <c r="FID80" s="21"/>
      <c r="FIE80" s="21"/>
      <c r="FIF80" s="21"/>
      <c r="FIG80" s="21"/>
      <c r="FIH80" s="21"/>
      <c r="FII80" s="21"/>
      <c r="FIJ80" s="21"/>
      <c r="FIK80" s="21"/>
      <c r="FIL80" s="21"/>
      <c r="FIM80" s="21"/>
      <c r="FIN80" s="21"/>
      <c r="FIO80" s="21"/>
      <c r="FIP80" s="21"/>
      <c r="FIQ80" s="21"/>
      <c r="FIR80" s="21"/>
      <c r="FIS80" s="21"/>
      <c r="FIT80" s="21"/>
      <c r="FIU80" s="21"/>
      <c r="FIV80" s="21"/>
      <c r="FIW80" s="21"/>
      <c r="FIX80" s="21"/>
      <c r="FIY80" s="21"/>
      <c r="FIZ80" s="21"/>
      <c r="FJA80" s="21"/>
      <c r="FJB80" s="21"/>
      <c r="FJC80" s="21"/>
      <c r="FJD80" s="21"/>
      <c r="FJE80" s="21"/>
      <c r="FJF80" s="21"/>
      <c r="FJG80" s="21"/>
      <c r="FJH80" s="21"/>
      <c r="FJI80" s="21"/>
      <c r="FJJ80" s="21"/>
      <c r="FJK80" s="21"/>
      <c r="FJL80" s="21"/>
      <c r="FJM80" s="21"/>
      <c r="FJN80" s="21"/>
      <c r="FJO80" s="21"/>
      <c r="FJP80" s="21"/>
      <c r="FJQ80" s="21"/>
      <c r="FJR80" s="21"/>
      <c r="FJS80" s="21"/>
      <c r="FJT80" s="21"/>
      <c r="FJU80" s="21"/>
      <c r="FJV80" s="21"/>
      <c r="FJW80" s="21"/>
      <c r="FJX80" s="21"/>
      <c r="FJY80" s="21"/>
      <c r="FJZ80" s="21"/>
      <c r="FKA80" s="21"/>
      <c r="FKB80" s="21"/>
      <c r="FKC80" s="21"/>
      <c r="FKD80" s="21"/>
      <c r="FKE80" s="21"/>
      <c r="FKF80" s="21"/>
      <c r="FKG80" s="21"/>
      <c r="FKH80" s="21"/>
      <c r="FKI80" s="21"/>
      <c r="FKJ80" s="21"/>
      <c r="FKK80" s="21"/>
      <c r="FKL80" s="21"/>
      <c r="FKM80" s="21"/>
      <c r="FKN80" s="21"/>
      <c r="FKO80" s="21"/>
      <c r="FKP80" s="21"/>
      <c r="FKQ80" s="21"/>
      <c r="FKR80" s="21"/>
      <c r="FKS80" s="21"/>
      <c r="FKT80" s="21"/>
      <c r="FKU80" s="21"/>
      <c r="FKV80" s="21"/>
      <c r="FKW80" s="21"/>
      <c r="FKX80" s="21"/>
      <c r="FKY80" s="21"/>
      <c r="FKZ80" s="21"/>
      <c r="FLA80" s="21"/>
      <c r="FLB80" s="21"/>
      <c r="FLC80" s="21"/>
      <c r="FLD80" s="21"/>
      <c r="FLE80" s="21"/>
      <c r="FLF80" s="21"/>
      <c r="FLG80" s="21"/>
      <c r="FLH80" s="21"/>
      <c r="FLI80" s="21"/>
      <c r="FLJ80" s="21"/>
      <c r="FLK80" s="21"/>
      <c r="FLL80" s="21"/>
      <c r="FLM80" s="21"/>
      <c r="FLN80" s="21"/>
      <c r="FLO80" s="21"/>
      <c r="FLP80" s="21"/>
      <c r="FLQ80" s="21"/>
      <c r="FLR80" s="21"/>
      <c r="FLS80" s="21"/>
      <c r="FLT80" s="21"/>
      <c r="FLU80" s="21"/>
      <c r="FLV80" s="21"/>
      <c r="FLW80" s="21"/>
      <c r="FLX80" s="21"/>
      <c r="FLY80" s="21"/>
      <c r="FLZ80" s="21"/>
      <c r="FMA80" s="21"/>
      <c r="FMB80" s="21"/>
      <c r="FMC80" s="21"/>
      <c r="FMD80" s="21"/>
      <c r="FME80" s="21"/>
      <c r="FMF80" s="21"/>
      <c r="FMG80" s="21"/>
      <c r="FMH80" s="21"/>
      <c r="FMI80" s="21"/>
      <c r="FMJ80" s="21"/>
      <c r="FMK80" s="21"/>
      <c r="FML80" s="21"/>
      <c r="FMM80" s="21"/>
      <c r="FMN80" s="21"/>
      <c r="FMO80" s="21"/>
      <c r="FMP80" s="21"/>
      <c r="FMQ80" s="21"/>
      <c r="FMR80" s="21"/>
      <c r="FMS80" s="21"/>
      <c r="FMT80" s="21"/>
      <c r="FMU80" s="21"/>
      <c r="FMV80" s="21"/>
      <c r="FMW80" s="21"/>
      <c r="FMX80" s="21"/>
      <c r="FMY80" s="21"/>
      <c r="FMZ80" s="21"/>
      <c r="FNA80" s="21"/>
      <c r="FNB80" s="21"/>
      <c r="FNC80" s="21"/>
      <c r="FND80" s="21"/>
      <c r="FNE80" s="21"/>
      <c r="FNF80" s="21"/>
      <c r="FNG80" s="21"/>
      <c r="FNH80" s="21"/>
      <c r="FNI80" s="21"/>
      <c r="FNJ80" s="21"/>
      <c r="FNK80" s="21"/>
      <c r="FNL80" s="21"/>
      <c r="FNM80" s="21"/>
      <c r="FNN80" s="21"/>
      <c r="FNO80" s="21"/>
      <c r="FNP80" s="21"/>
      <c r="FNQ80" s="21"/>
      <c r="FNR80" s="21"/>
      <c r="FNS80" s="21"/>
      <c r="FNT80" s="21"/>
      <c r="FNU80" s="21"/>
      <c r="FNV80" s="21"/>
      <c r="FNW80" s="21"/>
      <c r="FNX80" s="21"/>
      <c r="FNY80" s="21"/>
      <c r="FNZ80" s="21"/>
      <c r="FOA80" s="21"/>
      <c r="FOB80" s="21"/>
      <c r="FOC80" s="21"/>
      <c r="FOD80" s="21"/>
      <c r="FOE80" s="21"/>
      <c r="FOF80" s="21"/>
      <c r="FOG80" s="21"/>
      <c r="FOH80" s="21"/>
      <c r="FOI80" s="21"/>
      <c r="FOJ80" s="21"/>
      <c r="FOK80" s="21"/>
      <c r="FOL80" s="21"/>
      <c r="FOM80" s="21"/>
      <c r="FON80" s="21"/>
      <c r="FOO80" s="21"/>
      <c r="FOP80" s="21"/>
      <c r="FOQ80" s="21"/>
      <c r="FOR80" s="21"/>
      <c r="FOS80" s="21"/>
      <c r="FOT80" s="21"/>
      <c r="FOU80" s="21"/>
      <c r="FOV80" s="21"/>
      <c r="FOW80" s="21"/>
      <c r="FOX80" s="21"/>
      <c r="FOY80" s="21"/>
      <c r="FOZ80" s="21"/>
      <c r="FPA80" s="21"/>
      <c r="FPB80" s="21"/>
      <c r="FPC80" s="21"/>
      <c r="FPD80" s="21"/>
      <c r="FPE80" s="21"/>
      <c r="FPF80" s="21"/>
      <c r="FPG80" s="21"/>
      <c r="FPH80" s="21"/>
      <c r="FPI80" s="21"/>
      <c r="FPJ80" s="21"/>
      <c r="FPK80" s="21"/>
      <c r="FPL80" s="21"/>
      <c r="FPM80" s="21"/>
      <c r="FPN80" s="21"/>
      <c r="FPO80" s="21"/>
      <c r="FPP80" s="21"/>
      <c r="FPQ80" s="21"/>
      <c r="FPR80" s="21"/>
      <c r="FPS80" s="21"/>
      <c r="FPT80" s="21"/>
      <c r="FPU80" s="21"/>
      <c r="FPV80" s="21"/>
      <c r="FPW80" s="21"/>
      <c r="FPX80" s="21"/>
      <c r="FPY80" s="21"/>
      <c r="FPZ80" s="21"/>
      <c r="FQA80" s="21"/>
      <c r="FQB80" s="21"/>
      <c r="FQC80" s="21"/>
      <c r="FQD80" s="21"/>
      <c r="FQE80" s="21"/>
      <c r="FQF80" s="21"/>
      <c r="FQG80" s="21"/>
      <c r="FQH80" s="21"/>
      <c r="FQI80" s="21"/>
      <c r="FQJ80" s="21"/>
      <c r="FQK80" s="21"/>
      <c r="FQL80" s="21"/>
      <c r="FQM80" s="21"/>
      <c r="FQN80" s="21"/>
      <c r="FQO80" s="21"/>
      <c r="FQP80" s="21"/>
      <c r="FQQ80" s="21"/>
      <c r="FQR80" s="21"/>
      <c r="FQS80" s="21"/>
      <c r="FQT80" s="21"/>
      <c r="FQU80" s="21"/>
      <c r="FQV80" s="21"/>
      <c r="FQW80" s="21"/>
      <c r="FQX80" s="21"/>
      <c r="FQY80" s="21"/>
      <c r="FQZ80" s="21"/>
      <c r="FRA80" s="21"/>
      <c r="FRB80" s="21"/>
      <c r="FRC80" s="21"/>
      <c r="FRD80" s="21"/>
      <c r="FRE80" s="21"/>
      <c r="FRF80" s="21"/>
      <c r="FRG80" s="21"/>
      <c r="FRH80" s="21"/>
      <c r="FRI80" s="21"/>
      <c r="FRJ80" s="21"/>
      <c r="FRK80" s="21"/>
      <c r="FRL80" s="21"/>
      <c r="FRM80" s="21"/>
      <c r="FRN80" s="21"/>
      <c r="FRO80" s="21"/>
      <c r="FRP80" s="21"/>
      <c r="FRQ80" s="21"/>
      <c r="FRR80" s="21"/>
      <c r="FRS80" s="21"/>
      <c r="FRT80" s="21"/>
      <c r="FRU80" s="21"/>
      <c r="FRV80" s="21"/>
      <c r="FRW80" s="21"/>
      <c r="FRX80" s="21"/>
      <c r="FRY80" s="21"/>
      <c r="FRZ80" s="21"/>
      <c r="FSA80" s="21"/>
      <c r="FSB80" s="21"/>
      <c r="FSC80" s="21"/>
      <c r="FSD80" s="21"/>
      <c r="FSE80" s="21"/>
      <c r="FSF80" s="21"/>
      <c r="FSG80" s="21"/>
      <c r="FSH80" s="21"/>
      <c r="FSI80" s="21"/>
      <c r="FSJ80" s="21"/>
      <c r="FSK80" s="21"/>
      <c r="FSL80" s="21"/>
      <c r="FSM80" s="21"/>
      <c r="FSN80" s="21"/>
      <c r="FSO80" s="21"/>
      <c r="FSP80" s="21"/>
      <c r="FSQ80" s="21"/>
      <c r="FSR80" s="21"/>
      <c r="FSS80" s="21"/>
      <c r="FST80" s="21"/>
      <c r="FSU80" s="21"/>
      <c r="FSV80" s="21"/>
      <c r="FSW80" s="21"/>
      <c r="FSX80" s="21"/>
      <c r="FSY80" s="21"/>
      <c r="FSZ80" s="21"/>
      <c r="FTA80" s="21"/>
      <c r="FTB80" s="21"/>
      <c r="FTC80" s="21"/>
      <c r="FTD80" s="21"/>
      <c r="FTE80" s="21"/>
      <c r="FTF80" s="21"/>
      <c r="FTG80" s="21"/>
      <c r="FTH80" s="21"/>
      <c r="FTI80" s="21"/>
      <c r="FTJ80" s="21"/>
      <c r="FTK80" s="21"/>
      <c r="FTL80" s="21"/>
      <c r="FTM80" s="21"/>
      <c r="FTN80" s="21"/>
      <c r="FTO80" s="21"/>
      <c r="FTP80" s="21"/>
      <c r="FTQ80" s="21"/>
      <c r="FTR80" s="21"/>
      <c r="FTS80" s="21"/>
      <c r="FTT80" s="21"/>
      <c r="FTU80" s="21"/>
      <c r="FTV80" s="21"/>
      <c r="FTW80" s="21"/>
      <c r="FTX80" s="21"/>
      <c r="FTY80" s="21"/>
      <c r="FTZ80" s="21"/>
      <c r="FUA80" s="21"/>
      <c r="FUB80" s="21"/>
      <c r="FUC80" s="21"/>
      <c r="FUD80" s="21"/>
      <c r="FUE80" s="21"/>
      <c r="FUF80" s="21"/>
      <c r="FUG80" s="21"/>
      <c r="FUH80" s="21"/>
      <c r="FUI80" s="21"/>
      <c r="FUJ80" s="21"/>
      <c r="FUK80" s="21"/>
      <c r="FUL80" s="21"/>
      <c r="FUM80" s="21"/>
      <c r="FUN80" s="21"/>
      <c r="FUO80" s="21"/>
      <c r="FUP80" s="21"/>
      <c r="FUQ80" s="21"/>
      <c r="FUR80" s="21"/>
      <c r="FUS80" s="21"/>
      <c r="FUT80" s="21"/>
      <c r="FUU80" s="21"/>
      <c r="FUV80" s="21"/>
      <c r="FUW80" s="21"/>
      <c r="FUX80" s="21"/>
      <c r="FUY80" s="21"/>
      <c r="FUZ80" s="21"/>
      <c r="FVA80" s="21"/>
      <c r="FVB80" s="21"/>
      <c r="FVC80" s="21"/>
      <c r="FVD80" s="21"/>
      <c r="FVE80" s="21"/>
      <c r="FVF80" s="21"/>
      <c r="FVG80" s="21"/>
      <c r="FVH80" s="21"/>
      <c r="FVI80" s="21"/>
      <c r="FVJ80" s="21"/>
      <c r="FVK80" s="21"/>
      <c r="FVL80" s="21"/>
      <c r="FVM80" s="21"/>
      <c r="FVN80" s="21"/>
      <c r="FVO80" s="21"/>
      <c r="FVP80" s="21"/>
      <c r="FVQ80" s="21"/>
      <c r="FVR80" s="21"/>
      <c r="FVS80" s="21"/>
      <c r="FVT80" s="21"/>
      <c r="FVU80" s="21"/>
      <c r="FVV80" s="21"/>
      <c r="FVW80" s="21"/>
      <c r="FVX80" s="21"/>
      <c r="FVY80" s="21"/>
      <c r="FVZ80" s="21"/>
      <c r="FWA80" s="21"/>
      <c r="FWB80" s="21"/>
      <c r="FWC80" s="21"/>
      <c r="FWD80" s="21"/>
      <c r="FWE80" s="21"/>
      <c r="FWF80" s="21"/>
      <c r="FWG80" s="21"/>
      <c r="FWH80" s="21"/>
      <c r="FWI80" s="21"/>
      <c r="FWJ80" s="21"/>
      <c r="FWK80" s="21"/>
      <c r="FWL80" s="21"/>
      <c r="FWM80" s="21"/>
      <c r="FWN80" s="21"/>
      <c r="FWO80" s="21"/>
      <c r="FWP80" s="21"/>
      <c r="FWQ80" s="21"/>
      <c r="FWR80" s="21"/>
      <c r="FWS80" s="21"/>
      <c r="FWT80" s="21"/>
      <c r="FWU80" s="21"/>
      <c r="FWV80" s="21"/>
      <c r="FWW80" s="21"/>
      <c r="FWX80" s="21"/>
      <c r="FWY80" s="21"/>
      <c r="FWZ80" s="21"/>
      <c r="FXA80" s="21"/>
      <c r="FXB80" s="21"/>
      <c r="FXC80" s="21"/>
      <c r="FXD80" s="21"/>
      <c r="FXE80" s="21"/>
      <c r="FXF80" s="21"/>
      <c r="FXG80" s="21"/>
      <c r="FXH80" s="21"/>
      <c r="FXI80" s="21"/>
      <c r="FXJ80" s="21"/>
      <c r="FXK80" s="21"/>
      <c r="FXL80" s="21"/>
      <c r="FXM80" s="21"/>
      <c r="FXN80" s="21"/>
      <c r="FXO80" s="21"/>
      <c r="FXP80" s="21"/>
      <c r="FXQ80" s="21"/>
      <c r="FXR80" s="21"/>
      <c r="FXS80" s="21"/>
      <c r="FXT80" s="21"/>
      <c r="FXU80" s="21"/>
      <c r="FXV80" s="21"/>
      <c r="FXW80" s="21"/>
      <c r="FXX80" s="21"/>
      <c r="FXY80" s="21"/>
      <c r="FXZ80" s="21"/>
      <c r="FYA80" s="21"/>
      <c r="FYB80" s="21"/>
      <c r="FYC80" s="21"/>
      <c r="FYD80" s="21"/>
      <c r="FYE80" s="21"/>
      <c r="FYF80" s="21"/>
      <c r="FYG80" s="21"/>
      <c r="FYH80" s="21"/>
      <c r="FYI80" s="21"/>
      <c r="FYJ80" s="21"/>
      <c r="FYK80" s="21"/>
      <c r="FYL80" s="21"/>
      <c r="FYM80" s="21"/>
      <c r="FYN80" s="21"/>
      <c r="FYO80" s="21"/>
      <c r="FYP80" s="21"/>
      <c r="FYQ80" s="21"/>
      <c r="FYR80" s="21"/>
      <c r="FYS80" s="21"/>
      <c r="FYT80" s="21"/>
      <c r="FYU80" s="21"/>
      <c r="FYV80" s="21"/>
      <c r="FYW80" s="21"/>
      <c r="FYX80" s="21"/>
      <c r="FYY80" s="21"/>
      <c r="FYZ80" s="21"/>
      <c r="FZA80" s="21"/>
      <c r="FZB80" s="21"/>
      <c r="FZC80" s="21"/>
      <c r="FZD80" s="21"/>
      <c r="FZE80" s="21"/>
      <c r="FZF80" s="21"/>
      <c r="FZG80" s="21"/>
      <c r="FZH80" s="21"/>
      <c r="FZI80" s="21"/>
      <c r="FZJ80" s="21"/>
      <c r="FZK80" s="21"/>
      <c r="FZL80" s="21"/>
      <c r="FZM80" s="21"/>
      <c r="FZN80" s="21"/>
      <c r="FZO80" s="21"/>
      <c r="FZP80" s="21"/>
      <c r="FZQ80" s="21"/>
      <c r="FZR80" s="21"/>
      <c r="FZS80" s="21"/>
      <c r="FZT80" s="21"/>
      <c r="FZU80" s="21"/>
      <c r="FZV80" s="21"/>
      <c r="FZW80" s="21"/>
      <c r="FZX80" s="21"/>
      <c r="FZY80" s="21"/>
      <c r="FZZ80" s="21"/>
      <c r="GAA80" s="21"/>
      <c r="GAB80" s="21"/>
      <c r="GAC80" s="21"/>
      <c r="GAD80" s="21"/>
      <c r="GAE80" s="21"/>
      <c r="GAF80" s="21"/>
      <c r="GAG80" s="21"/>
      <c r="GAH80" s="21"/>
      <c r="GAI80" s="21"/>
      <c r="GAJ80" s="21"/>
      <c r="GAK80" s="21"/>
      <c r="GAL80" s="21"/>
      <c r="GAM80" s="21"/>
      <c r="GAN80" s="21"/>
      <c r="GAO80" s="21"/>
      <c r="GAP80" s="21"/>
      <c r="GAQ80" s="21"/>
      <c r="GAR80" s="21"/>
      <c r="GAS80" s="21"/>
      <c r="GAT80" s="21"/>
      <c r="GAU80" s="21"/>
      <c r="GAV80" s="21"/>
      <c r="GAW80" s="21"/>
      <c r="GAX80" s="21"/>
      <c r="GAY80" s="21"/>
      <c r="GAZ80" s="21"/>
      <c r="GBA80" s="21"/>
      <c r="GBB80" s="21"/>
      <c r="GBC80" s="21"/>
      <c r="GBD80" s="21"/>
      <c r="GBE80" s="21"/>
      <c r="GBF80" s="21"/>
      <c r="GBG80" s="21"/>
      <c r="GBH80" s="21"/>
      <c r="GBI80" s="21"/>
      <c r="GBJ80" s="21"/>
      <c r="GBK80" s="21"/>
      <c r="GBL80" s="21"/>
      <c r="GBM80" s="21"/>
      <c r="GBN80" s="21"/>
      <c r="GBO80" s="21"/>
      <c r="GBP80" s="21"/>
      <c r="GBQ80" s="21"/>
      <c r="GBR80" s="21"/>
      <c r="GBS80" s="21"/>
      <c r="GBT80" s="21"/>
      <c r="GBU80" s="21"/>
      <c r="GBV80" s="21"/>
      <c r="GBW80" s="21"/>
      <c r="GBX80" s="21"/>
      <c r="GBY80" s="21"/>
      <c r="GBZ80" s="21"/>
      <c r="GCA80" s="21"/>
      <c r="GCB80" s="21"/>
      <c r="GCC80" s="21"/>
      <c r="GCD80" s="21"/>
      <c r="GCE80" s="21"/>
      <c r="GCF80" s="21"/>
      <c r="GCG80" s="21"/>
      <c r="GCH80" s="21"/>
      <c r="GCI80" s="21"/>
      <c r="GCJ80" s="21"/>
      <c r="GCK80" s="21"/>
      <c r="GCL80" s="21"/>
      <c r="GCM80" s="21"/>
      <c r="GCN80" s="21"/>
      <c r="GCO80" s="21"/>
      <c r="GCP80" s="21"/>
      <c r="GCQ80" s="21"/>
      <c r="GCR80" s="21"/>
      <c r="GCS80" s="21"/>
      <c r="GCT80" s="21"/>
      <c r="GCU80" s="21"/>
      <c r="GCV80" s="21"/>
      <c r="GCW80" s="21"/>
      <c r="GCX80" s="21"/>
      <c r="GCY80" s="21"/>
      <c r="GCZ80" s="21"/>
      <c r="GDA80" s="21"/>
      <c r="GDB80" s="21"/>
      <c r="GDC80" s="21"/>
      <c r="GDD80" s="21"/>
      <c r="GDE80" s="21"/>
      <c r="GDF80" s="21"/>
      <c r="GDG80" s="21"/>
      <c r="GDH80" s="21"/>
      <c r="GDI80" s="21"/>
      <c r="GDJ80" s="21"/>
      <c r="GDK80" s="21"/>
      <c r="GDL80" s="21"/>
      <c r="GDM80" s="21"/>
      <c r="GDN80" s="21"/>
      <c r="GDO80" s="21"/>
      <c r="GDP80" s="21"/>
      <c r="GDQ80" s="21"/>
      <c r="GDR80" s="21"/>
      <c r="GDS80" s="21"/>
      <c r="GDT80" s="21"/>
      <c r="GDU80" s="21"/>
      <c r="GDV80" s="21"/>
      <c r="GDW80" s="21"/>
      <c r="GDX80" s="21"/>
      <c r="GDY80" s="21"/>
      <c r="GDZ80" s="21"/>
      <c r="GEA80" s="21"/>
      <c r="GEB80" s="21"/>
      <c r="GEC80" s="21"/>
      <c r="GED80" s="21"/>
      <c r="GEE80" s="21"/>
      <c r="GEF80" s="21"/>
      <c r="GEG80" s="21"/>
      <c r="GEH80" s="21"/>
      <c r="GEI80" s="21"/>
      <c r="GEJ80" s="21"/>
      <c r="GEK80" s="21"/>
      <c r="GEL80" s="21"/>
      <c r="GEM80" s="21"/>
      <c r="GEN80" s="21"/>
      <c r="GEO80" s="21"/>
      <c r="GEP80" s="21"/>
      <c r="GEQ80" s="21"/>
      <c r="GER80" s="21"/>
      <c r="GES80" s="21"/>
      <c r="GET80" s="21"/>
      <c r="GEU80" s="21"/>
      <c r="GEV80" s="21"/>
      <c r="GEW80" s="21"/>
      <c r="GEX80" s="21"/>
      <c r="GEY80" s="21"/>
      <c r="GEZ80" s="21"/>
      <c r="GFA80" s="21"/>
      <c r="GFB80" s="21"/>
      <c r="GFC80" s="21"/>
      <c r="GFD80" s="21"/>
      <c r="GFE80" s="21"/>
      <c r="GFF80" s="21"/>
      <c r="GFG80" s="21"/>
      <c r="GFH80" s="21"/>
      <c r="GFI80" s="21"/>
      <c r="GFJ80" s="21"/>
      <c r="GFK80" s="21"/>
      <c r="GFL80" s="21"/>
      <c r="GFM80" s="21"/>
      <c r="GFN80" s="21"/>
      <c r="GFO80" s="21"/>
      <c r="GFP80" s="21"/>
      <c r="GFQ80" s="21"/>
      <c r="GFR80" s="21"/>
      <c r="GFS80" s="21"/>
      <c r="GFT80" s="21"/>
      <c r="GFU80" s="21"/>
      <c r="GFV80" s="21"/>
      <c r="GFW80" s="21"/>
      <c r="GFX80" s="21"/>
      <c r="GFY80" s="21"/>
      <c r="GFZ80" s="21"/>
      <c r="GGA80" s="21"/>
      <c r="GGB80" s="21"/>
      <c r="GGC80" s="21"/>
      <c r="GGD80" s="21"/>
      <c r="GGE80" s="21"/>
      <c r="GGF80" s="21"/>
      <c r="GGG80" s="21"/>
      <c r="GGH80" s="21"/>
      <c r="GGI80" s="21"/>
      <c r="GGJ80" s="21"/>
      <c r="GGK80" s="21"/>
      <c r="GGL80" s="21"/>
      <c r="GGM80" s="21"/>
      <c r="GGN80" s="21"/>
      <c r="GGO80" s="21"/>
      <c r="GGP80" s="21"/>
      <c r="GGQ80" s="21"/>
      <c r="GGR80" s="21"/>
      <c r="GGS80" s="21"/>
      <c r="GGT80" s="21"/>
      <c r="GGU80" s="21"/>
      <c r="GGV80" s="21"/>
      <c r="GGW80" s="21"/>
      <c r="GGX80" s="21"/>
      <c r="GGY80" s="21"/>
      <c r="GGZ80" s="21"/>
      <c r="GHA80" s="21"/>
      <c r="GHB80" s="21"/>
      <c r="GHC80" s="21"/>
      <c r="GHD80" s="21"/>
      <c r="GHE80" s="21"/>
      <c r="GHF80" s="21"/>
      <c r="GHG80" s="21"/>
      <c r="GHH80" s="21"/>
      <c r="GHI80" s="21"/>
      <c r="GHJ80" s="21"/>
      <c r="GHK80" s="21"/>
      <c r="GHL80" s="21"/>
      <c r="GHM80" s="21"/>
      <c r="GHN80" s="21"/>
      <c r="GHO80" s="21"/>
      <c r="GHP80" s="21"/>
      <c r="GHQ80" s="21"/>
      <c r="GHR80" s="21"/>
      <c r="GHS80" s="21"/>
      <c r="GHT80" s="21"/>
      <c r="GHU80" s="21"/>
      <c r="GHV80" s="21"/>
      <c r="GHW80" s="21"/>
      <c r="GHX80" s="21"/>
      <c r="GHY80" s="21"/>
      <c r="GHZ80" s="21"/>
      <c r="GIA80" s="21"/>
      <c r="GIB80" s="21"/>
      <c r="GIC80" s="21"/>
      <c r="GID80" s="21"/>
      <c r="GIE80" s="21"/>
      <c r="GIF80" s="21"/>
      <c r="GIG80" s="21"/>
      <c r="GIH80" s="21"/>
      <c r="GII80" s="21"/>
      <c r="GIJ80" s="21"/>
      <c r="GIK80" s="21"/>
      <c r="GIL80" s="21"/>
      <c r="GIM80" s="21"/>
      <c r="GIN80" s="21"/>
      <c r="GIO80" s="21"/>
      <c r="GIP80" s="21"/>
      <c r="GIQ80" s="21"/>
      <c r="GIR80" s="21"/>
      <c r="GIS80" s="21"/>
      <c r="GIT80" s="21"/>
      <c r="GIU80" s="21"/>
      <c r="GIV80" s="21"/>
      <c r="GIW80" s="21"/>
      <c r="GIX80" s="21"/>
      <c r="GIY80" s="21"/>
      <c r="GIZ80" s="21"/>
      <c r="GJA80" s="21"/>
      <c r="GJB80" s="21"/>
      <c r="GJC80" s="21"/>
      <c r="GJD80" s="21"/>
      <c r="GJE80" s="21"/>
      <c r="GJF80" s="21"/>
      <c r="GJG80" s="21"/>
      <c r="GJH80" s="21"/>
      <c r="GJI80" s="21"/>
      <c r="GJJ80" s="21"/>
      <c r="GJK80" s="21"/>
      <c r="GJL80" s="21"/>
      <c r="GJM80" s="21"/>
      <c r="GJN80" s="21"/>
      <c r="GJO80" s="21"/>
      <c r="GJP80" s="21"/>
      <c r="GJQ80" s="21"/>
      <c r="GJR80" s="21"/>
      <c r="GJS80" s="21"/>
      <c r="GJT80" s="21"/>
      <c r="GJU80" s="21"/>
      <c r="GJV80" s="21"/>
      <c r="GJW80" s="21"/>
      <c r="GJX80" s="21"/>
      <c r="GJY80" s="21"/>
      <c r="GJZ80" s="21"/>
      <c r="GKA80" s="21"/>
      <c r="GKB80" s="21"/>
      <c r="GKC80" s="21"/>
      <c r="GKD80" s="21"/>
      <c r="GKE80" s="21"/>
      <c r="GKF80" s="21"/>
      <c r="GKG80" s="21"/>
      <c r="GKH80" s="21"/>
      <c r="GKI80" s="21"/>
      <c r="GKJ80" s="21"/>
      <c r="GKK80" s="21"/>
      <c r="GKL80" s="21"/>
      <c r="GKM80" s="21"/>
      <c r="GKN80" s="21"/>
      <c r="GKO80" s="21"/>
      <c r="GKP80" s="21"/>
      <c r="GKQ80" s="21"/>
      <c r="GKR80" s="21"/>
      <c r="GKS80" s="21"/>
      <c r="GKT80" s="21"/>
      <c r="GKU80" s="21"/>
      <c r="GKV80" s="21"/>
      <c r="GKW80" s="21"/>
      <c r="GKX80" s="21"/>
      <c r="GKY80" s="21"/>
      <c r="GKZ80" s="21"/>
      <c r="GLA80" s="21"/>
      <c r="GLB80" s="21"/>
      <c r="GLC80" s="21"/>
      <c r="GLD80" s="21"/>
      <c r="GLE80" s="21"/>
      <c r="GLF80" s="21"/>
      <c r="GLG80" s="21"/>
      <c r="GLH80" s="21"/>
      <c r="GLI80" s="21"/>
      <c r="GLJ80" s="21"/>
      <c r="GLK80" s="21"/>
      <c r="GLL80" s="21"/>
      <c r="GLM80" s="21"/>
      <c r="GLN80" s="21"/>
      <c r="GLO80" s="21"/>
      <c r="GLP80" s="21"/>
      <c r="GLQ80" s="21"/>
      <c r="GLR80" s="21"/>
      <c r="GLS80" s="21"/>
      <c r="GLT80" s="21"/>
      <c r="GLU80" s="21"/>
      <c r="GLV80" s="21"/>
      <c r="GLW80" s="21"/>
      <c r="GLX80" s="21"/>
      <c r="GLY80" s="21"/>
      <c r="GLZ80" s="21"/>
      <c r="GMA80" s="21"/>
      <c r="GMB80" s="21"/>
      <c r="GMC80" s="21"/>
      <c r="GMD80" s="21"/>
      <c r="GME80" s="21"/>
      <c r="GMF80" s="21"/>
      <c r="GMG80" s="21"/>
      <c r="GMH80" s="21"/>
      <c r="GMI80" s="21"/>
      <c r="GMJ80" s="21"/>
      <c r="GMK80" s="21"/>
      <c r="GML80" s="21"/>
      <c r="GMM80" s="21"/>
      <c r="GMN80" s="21"/>
      <c r="GMO80" s="21"/>
      <c r="GMP80" s="21"/>
      <c r="GMQ80" s="21"/>
      <c r="GMR80" s="21"/>
      <c r="GMS80" s="21"/>
      <c r="GMT80" s="21"/>
      <c r="GMU80" s="21"/>
      <c r="GMV80" s="21"/>
      <c r="GMW80" s="21"/>
      <c r="GMX80" s="21"/>
      <c r="GMY80" s="21"/>
      <c r="GMZ80" s="21"/>
      <c r="GNA80" s="21"/>
      <c r="GNB80" s="21"/>
      <c r="GNC80" s="21"/>
      <c r="GND80" s="21"/>
      <c r="GNE80" s="21"/>
      <c r="GNF80" s="21"/>
      <c r="GNG80" s="21"/>
      <c r="GNH80" s="21"/>
      <c r="GNI80" s="21"/>
      <c r="GNJ80" s="21"/>
      <c r="GNK80" s="21"/>
      <c r="GNL80" s="21"/>
      <c r="GNM80" s="21"/>
      <c r="GNN80" s="21"/>
      <c r="GNO80" s="21"/>
      <c r="GNP80" s="21"/>
      <c r="GNQ80" s="21"/>
      <c r="GNR80" s="21"/>
      <c r="GNS80" s="21"/>
      <c r="GNT80" s="21"/>
      <c r="GNU80" s="21"/>
      <c r="GNV80" s="21"/>
      <c r="GNW80" s="21"/>
      <c r="GNX80" s="21"/>
      <c r="GNY80" s="21"/>
      <c r="GNZ80" s="21"/>
      <c r="GOA80" s="21"/>
      <c r="GOB80" s="21"/>
      <c r="GOC80" s="21"/>
      <c r="GOD80" s="21"/>
      <c r="GOE80" s="21"/>
      <c r="GOF80" s="21"/>
      <c r="GOG80" s="21"/>
      <c r="GOH80" s="21"/>
      <c r="GOI80" s="21"/>
      <c r="GOJ80" s="21"/>
      <c r="GOK80" s="21"/>
      <c r="GOL80" s="21"/>
      <c r="GOM80" s="21"/>
      <c r="GON80" s="21"/>
      <c r="GOO80" s="21"/>
      <c r="GOP80" s="21"/>
      <c r="GOQ80" s="21"/>
      <c r="GOR80" s="21"/>
      <c r="GOS80" s="21"/>
      <c r="GOT80" s="21"/>
      <c r="GOU80" s="21"/>
      <c r="GOV80" s="21"/>
      <c r="GOW80" s="21"/>
      <c r="GOX80" s="21"/>
      <c r="GOY80" s="21"/>
      <c r="GOZ80" s="21"/>
      <c r="GPA80" s="21"/>
      <c r="GPB80" s="21"/>
      <c r="GPC80" s="21"/>
      <c r="GPD80" s="21"/>
      <c r="GPE80" s="21"/>
      <c r="GPF80" s="21"/>
      <c r="GPG80" s="21"/>
      <c r="GPH80" s="21"/>
      <c r="GPI80" s="21"/>
      <c r="GPJ80" s="21"/>
      <c r="GPK80" s="21"/>
      <c r="GPL80" s="21"/>
      <c r="GPM80" s="21"/>
      <c r="GPN80" s="21"/>
      <c r="GPO80" s="21"/>
      <c r="GPP80" s="21"/>
      <c r="GPQ80" s="21"/>
      <c r="GPR80" s="21"/>
      <c r="GPS80" s="21"/>
      <c r="GPT80" s="21"/>
      <c r="GPU80" s="21"/>
      <c r="GPV80" s="21"/>
      <c r="GPW80" s="21"/>
      <c r="GPX80" s="21"/>
      <c r="GPY80" s="21"/>
      <c r="GPZ80" s="21"/>
      <c r="GQA80" s="21"/>
      <c r="GQB80" s="21"/>
      <c r="GQC80" s="21"/>
      <c r="GQD80" s="21"/>
      <c r="GQE80" s="21"/>
      <c r="GQF80" s="21"/>
      <c r="GQG80" s="21"/>
      <c r="GQH80" s="21"/>
      <c r="GQI80" s="21"/>
      <c r="GQJ80" s="21"/>
      <c r="GQK80" s="21"/>
      <c r="GQL80" s="21"/>
      <c r="GQM80" s="21"/>
      <c r="GQN80" s="21"/>
      <c r="GQO80" s="21"/>
      <c r="GQP80" s="21"/>
      <c r="GQQ80" s="21"/>
      <c r="GQR80" s="21"/>
      <c r="GQS80" s="21"/>
      <c r="GQT80" s="21"/>
      <c r="GQU80" s="21"/>
      <c r="GQV80" s="21"/>
      <c r="GQW80" s="21"/>
      <c r="GQX80" s="21"/>
      <c r="GQY80" s="21"/>
      <c r="GQZ80" s="21"/>
      <c r="GRA80" s="21"/>
      <c r="GRB80" s="21"/>
      <c r="GRC80" s="21"/>
      <c r="GRD80" s="21"/>
      <c r="GRE80" s="21"/>
      <c r="GRF80" s="21"/>
      <c r="GRG80" s="21"/>
      <c r="GRH80" s="21"/>
      <c r="GRI80" s="21"/>
      <c r="GRJ80" s="21"/>
      <c r="GRK80" s="21"/>
      <c r="GRL80" s="21"/>
      <c r="GRM80" s="21"/>
      <c r="GRN80" s="21"/>
      <c r="GRO80" s="21"/>
      <c r="GRP80" s="21"/>
      <c r="GRQ80" s="21"/>
      <c r="GRR80" s="21"/>
      <c r="GRS80" s="21"/>
      <c r="GRT80" s="21"/>
      <c r="GRU80" s="21"/>
      <c r="GRV80" s="21"/>
      <c r="GRW80" s="21"/>
      <c r="GRX80" s="21"/>
      <c r="GRY80" s="21"/>
      <c r="GRZ80" s="21"/>
      <c r="GSA80" s="21"/>
      <c r="GSB80" s="21"/>
      <c r="GSC80" s="21"/>
      <c r="GSD80" s="21"/>
      <c r="GSE80" s="21"/>
      <c r="GSF80" s="21"/>
      <c r="GSG80" s="21"/>
      <c r="GSH80" s="21"/>
      <c r="GSI80" s="21"/>
      <c r="GSJ80" s="21"/>
      <c r="GSK80" s="21"/>
      <c r="GSL80" s="21"/>
      <c r="GSM80" s="21"/>
      <c r="GSN80" s="21"/>
      <c r="GSO80" s="21"/>
      <c r="GSP80" s="21"/>
      <c r="GSQ80" s="21"/>
      <c r="GSR80" s="21"/>
      <c r="GSS80" s="21"/>
      <c r="GST80" s="21"/>
      <c r="GSU80" s="21"/>
      <c r="GSV80" s="21"/>
      <c r="GSW80" s="21"/>
      <c r="GSX80" s="21"/>
      <c r="GSY80" s="21"/>
      <c r="GSZ80" s="21"/>
      <c r="GTA80" s="21"/>
      <c r="GTB80" s="21"/>
      <c r="GTC80" s="21"/>
      <c r="GTD80" s="21"/>
      <c r="GTE80" s="21"/>
      <c r="GTF80" s="21"/>
      <c r="GTG80" s="21"/>
      <c r="GTH80" s="21"/>
      <c r="GTI80" s="21"/>
      <c r="GTJ80" s="21"/>
      <c r="GTK80" s="21"/>
      <c r="GTL80" s="21"/>
      <c r="GTM80" s="21"/>
      <c r="GTN80" s="21"/>
      <c r="GTO80" s="21"/>
      <c r="GTP80" s="21"/>
      <c r="GTQ80" s="21"/>
      <c r="GTR80" s="21"/>
      <c r="GTS80" s="21"/>
      <c r="GTT80" s="21"/>
      <c r="GTU80" s="21"/>
      <c r="GTV80" s="21"/>
      <c r="GTW80" s="21"/>
      <c r="GTX80" s="21"/>
      <c r="GTY80" s="21"/>
      <c r="GTZ80" s="21"/>
      <c r="GUA80" s="21"/>
      <c r="GUB80" s="21"/>
      <c r="GUC80" s="21"/>
      <c r="GUD80" s="21"/>
      <c r="GUE80" s="21"/>
      <c r="GUF80" s="21"/>
      <c r="GUG80" s="21"/>
      <c r="GUH80" s="21"/>
      <c r="GUI80" s="21"/>
      <c r="GUJ80" s="21"/>
      <c r="GUK80" s="21"/>
      <c r="GUL80" s="21"/>
      <c r="GUM80" s="21"/>
      <c r="GUN80" s="21"/>
      <c r="GUO80" s="21"/>
      <c r="GUP80" s="21"/>
      <c r="GUQ80" s="21"/>
      <c r="GUR80" s="21"/>
      <c r="GUS80" s="21"/>
      <c r="GUT80" s="21"/>
      <c r="GUU80" s="21"/>
      <c r="GUV80" s="21"/>
      <c r="GUW80" s="21"/>
      <c r="GUX80" s="21"/>
      <c r="GUY80" s="21"/>
      <c r="GUZ80" s="21"/>
      <c r="GVA80" s="21"/>
      <c r="GVB80" s="21"/>
      <c r="GVC80" s="21"/>
      <c r="GVD80" s="21"/>
      <c r="GVE80" s="21"/>
      <c r="GVF80" s="21"/>
      <c r="GVG80" s="21"/>
      <c r="GVH80" s="21"/>
      <c r="GVI80" s="21"/>
      <c r="GVJ80" s="21"/>
      <c r="GVK80" s="21"/>
      <c r="GVL80" s="21"/>
      <c r="GVM80" s="21"/>
      <c r="GVN80" s="21"/>
      <c r="GVO80" s="21"/>
      <c r="GVP80" s="21"/>
      <c r="GVQ80" s="21"/>
      <c r="GVR80" s="21"/>
      <c r="GVS80" s="21"/>
      <c r="GVT80" s="21"/>
      <c r="GVU80" s="21"/>
      <c r="GVV80" s="21"/>
      <c r="GVW80" s="21"/>
      <c r="GVX80" s="21"/>
      <c r="GVY80" s="21"/>
      <c r="GVZ80" s="21"/>
      <c r="GWA80" s="21"/>
      <c r="GWB80" s="21"/>
      <c r="GWC80" s="21"/>
      <c r="GWD80" s="21"/>
      <c r="GWE80" s="21"/>
      <c r="GWF80" s="21"/>
      <c r="GWG80" s="21"/>
      <c r="GWH80" s="21"/>
      <c r="GWI80" s="21"/>
      <c r="GWJ80" s="21"/>
      <c r="GWK80" s="21"/>
      <c r="GWL80" s="21"/>
      <c r="GWM80" s="21"/>
      <c r="GWN80" s="21"/>
      <c r="GWO80" s="21"/>
      <c r="GWP80" s="21"/>
      <c r="GWQ80" s="21"/>
      <c r="GWR80" s="21"/>
      <c r="GWS80" s="21"/>
      <c r="GWT80" s="21"/>
      <c r="GWU80" s="21"/>
      <c r="GWV80" s="21"/>
      <c r="GWW80" s="21"/>
      <c r="GWX80" s="21"/>
      <c r="GWY80" s="21"/>
      <c r="GWZ80" s="21"/>
      <c r="GXA80" s="21"/>
      <c r="GXB80" s="21"/>
      <c r="GXC80" s="21"/>
      <c r="GXD80" s="21"/>
      <c r="GXE80" s="21"/>
      <c r="GXF80" s="21"/>
      <c r="GXG80" s="21"/>
      <c r="GXH80" s="21"/>
      <c r="GXI80" s="21"/>
      <c r="GXJ80" s="21"/>
      <c r="GXK80" s="21"/>
      <c r="GXL80" s="21"/>
      <c r="GXM80" s="21"/>
      <c r="GXN80" s="21"/>
      <c r="GXO80" s="21"/>
      <c r="GXP80" s="21"/>
      <c r="GXQ80" s="21"/>
      <c r="GXR80" s="21"/>
      <c r="GXS80" s="21"/>
      <c r="GXT80" s="21"/>
      <c r="GXU80" s="21"/>
      <c r="GXV80" s="21"/>
      <c r="GXW80" s="21"/>
      <c r="GXX80" s="21"/>
      <c r="GXY80" s="21"/>
      <c r="GXZ80" s="21"/>
      <c r="GYA80" s="21"/>
      <c r="GYB80" s="21"/>
      <c r="GYC80" s="21"/>
      <c r="GYD80" s="21"/>
      <c r="GYE80" s="21"/>
      <c r="GYF80" s="21"/>
      <c r="GYG80" s="21"/>
      <c r="GYH80" s="21"/>
      <c r="GYI80" s="21"/>
      <c r="GYJ80" s="21"/>
      <c r="GYK80" s="21"/>
      <c r="GYL80" s="21"/>
      <c r="GYM80" s="21"/>
      <c r="GYN80" s="21"/>
      <c r="GYO80" s="21"/>
      <c r="GYP80" s="21"/>
      <c r="GYQ80" s="21"/>
      <c r="GYR80" s="21"/>
      <c r="GYS80" s="21"/>
      <c r="GYT80" s="21"/>
      <c r="GYU80" s="21"/>
      <c r="GYV80" s="21"/>
      <c r="GYW80" s="21"/>
      <c r="GYX80" s="21"/>
      <c r="GYY80" s="21"/>
      <c r="GYZ80" s="21"/>
      <c r="GZA80" s="21"/>
      <c r="GZB80" s="21"/>
      <c r="GZC80" s="21"/>
      <c r="GZD80" s="21"/>
      <c r="GZE80" s="21"/>
      <c r="GZF80" s="21"/>
      <c r="GZG80" s="21"/>
      <c r="GZH80" s="21"/>
      <c r="GZI80" s="21"/>
      <c r="GZJ80" s="21"/>
      <c r="GZK80" s="21"/>
      <c r="GZL80" s="21"/>
      <c r="GZM80" s="21"/>
      <c r="GZN80" s="21"/>
      <c r="GZO80" s="21"/>
      <c r="GZP80" s="21"/>
      <c r="GZQ80" s="21"/>
      <c r="GZR80" s="21"/>
      <c r="GZS80" s="21"/>
      <c r="GZT80" s="21"/>
      <c r="GZU80" s="21"/>
      <c r="GZV80" s="21"/>
      <c r="GZW80" s="21"/>
      <c r="GZX80" s="21"/>
      <c r="GZY80" s="21"/>
      <c r="GZZ80" s="21"/>
      <c r="HAA80" s="21"/>
      <c r="HAB80" s="21"/>
      <c r="HAC80" s="21"/>
      <c r="HAD80" s="21"/>
      <c r="HAE80" s="21"/>
      <c r="HAF80" s="21"/>
      <c r="HAG80" s="21"/>
      <c r="HAH80" s="21"/>
      <c r="HAI80" s="21"/>
      <c r="HAJ80" s="21"/>
      <c r="HAK80" s="21"/>
      <c r="HAL80" s="21"/>
      <c r="HAM80" s="21"/>
      <c r="HAN80" s="21"/>
      <c r="HAO80" s="21"/>
      <c r="HAP80" s="21"/>
      <c r="HAQ80" s="21"/>
      <c r="HAR80" s="21"/>
      <c r="HAS80" s="21"/>
      <c r="HAT80" s="21"/>
      <c r="HAU80" s="21"/>
      <c r="HAV80" s="21"/>
      <c r="HAW80" s="21"/>
      <c r="HAX80" s="21"/>
      <c r="HAY80" s="21"/>
      <c r="HAZ80" s="21"/>
      <c r="HBA80" s="21"/>
      <c r="HBB80" s="21"/>
      <c r="HBC80" s="21"/>
      <c r="HBD80" s="21"/>
      <c r="HBE80" s="21"/>
      <c r="HBF80" s="21"/>
      <c r="HBG80" s="21"/>
      <c r="HBH80" s="21"/>
      <c r="HBI80" s="21"/>
      <c r="HBJ80" s="21"/>
      <c r="HBK80" s="21"/>
      <c r="HBL80" s="21"/>
      <c r="HBM80" s="21"/>
      <c r="HBN80" s="21"/>
      <c r="HBO80" s="21"/>
      <c r="HBP80" s="21"/>
      <c r="HBQ80" s="21"/>
      <c r="HBR80" s="21"/>
      <c r="HBS80" s="21"/>
      <c r="HBT80" s="21"/>
      <c r="HBU80" s="21"/>
      <c r="HBV80" s="21"/>
      <c r="HBW80" s="21"/>
      <c r="HBX80" s="21"/>
      <c r="HBY80" s="21"/>
      <c r="HBZ80" s="21"/>
      <c r="HCA80" s="21"/>
      <c r="HCB80" s="21"/>
      <c r="HCC80" s="21"/>
      <c r="HCD80" s="21"/>
      <c r="HCE80" s="21"/>
      <c r="HCF80" s="21"/>
      <c r="HCG80" s="21"/>
      <c r="HCH80" s="21"/>
      <c r="HCI80" s="21"/>
      <c r="HCJ80" s="21"/>
      <c r="HCK80" s="21"/>
      <c r="HCL80" s="21"/>
      <c r="HCM80" s="21"/>
      <c r="HCN80" s="21"/>
      <c r="HCO80" s="21"/>
      <c r="HCP80" s="21"/>
      <c r="HCQ80" s="21"/>
      <c r="HCR80" s="21"/>
      <c r="HCS80" s="21"/>
      <c r="HCT80" s="21"/>
      <c r="HCU80" s="21"/>
      <c r="HCV80" s="21"/>
      <c r="HCW80" s="21"/>
      <c r="HCX80" s="21"/>
      <c r="HCY80" s="21"/>
      <c r="HCZ80" s="21"/>
      <c r="HDA80" s="21"/>
      <c r="HDB80" s="21"/>
      <c r="HDC80" s="21"/>
      <c r="HDD80" s="21"/>
      <c r="HDE80" s="21"/>
      <c r="HDF80" s="21"/>
      <c r="HDG80" s="21"/>
      <c r="HDH80" s="21"/>
      <c r="HDI80" s="21"/>
      <c r="HDJ80" s="21"/>
      <c r="HDK80" s="21"/>
      <c r="HDL80" s="21"/>
      <c r="HDM80" s="21"/>
      <c r="HDN80" s="21"/>
      <c r="HDO80" s="21"/>
      <c r="HDP80" s="21"/>
      <c r="HDQ80" s="21"/>
      <c r="HDR80" s="21"/>
      <c r="HDS80" s="21"/>
      <c r="HDT80" s="21"/>
      <c r="HDU80" s="21"/>
      <c r="HDV80" s="21"/>
      <c r="HDW80" s="21"/>
      <c r="HDX80" s="21"/>
      <c r="HDY80" s="21"/>
      <c r="HDZ80" s="21"/>
      <c r="HEA80" s="21"/>
      <c r="HEB80" s="21"/>
      <c r="HEC80" s="21"/>
      <c r="HED80" s="21"/>
      <c r="HEE80" s="21"/>
      <c r="HEF80" s="21"/>
      <c r="HEG80" s="21"/>
      <c r="HEH80" s="21"/>
      <c r="HEI80" s="21"/>
      <c r="HEJ80" s="21"/>
      <c r="HEK80" s="21"/>
      <c r="HEL80" s="21"/>
      <c r="HEM80" s="21"/>
      <c r="HEN80" s="21"/>
      <c r="HEO80" s="21"/>
      <c r="HEP80" s="21"/>
      <c r="HEQ80" s="21"/>
      <c r="HER80" s="21"/>
      <c r="HES80" s="21"/>
      <c r="HET80" s="21"/>
      <c r="HEU80" s="21"/>
      <c r="HEV80" s="21"/>
      <c r="HEW80" s="21"/>
      <c r="HEX80" s="21"/>
      <c r="HEY80" s="21"/>
      <c r="HEZ80" s="21"/>
      <c r="HFA80" s="21"/>
      <c r="HFB80" s="21"/>
      <c r="HFC80" s="21"/>
      <c r="HFD80" s="21"/>
      <c r="HFE80" s="21"/>
      <c r="HFF80" s="21"/>
      <c r="HFG80" s="21"/>
      <c r="HFH80" s="21"/>
      <c r="HFI80" s="21"/>
      <c r="HFJ80" s="21"/>
      <c r="HFK80" s="21"/>
      <c r="HFL80" s="21"/>
      <c r="HFM80" s="21"/>
      <c r="HFN80" s="21"/>
      <c r="HFO80" s="21"/>
      <c r="HFP80" s="21"/>
      <c r="HFQ80" s="21"/>
      <c r="HFR80" s="21"/>
      <c r="HFS80" s="21"/>
      <c r="HFT80" s="21"/>
      <c r="HFU80" s="21"/>
      <c r="HFV80" s="21"/>
      <c r="HFW80" s="21"/>
      <c r="HFX80" s="21"/>
      <c r="HFY80" s="21"/>
      <c r="HFZ80" s="21"/>
      <c r="HGA80" s="21"/>
      <c r="HGB80" s="21"/>
      <c r="HGC80" s="21"/>
      <c r="HGD80" s="21"/>
      <c r="HGE80" s="21"/>
      <c r="HGF80" s="21"/>
      <c r="HGG80" s="21"/>
      <c r="HGH80" s="21"/>
      <c r="HGI80" s="21"/>
      <c r="HGJ80" s="21"/>
      <c r="HGK80" s="21"/>
      <c r="HGL80" s="21"/>
      <c r="HGM80" s="21"/>
      <c r="HGN80" s="21"/>
      <c r="HGO80" s="21"/>
      <c r="HGP80" s="21"/>
      <c r="HGQ80" s="21"/>
      <c r="HGR80" s="21"/>
      <c r="HGS80" s="21"/>
      <c r="HGT80" s="21"/>
      <c r="HGU80" s="21"/>
      <c r="HGV80" s="21"/>
      <c r="HGW80" s="21"/>
      <c r="HGX80" s="21"/>
      <c r="HGY80" s="21"/>
      <c r="HGZ80" s="21"/>
      <c r="HHA80" s="21"/>
      <c r="HHB80" s="21"/>
      <c r="HHC80" s="21"/>
      <c r="HHD80" s="21"/>
      <c r="HHE80" s="21"/>
      <c r="HHF80" s="21"/>
      <c r="HHG80" s="21"/>
      <c r="HHH80" s="21"/>
      <c r="HHI80" s="21"/>
      <c r="HHJ80" s="21"/>
      <c r="HHK80" s="21"/>
      <c r="HHL80" s="21"/>
      <c r="HHM80" s="21"/>
      <c r="HHN80" s="21"/>
      <c r="HHO80" s="21"/>
      <c r="HHP80" s="21"/>
      <c r="HHQ80" s="21"/>
      <c r="HHR80" s="21"/>
      <c r="HHS80" s="21"/>
      <c r="HHT80" s="21"/>
      <c r="HHU80" s="21"/>
      <c r="HHV80" s="21"/>
      <c r="HHW80" s="21"/>
      <c r="HHX80" s="21"/>
      <c r="HHY80" s="21"/>
      <c r="HHZ80" s="21"/>
      <c r="HIA80" s="21"/>
      <c r="HIB80" s="21"/>
      <c r="HIC80" s="21"/>
      <c r="HID80" s="21"/>
      <c r="HIE80" s="21"/>
      <c r="HIF80" s="21"/>
      <c r="HIG80" s="21"/>
      <c r="HIH80" s="21"/>
      <c r="HII80" s="21"/>
      <c r="HIJ80" s="21"/>
      <c r="HIK80" s="21"/>
      <c r="HIL80" s="21"/>
      <c r="HIM80" s="21"/>
      <c r="HIN80" s="21"/>
      <c r="HIO80" s="21"/>
      <c r="HIP80" s="21"/>
      <c r="HIQ80" s="21"/>
      <c r="HIR80" s="21"/>
      <c r="HIS80" s="21"/>
      <c r="HIT80" s="21"/>
      <c r="HIU80" s="21"/>
      <c r="HIV80" s="21"/>
      <c r="HIW80" s="21"/>
      <c r="HIX80" s="21"/>
      <c r="HIY80" s="21"/>
      <c r="HIZ80" s="21"/>
      <c r="HJA80" s="21"/>
      <c r="HJB80" s="21"/>
      <c r="HJC80" s="21"/>
      <c r="HJD80" s="21"/>
      <c r="HJE80" s="21"/>
      <c r="HJF80" s="21"/>
      <c r="HJG80" s="21"/>
      <c r="HJH80" s="21"/>
      <c r="HJI80" s="21"/>
      <c r="HJJ80" s="21"/>
      <c r="HJK80" s="21"/>
      <c r="HJL80" s="21"/>
      <c r="HJM80" s="21"/>
      <c r="HJN80" s="21"/>
      <c r="HJO80" s="21"/>
      <c r="HJP80" s="21"/>
      <c r="HJQ80" s="21"/>
      <c r="HJR80" s="21"/>
      <c r="HJS80" s="21"/>
      <c r="HJT80" s="21"/>
      <c r="HJU80" s="21"/>
      <c r="HJV80" s="21"/>
      <c r="HJW80" s="21"/>
      <c r="HJX80" s="21"/>
      <c r="HJY80" s="21"/>
      <c r="HJZ80" s="21"/>
      <c r="HKA80" s="21"/>
      <c r="HKB80" s="21"/>
      <c r="HKC80" s="21"/>
      <c r="HKD80" s="21"/>
      <c r="HKE80" s="21"/>
      <c r="HKF80" s="21"/>
      <c r="HKG80" s="21"/>
      <c r="HKH80" s="21"/>
      <c r="HKI80" s="21"/>
      <c r="HKJ80" s="21"/>
      <c r="HKK80" s="21"/>
      <c r="HKL80" s="21"/>
      <c r="HKM80" s="21"/>
      <c r="HKN80" s="21"/>
      <c r="HKO80" s="21"/>
      <c r="HKP80" s="21"/>
      <c r="HKQ80" s="21"/>
      <c r="HKR80" s="21"/>
      <c r="HKS80" s="21"/>
      <c r="HKT80" s="21"/>
      <c r="HKU80" s="21"/>
      <c r="HKV80" s="21"/>
      <c r="HKW80" s="21"/>
      <c r="HKX80" s="21"/>
      <c r="HKY80" s="21"/>
      <c r="HKZ80" s="21"/>
      <c r="HLA80" s="21"/>
      <c r="HLB80" s="21"/>
      <c r="HLC80" s="21"/>
      <c r="HLD80" s="21"/>
      <c r="HLE80" s="21"/>
      <c r="HLF80" s="21"/>
      <c r="HLG80" s="21"/>
      <c r="HLH80" s="21"/>
      <c r="HLI80" s="21"/>
      <c r="HLJ80" s="21"/>
      <c r="HLK80" s="21"/>
      <c r="HLL80" s="21"/>
      <c r="HLM80" s="21"/>
      <c r="HLN80" s="21"/>
      <c r="HLO80" s="21"/>
      <c r="HLP80" s="21"/>
      <c r="HLQ80" s="21"/>
      <c r="HLR80" s="21"/>
      <c r="HLS80" s="21"/>
      <c r="HLT80" s="21"/>
      <c r="HLU80" s="21"/>
      <c r="HLV80" s="21"/>
      <c r="HLW80" s="21"/>
      <c r="HLX80" s="21"/>
      <c r="HLY80" s="21"/>
      <c r="HLZ80" s="21"/>
      <c r="HMA80" s="21"/>
      <c r="HMB80" s="21"/>
      <c r="HMC80" s="21"/>
      <c r="HMD80" s="21"/>
      <c r="HME80" s="21"/>
      <c r="HMF80" s="21"/>
      <c r="HMG80" s="21"/>
      <c r="HMH80" s="21"/>
      <c r="HMI80" s="21"/>
      <c r="HMJ80" s="21"/>
      <c r="HMK80" s="21"/>
      <c r="HML80" s="21"/>
      <c r="HMM80" s="21"/>
      <c r="HMN80" s="21"/>
      <c r="HMO80" s="21"/>
      <c r="HMP80" s="21"/>
      <c r="HMQ80" s="21"/>
      <c r="HMR80" s="21"/>
      <c r="HMS80" s="21"/>
      <c r="HMT80" s="21"/>
      <c r="HMU80" s="21"/>
      <c r="HMV80" s="21"/>
      <c r="HMW80" s="21"/>
      <c r="HMX80" s="21"/>
      <c r="HMY80" s="21"/>
      <c r="HMZ80" s="21"/>
      <c r="HNA80" s="21"/>
      <c r="HNB80" s="21"/>
      <c r="HNC80" s="21"/>
      <c r="HND80" s="21"/>
      <c r="HNE80" s="21"/>
      <c r="HNF80" s="21"/>
      <c r="HNG80" s="21"/>
      <c r="HNH80" s="21"/>
      <c r="HNI80" s="21"/>
      <c r="HNJ80" s="21"/>
      <c r="HNK80" s="21"/>
      <c r="HNL80" s="21"/>
      <c r="HNM80" s="21"/>
      <c r="HNN80" s="21"/>
      <c r="HNO80" s="21"/>
      <c r="HNP80" s="21"/>
      <c r="HNQ80" s="21"/>
      <c r="HNR80" s="21"/>
      <c r="HNS80" s="21"/>
      <c r="HNT80" s="21"/>
      <c r="HNU80" s="21"/>
      <c r="HNV80" s="21"/>
      <c r="HNW80" s="21"/>
      <c r="HNX80" s="21"/>
      <c r="HNY80" s="21"/>
      <c r="HNZ80" s="21"/>
      <c r="HOA80" s="21"/>
      <c r="HOB80" s="21"/>
      <c r="HOC80" s="21"/>
      <c r="HOD80" s="21"/>
      <c r="HOE80" s="21"/>
      <c r="HOF80" s="21"/>
      <c r="HOG80" s="21"/>
      <c r="HOH80" s="21"/>
      <c r="HOI80" s="21"/>
      <c r="HOJ80" s="21"/>
      <c r="HOK80" s="21"/>
      <c r="HOL80" s="21"/>
      <c r="HOM80" s="21"/>
      <c r="HON80" s="21"/>
      <c r="HOO80" s="21"/>
      <c r="HOP80" s="21"/>
      <c r="HOQ80" s="21"/>
      <c r="HOR80" s="21"/>
      <c r="HOS80" s="21"/>
      <c r="HOT80" s="21"/>
      <c r="HOU80" s="21"/>
      <c r="HOV80" s="21"/>
      <c r="HOW80" s="21"/>
      <c r="HOX80" s="21"/>
      <c r="HOY80" s="21"/>
      <c r="HOZ80" s="21"/>
      <c r="HPA80" s="21"/>
      <c r="HPB80" s="21"/>
      <c r="HPC80" s="21"/>
      <c r="HPD80" s="21"/>
      <c r="HPE80" s="21"/>
      <c r="HPF80" s="21"/>
      <c r="HPG80" s="21"/>
      <c r="HPH80" s="21"/>
      <c r="HPI80" s="21"/>
      <c r="HPJ80" s="21"/>
      <c r="HPK80" s="21"/>
      <c r="HPL80" s="21"/>
      <c r="HPM80" s="21"/>
      <c r="HPN80" s="21"/>
      <c r="HPO80" s="21"/>
      <c r="HPP80" s="21"/>
      <c r="HPQ80" s="21"/>
      <c r="HPR80" s="21"/>
      <c r="HPS80" s="21"/>
      <c r="HPT80" s="21"/>
      <c r="HPU80" s="21"/>
      <c r="HPV80" s="21"/>
      <c r="HPW80" s="21"/>
      <c r="HPX80" s="21"/>
      <c r="HPY80" s="21"/>
      <c r="HPZ80" s="21"/>
      <c r="HQA80" s="21"/>
      <c r="HQB80" s="21"/>
      <c r="HQC80" s="21"/>
      <c r="HQD80" s="21"/>
      <c r="HQE80" s="21"/>
      <c r="HQF80" s="21"/>
      <c r="HQG80" s="21"/>
      <c r="HQH80" s="21"/>
      <c r="HQI80" s="21"/>
      <c r="HQJ80" s="21"/>
      <c r="HQK80" s="21"/>
      <c r="HQL80" s="21"/>
      <c r="HQM80" s="21"/>
      <c r="HQN80" s="21"/>
      <c r="HQO80" s="21"/>
      <c r="HQP80" s="21"/>
      <c r="HQQ80" s="21"/>
      <c r="HQR80" s="21"/>
      <c r="HQS80" s="21"/>
      <c r="HQT80" s="21"/>
      <c r="HQU80" s="21"/>
      <c r="HQV80" s="21"/>
      <c r="HQW80" s="21"/>
      <c r="HQX80" s="21"/>
      <c r="HQY80" s="21"/>
      <c r="HQZ80" s="21"/>
      <c r="HRA80" s="21"/>
      <c r="HRB80" s="21"/>
      <c r="HRC80" s="21"/>
      <c r="HRD80" s="21"/>
      <c r="HRE80" s="21"/>
      <c r="HRF80" s="21"/>
      <c r="HRG80" s="21"/>
      <c r="HRH80" s="21"/>
      <c r="HRI80" s="21"/>
      <c r="HRJ80" s="21"/>
      <c r="HRK80" s="21"/>
      <c r="HRL80" s="21"/>
      <c r="HRM80" s="21"/>
      <c r="HRN80" s="21"/>
      <c r="HRO80" s="21"/>
      <c r="HRP80" s="21"/>
      <c r="HRQ80" s="21"/>
      <c r="HRR80" s="21"/>
      <c r="HRS80" s="21"/>
      <c r="HRT80" s="21"/>
      <c r="HRU80" s="21"/>
      <c r="HRV80" s="21"/>
      <c r="HRW80" s="21"/>
      <c r="HRX80" s="21"/>
      <c r="HRY80" s="21"/>
      <c r="HRZ80" s="21"/>
      <c r="HSA80" s="21"/>
      <c r="HSB80" s="21"/>
      <c r="HSC80" s="21"/>
      <c r="HSD80" s="21"/>
      <c r="HSE80" s="21"/>
      <c r="HSF80" s="21"/>
      <c r="HSG80" s="21"/>
      <c r="HSH80" s="21"/>
      <c r="HSI80" s="21"/>
      <c r="HSJ80" s="21"/>
      <c r="HSK80" s="21"/>
      <c r="HSL80" s="21"/>
      <c r="HSM80" s="21"/>
      <c r="HSN80" s="21"/>
      <c r="HSO80" s="21"/>
      <c r="HSP80" s="21"/>
      <c r="HSQ80" s="21"/>
      <c r="HSR80" s="21"/>
      <c r="HSS80" s="21"/>
      <c r="HST80" s="21"/>
      <c r="HSU80" s="21"/>
      <c r="HSV80" s="21"/>
      <c r="HSW80" s="21"/>
      <c r="HSX80" s="21"/>
      <c r="HSY80" s="21"/>
      <c r="HSZ80" s="21"/>
      <c r="HTA80" s="21"/>
      <c r="HTB80" s="21"/>
      <c r="HTC80" s="21"/>
      <c r="HTD80" s="21"/>
      <c r="HTE80" s="21"/>
      <c r="HTF80" s="21"/>
      <c r="HTG80" s="21"/>
      <c r="HTH80" s="21"/>
      <c r="HTI80" s="21"/>
      <c r="HTJ80" s="21"/>
      <c r="HTK80" s="21"/>
      <c r="HTL80" s="21"/>
      <c r="HTM80" s="21"/>
      <c r="HTN80" s="21"/>
      <c r="HTO80" s="21"/>
      <c r="HTP80" s="21"/>
      <c r="HTQ80" s="21"/>
      <c r="HTR80" s="21"/>
      <c r="HTS80" s="21"/>
      <c r="HTT80" s="21"/>
      <c r="HTU80" s="21"/>
      <c r="HTV80" s="21"/>
      <c r="HTW80" s="21"/>
      <c r="HTX80" s="21"/>
      <c r="HTY80" s="21"/>
      <c r="HTZ80" s="21"/>
      <c r="HUA80" s="21"/>
      <c r="HUB80" s="21"/>
      <c r="HUC80" s="21"/>
      <c r="HUD80" s="21"/>
      <c r="HUE80" s="21"/>
      <c r="HUF80" s="21"/>
      <c r="HUG80" s="21"/>
      <c r="HUH80" s="21"/>
      <c r="HUI80" s="21"/>
      <c r="HUJ80" s="21"/>
      <c r="HUK80" s="21"/>
      <c r="HUL80" s="21"/>
      <c r="HUM80" s="21"/>
      <c r="HUN80" s="21"/>
      <c r="HUO80" s="21"/>
      <c r="HUP80" s="21"/>
      <c r="HUQ80" s="21"/>
      <c r="HUR80" s="21"/>
      <c r="HUS80" s="21"/>
      <c r="HUT80" s="21"/>
      <c r="HUU80" s="21"/>
      <c r="HUV80" s="21"/>
      <c r="HUW80" s="21"/>
      <c r="HUX80" s="21"/>
      <c r="HUY80" s="21"/>
      <c r="HUZ80" s="21"/>
      <c r="HVA80" s="21"/>
      <c r="HVB80" s="21"/>
      <c r="HVC80" s="21"/>
      <c r="HVD80" s="21"/>
      <c r="HVE80" s="21"/>
      <c r="HVF80" s="21"/>
      <c r="HVG80" s="21"/>
      <c r="HVH80" s="21"/>
      <c r="HVI80" s="21"/>
      <c r="HVJ80" s="21"/>
      <c r="HVK80" s="21"/>
      <c r="HVL80" s="21"/>
      <c r="HVM80" s="21"/>
      <c r="HVN80" s="21"/>
      <c r="HVO80" s="21"/>
      <c r="HVP80" s="21"/>
      <c r="HVQ80" s="21"/>
      <c r="HVR80" s="21"/>
      <c r="HVS80" s="21"/>
      <c r="HVT80" s="21"/>
      <c r="HVU80" s="21"/>
      <c r="HVV80" s="21"/>
      <c r="HVW80" s="21"/>
      <c r="HVX80" s="21"/>
      <c r="HVY80" s="21"/>
      <c r="HVZ80" s="21"/>
      <c r="HWA80" s="21"/>
      <c r="HWB80" s="21"/>
      <c r="HWC80" s="21"/>
      <c r="HWD80" s="21"/>
      <c r="HWE80" s="21"/>
      <c r="HWF80" s="21"/>
      <c r="HWG80" s="21"/>
      <c r="HWH80" s="21"/>
      <c r="HWI80" s="21"/>
      <c r="HWJ80" s="21"/>
      <c r="HWK80" s="21"/>
      <c r="HWL80" s="21"/>
      <c r="HWM80" s="21"/>
      <c r="HWN80" s="21"/>
      <c r="HWO80" s="21"/>
      <c r="HWP80" s="21"/>
      <c r="HWQ80" s="21"/>
      <c r="HWR80" s="21"/>
      <c r="HWS80" s="21"/>
      <c r="HWT80" s="21"/>
      <c r="HWU80" s="21"/>
      <c r="HWV80" s="21"/>
      <c r="HWW80" s="21"/>
      <c r="HWX80" s="21"/>
      <c r="HWY80" s="21"/>
      <c r="HWZ80" s="21"/>
      <c r="HXA80" s="21"/>
      <c r="HXB80" s="21"/>
      <c r="HXC80" s="21"/>
      <c r="HXD80" s="21"/>
      <c r="HXE80" s="21"/>
      <c r="HXF80" s="21"/>
      <c r="HXG80" s="21"/>
      <c r="HXH80" s="21"/>
      <c r="HXI80" s="21"/>
      <c r="HXJ80" s="21"/>
      <c r="HXK80" s="21"/>
      <c r="HXL80" s="21"/>
      <c r="HXM80" s="21"/>
      <c r="HXN80" s="21"/>
      <c r="HXO80" s="21"/>
      <c r="HXP80" s="21"/>
      <c r="HXQ80" s="21"/>
      <c r="HXR80" s="21"/>
      <c r="HXS80" s="21"/>
      <c r="HXT80" s="21"/>
      <c r="HXU80" s="21"/>
      <c r="HXV80" s="21"/>
      <c r="HXW80" s="21"/>
      <c r="HXX80" s="21"/>
      <c r="HXY80" s="21"/>
      <c r="HXZ80" s="21"/>
      <c r="HYA80" s="21"/>
      <c r="HYB80" s="21"/>
      <c r="HYC80" s="21"/>
      <c r="HYD80" s="21"/>
      <c r="HYE80" s="21"/>
      <c r="HYF80" s="21"/>
      <c r="HYG80" s="21"/>
      <c r="HYH80" s="21"/>
      <c r="HYI80" s="21"/>
      <c r="HYJ80" s="21"/>
      <c r="HYK80" s="21"/>
      <c r="HYL80" s="21"/>
      <c r="HYM80" s="21"/>
      <c r="HYN80" s="21"/>
      <c r="HYO80" s="21"/>
      <c r="HYP80" s="21"/>
      <c r="HYQ80" s="21"/>
      <c r="HYR80" s="21"/>
      <c r="HYS80" s="21"/>
      <c r="HYT80" s="21"/>
      <c r="HYU80" s="21"/>
      <c r="HYV80" s="21"/>
      <c r="HYW80" s="21"/>
      <c r="HYX80" s="21"/>
      <c r="HYY80" s="21"/>
      <c r="HYZ80" s="21"/>
      <c r="HZA80" s="21"/>
      <c r="HZB80" s="21"/>
      <c r="HZC80" s="21"/>
      <c r="HZD80" s="21"/>
      <c r="HZE80" s="21"/>
      <c r="HZF80" s="21"/>
      <c r="HZG80" s="21"/>
      <c r="HZH80" s="21"/>
      <c r="HZI80" s="21"/>
      <c r="HZJ80" s="21"/>
      <c r="HZK80" s="21"/>
      <c r="HZL80" s="21"/>
      <c r="HZM80" s="21"/>
      <c r="HZN80" s="21"/>
      <c r="HZO80" s="21"/>
      <c r="HZP80" s="21"/>
      <c r="HZQ80" s="21"/>
      <c r="HZR80" s="21"/>
      <c r="HZS80" s="21"/>
      <c r="HZT80" s="21"/>
      <c r="HZU80" s="21"/>
      <c r="HZV80" s="21"/>
      <c r="HZW80" s="21"/>
      <c r="HZX80" s="21"/>
      <c r="HZY80" s="21"/>
      <c r="HZZ80" s="21"/>
      <c r="IAA80" s="21"/>
      <c r="IAB80" s="21"/>
      <c r="IAC80" s="21"/>
      <c r="IAD80" s="21"/>
      <c r="IAE80" s="21"/>
      <c r="IAF80" s="21"/>
      <c r="IAG80" s="21"/>
      <c r="IAH80" s="21"/>
      <c r="IAI80" s="21"/>
      <c r="IAJ80" s="21"/>
      <c r="IAK80" s="21"/>
      <c r="IAL80" s="21"/>
      <c r="IAM80" s="21"/>
      <c r="IAN80" s="21"/>
      <c r="IAO80" s="21"/>
      <c r="IAP80" s="21"/>
      <c r="IAQ80" s="21"/>
      <c r="IAR80" s="21"/>
      <c r="IAS80" s="21"/>
      <c r="IAT80" s="21"/>
      <c r="IAU80" s="21"/>
      <c r="IAV80" s="21"/>
      <c r="IAW80" s="21"/>
      <c r="IAX80" s="21"/>
      <c r="IAY80" s="21"/>
      <c r="IAZ80" s="21"/>
      <c r="IBA80" s="21"/>
      <c r="IBB80" s="21"/>
      <c r="IBC80" s="21"/>
      <c r="IBD80" s="21"/>
      <c r="IBE80" s="21"/>
      <c r="IBF80" s="21"/>
      <c r="IBG80" s="21"/>
      <c r="IBH80" s="21"/>
      <c r="IBI80" s="21"/>
      <c r="IBJ80" s="21"/>
      <c r="IBK80" s="21"/>
      <c r="IBL80" s="21"/>
      <c r="IBM80" s="21"/>
      <c r="IBN80" s="21"/>
      <c r="IBO80" s="21"/>
      <c r="IBP80" s="21"/>
      <c r="IBQ80" s="21"/>
      <c r="IBR80" s="21"/>
      <c r="IBS80" s="21"/>
      <c r="IBT80" s="21"/>
      <c r="IBU80" s="21"/>
      <c r="IBV80" s="21"/>
      <c r="IBW80" s="21"/>
      <c r="IBX80" s="21"/>
      <c r="IBY80" s="21"/>
      <c r="IBZ80" s="21"/>
      <c r="ICA80" s="21"/>
      <c r="ICB80" s="21"/>
      <c r="ICC80" s="21"/>
      <c r="ICD80" s="21"/>
      <c r="ICE80" s="21"/>
      <c r="ICF80" s="21"/>
      <c r="ICG80" s="21"/>
      <c r="ICH80" s="21"/>
      <c r="ICI80" s="21"/>
      <c r="ICJ80" s="21"/>
      <c r="ICK80" s="21"/>
      <c r="ICL80" s="21"/>
      <c r="ICM80" s="21"/>
      <c r="ICN80" s="21"/>
      <c r="ICO80" s="21"/>
      <c r="ICP80" s="21"/>
      <c r="ICQ80" s="21"/>
      <c r="ICR80" s="21"/>
      <c r="ICS80" s="21"/>
      <c r="ICT80" s="21"/>
      <c r="ICU80" s="21"/>
      <c r="ICV80" s="21"/>
      <c r="ICW80" s="21"/>
      <c r="ICX80" s="21"/>
      <c r="ICY80" s="21"/>
      <c r="ICZ80" s="21"/>
      <c r="IDA80" s="21"/>
      <c r="IDB80" s="21"/>
      <c r="IDC80" s="21"/>
      <c r="IDD80" s="21"/>
      <c r="IDE80" s="21"/>
      <c r="IDF80" s="21"/>
      <c r="IDG80" s="21"/>
      <c r="IDH80" s="21"/>
      <c r="IDI80" s="21"/>
      <c r="IDJ80" s="21"/>
      <c r="IDK80" s="21"/>
      <c r="IDL80" s="21"/>
      <c r="IDM80" s="21"/>
      <c r="IDN80" s="21"/>
      <c r="IDO80" s="21"/>
      <c r="IDP80" s="21"/>
      <c r="IDQ80" s="21"/>
      <c r="IDR80" s="21"/>
      <c r="IDS80" s="21"/>
      <c r="IDT80" s="21"/>
      <c r="IDU80" s="21"/>
      <c r="IDV80" s="21"/>
      <c r="IDW80" s="21"/>
      <c r="IDX80" s="21"/>
      <c r="IDY80" s="21"/>
      <c r="IDZ80" s="21"/>
      <c r="IEA80" s="21"/>
      <c r="IEB80" s="21"/>
      <c r="IEC80" s="21"/>
      <c r="IED80" s="21"/>
      <c r="IEE80" s="21"/>
      <c r="IEF80" s="21"/>
      <c r="IEG80" s="21"/>
      <c r="IEH80" s="21"/>
      <c r="IEI80" s="21"/>
      <c r="IEJ80" s="21"/>
      <c r="IEK80" s="21"/>
      <c r="IEL80" s="21"/>
      <c r="IEM80" s="21"/>
      <c r="IEN80" s="21"/>
      <c r="IEO80" s="21"/>
      <c r="IEP80" s="21"/>
      <c r="IEQ80" s="21"/>
      <c r="IER80" s="21"/>
      <c r="IES80" s="21"/>
      <c r="IET80" s="21"/>
      <c r="IEU80" s="21"/>
      <c r="IEV80" s="21"/>
      <c r="IEW80" s="21"/>
      <c r="IEX80" s="21"/>
      <c r="IEY80" s="21"/>
      <c r="IEZ80" s="21"/>
      <c r="IFA80" s="21"/>
      <c r="IFB80" s="21"/>
      <c r="IFC80" s="21"/>
      <c r="IFD80" s="21"/>
      <c r="IFE80" s="21"/>
      <c r="IFF80" s="21"/>
      <c r="IFG80" s="21"/>
      <c r="IFH80" s="21"/>
      <c r="IFI80" s="21"/>
      <c r="IFJ80" s="21"/>
      <c r="IFK80" s="21"/>
      <c r="IFL80" s="21"/>
      <c r="IFM80" s="21"/>
      <c r="IFN80" s="21"/>
      <c r="IFO80" s="21"/>
      <c r="IFP80" s="21"/>
      <c r="IFQ80" s="21"/>
      <c r="IFR80" s="21"/>
      <c r="IFS80" s="21"/>
      <c r="IFT80" s="21"/>
      <c r="IFU80" s="21"/>
      <c r="IFV80" s="21"/>
      <c r="IFW80" s="21"/>
      <c r="IFX80" s="21"/>
      <c r="IFY80" s="21"/>
      <c r="IFZ80" s="21"/>
      <c r="IGA80" s="21"/>
      <c r="IGB80" s="21"/>
      <c r="IGC80" s="21"/>
      <c r="IGD80" s="21"/>
      <c r="IGE80" s="21"/>
      <c r="IGF80" s="21"/>
      <c r="IGG80" s="21"/>
      <c r="IGH80" s="21"/>
      <c r="IGI80" s="21"/>
      <c r="IGJ80" s="21"/>
      <c r="IGK80" s="21"/>
      <c r="IGL80" s="21"/>
      <c r="IGM80" s="21"/>
      <c r="IGN80" s="21"/>
      <c r="IGO80" s="21"/>
      <c r="IGP80" s="21"/>
      <c r="IGQ80" s="21"/>
      <c r="IGR80" s="21"/>
      <c r="IGS80" s="21"/>
      <c r="IGT80" s="21"/>
      <c r="IGU80" s="21"/>
      <c r="IGV80" s="21"/>
      <c r="IGW80" s="21"/>
      <c r="IGX80" s="21"/>
      <c r="IGY80" s="21"/>
      <c r="IGZ80" s="21"/>
      <c r="IHA80" s="21"/>
      <c r="IHB80" s="21"/>
      <c r="IHC80" s="21"/>
      <c r="IHD80" s="21"/>
      <c r="IHE80" s="21"/>
      <c r="IHF80" s="21"/>
      <c r="IHG80" s="21"/>
      <c r="IHH80" s="21"/>
      <c r="IHI80" s="21"/>
      <c r="IHJ80" s="21"/>
      <c r="IHK80" s="21"/>
      <c r="IHL80" s="21"/>
      <c r="IHM80" s="21"/>
      <c r="IHN80" s="21"/>
      <c r="IHO80" s="21"/>
      <c r="IHP80" s="21"/>
      <c r="IHQ80" s="21"/>
      <c r="IHR80" s="21"/>
      <c r="IHS80" s="21"/>
      <c r="IHT80" s="21"/>
      <c r="IHU80" s="21"/>
      <c r="IHV80" s="21"/>
      <c r="IHW80" s="21"/>
      <c r="IHX80" s="21"/>
      <c r="IHY80" s="21"/>
      <c r="IHZ80" s="21"/>
      <c r="IIA80" s="21"/>
      <c r="IIB80" s="21"/>
      <c r="IIC80" s="21"/>
      <c r="IID80" s="21"/>
      <c r="IIE80" s="21"/>
      <c r="IIF80" s="21"/>
      <c r="IIG80" s="21"/>
      <c r="IIH80" s="21"/>
      <c r="III80" s="21"/>
      <c r="IIJ80" s="21"/>
      <c r="IIK80" s="21"/>
      <c r="IIL80" s="21"/>
      <c r="IIM80" s="21"/>
      <c r="IIN80" s="21"/>
      <c r="IIO80" s="21"/>
      <c r="IIP80" s="21"/>
      <c r="IIQ80" s="21"/>
      <c r="IIR80" s="21"/>
      <c r="IIS80" s="21"/>
      <c r="IIT80" s="21"/>
      <c r="IIU80" s="21"/>
      <c r="IIV80" s="21"/>
      <c r="IIW80" s="21"/>
      <c r="IIX80" s="21"/>
      <c r="IIY80" s="21"/>
      <c r="IIZ80" s="21"/>
      <c r="IJA80" s="21"/>
      <c r="IJB80" s="21"/>
      <c r="IJC80" s="21"/>
      <c r="IJD80" s="21"/>
      <c r="IJE80" s="21"/>
      <c r="IJF80" s="21"/>
      <c r="IJG80" s="21"/>
      <c r="IJH80" s="21"/>
      <c r="IJI80" s="21"/>
      <c r="IJJ80" s="21"/>
      <c r="IJK80" s="21"/>
      <c r="IJL80" s="21"/>
      <c r="IJM80" s="21"/>
      <c r="IJN80" s="21"/>
      <c r="IJO80" s="21"/>
      <c r="IJP80" s="21"/>
      <c r="IJQ80" s="21"/>
      <c r="IJR80" s="21"/>
      <c r="IJS80" s="21"/>
      <c r="IJT80" s="21"/>
      <c r="IJU80" s="21"/>
      <c r="IJV80" s="21"/>
      <c r="IJW80" s="21"/>
      <c r="IJX80" s="21"/>
      <c r="IJY80" s="21"/>
      <c r="IJZ80" s="21"/>
      <c r="IKA80" s="21"/>
      <c r="IKB80" s="21"/>
      <c r="IKC80" s="21"/>
      <c r="IKD80" s="21"/>
      <c r="IKE80" s="21"/>
      <c r="IKF80" s="21"/>
      <c r="IKG80" s="21"/>
      <c r="IKH80" s="21"/>
      <c r="IKI80" s="21"/>
      <c r="IKJ80" s="21"/>
      <c r="IKK80" s="21"/>
      <c r="IKL80" s="21"/>
      <c r="IKM80" s="21"/>
      <c r="IKN80" s="21"/>
      <c r="IKO80" s="21"/>
      <c r="IKP80" s="21"/>
      <c r="IKQ80" s="21"/>
      <c r="IKR80" s="21"/>
      <c r="IKS80" s="21"/>
      <c r="IKT80" s="21"/>
      <c r="IKU80" s="21"/>
      <c r="IKV80" s="21"/>
      <c r="IKW80" s="21"/>
      <c r="IKX80" s="21"/>
      <c r="IKY80" s="21"/>
      <c r="IKZ80" s="21"/>
      <c r="ILA80" s="21"/>
      <c r="ILB80" s="21"/>
      <c r="ILC80" s="21"/>
      <c r="ILD80" s="21"/>
      <c r="ILE80" s="21"/>
      <c r="ILF80" s="21"/>
      <c r="ILG80" s="21"/>
      <c r="ILH80" s="21"/>
      <c r="ILI80" s="21"/>
      <c r="ILJ80" s="21"/>
      <c r="ILK80" s="21"/>
      <c r="ILL80" s="21"/>
      <c r="ILM80" s="21"/>
      <c r="ILN80" s="21"/>
      <c r="ILO80" s="21"/>
      <c r="ILP80" s="21"/>
      <c r="ILQ80" s="21"/>
      <c r="ILR80" s="21"/>
      <c r="ILS80" s="21"/>
      <c r="ILT80" s="21"/>
      <c r="ILU80" s="21"/>
      <c r="ILV80" s="21"/>
      <c r="ILW80" s="21"/>
      <c r="ILX80" s="21"/>
      <c r="ILY80" s="21"/>
      <c r="ILZ80" s="21"/>
      <c r="IMA80" s="21"/>
      <c r="IMB80" s="21"/>
      <c r="IMC80" s="21"/>
      <c r="IMD80" s="21"/>
      <c r="IME80" s="21"/>
      <c r="IMF80" s="21"/>
      <c r="IMG80" s="21"/>
      <c r="IMH80" s="21"/>
      <c r="IMI80" s="21"/>
      <c r="IMJ80" s="21"/>
      <c r="IMK80" s="21"/>
      <c r="IML80" s="21"/>
      <c r="IMM80" s="21"/>
      <c r="IMN80" s="21"/>
      <c r="IMO80" s="21"/>
      <c r="IMP80" s="21"/>
      <c r="IMQ80" s="21"/>
      <c r="IMR80" s="21"/>
      <c r="IMS80" s="21"/>
      <c r="IMT80" s="21"/>
      <c r="IMU80" s="21"/>
      <c r="IMV80" s="21"/>
      <c r="IMW80" s="21"/>
      <c r="IMX80" s="21"/>
      <c r="IMY80" s="21"/>
      <c r="IMZ80" s="21"/>
      <c r="INA80" s="21"/>
      <c r="INB80" s="21"/>
      <c r="INC80" s="21"/>
      <c r="IND80" s="21"/>
      <c r="INE80" s="21"/>
      <c r="INF80" s="21"/>
      <c r="ING80" s="21"/>
      <c r="INH80" s="21"/>
      <c r="INI80" s="21"/>
      <c r="INJ80" s="21"/>
      <c r="INK80" s="21"/>
      <c r="INL80" s="21"/>
      <c r="INM80" s="21"/>
      <c r="INN80" s="21"/>
      <c r="INO80" s="21"/>
      <c r="INP80" s="21"/>
      <c r="INQ80" s="21"/>
      <c r="INR80" s="21"/>
      <c r="INS80" s="21"/>
      <c r="INT80" s="21"/>
      <c r="INU80" s="21"/>
      <c r="INV80" s="21"/>
      <c r="INW80" s="21"/>
      <c r="INX80" s="21"/>
      <c r="INY80" s="21"/>
      <c r="INZ80" s="21"/>
      <c r="IOA80" s="21"/>
      <c r="IOB80" s="21"/>
      <c r="IOC80" s="21"/>
      <c r="IOD80" s="21"/>
      <c r="IOE80" s="21"/>
      <c r="IOF80" s="21"/>
      <c r="IOG80" s="21"/>
      <c r="IOH80" s="21"/>
      <c r="IOI80" s="21"/>
      <c r="IOJ80" s="21"/>
      <c r="IOK80" s="21"/>
      <c r="IOL80" s="21"/>
      <c r="IOM80" s="21"/>
      <c r="ION80" s="21"/>
      <c r="IOO80" s="21"/>
      <c r="IOP80" s="21"/>
      <c r="IOQ80" s="21"/>
      <c r="IOR80" s="21"/>
      <c r="IOS80" s="21"/>
      <c r="IOT80" s="21"/>
      <c r="IOU80" s="21"/>
      <c r="IOV80" s="21"/>
      <c r="IOW80" s="21"/>
      <c r="IOX80" s="21"/>
      <c r="IOY80" s="21"/>
      <c r="IOZ80" s="21"/>
      <c r="IPA80" s="21"/>
      <c r="IPB80" s="21"/>
      <c r="IPC80" s="21"/>
      <c r="IPD80" s="21"/>
      <c r="IPE80" s="21"/>
      <c r="IPF80" s="21"/>
      <c r="IPG80" s="21"/>
      <c r="IPH80" s="21"/>
      <c r="IPI80" s="21"/>
      <c r="IPJ80" s="21"/>
      <c r="IPK80" s="21"/>
      <c r="IPL80" s="21"/>
      <c r="IPM80" s="21"/>
      <c r="IPN80" s="21"/>
      <c r="IPO80" s="21"/>
      <c r="IPP80" s="21"/>
      <c r="IPQ80" s="21"/>
      <c r="IPR80" s="21"/>
      <c r="IPS80" s="21"/>
      <c r="IPT80" s="21"/>
      <c r="IPU80" s="21"/>
      <c r="IPV80" s="21"/>
      <c r="IPW80" s="21"/>
      <c r="IPX80" s="21"/>
      <c r="IPY80" s="21"/>
      <c r="IPZ80" s="21"/>
      <c r="IQA80" s="21"/>
      <c r="IQB80" s="21"/>
      <c r="IQC80" s="21"/>
      <c r="IQD80" s="21"/>
      <c r="IQE80" s="21"/>
      <c r="IQF80" s="21"/>
      <c r="IQG80" s="21"/>
      <c r="IQH80" s="21"/>
      <c r="IQI80" s="21"/>
      <c r="IQJ80" s="21"/>
      <c r="IQK80" s="21"/>
      <c r="IQL80" s="21"/>
      <c r="IQM80" s="21"/>
      <c r="IQN80" s="21"/>
      <c r="IQO80" s="21"/>
      <c r="IQP80" s="21"/>
      <c r="IQQ80" s="21"/>
      <c r="IQR80" s="21"/>
      <c r="IQS80" s="21"/>
      <c r="IQT80" s="21"/>
      <c r="IQU80" s="21"/>
      <c r="IQV80" s="21"/>
      <c r="IQW80" s="21"/>
      <c r="IQX80" s="21"/>
      <c r="IQY80" s="21"/>
      <c r="IQZ80" s="21"/>
      <c r="IRA80" s="21"/>
      <c r="IRB80" s="21"/>
      <c r="IRC80" s="21"/>
      <c r="IRD80" s="21"/>
      <c r="IRE80" s="21"/>
      <c r="IRF80" s="21"/>
      <c r="IRG80" s="21"/>
      <c r="IRH80" s="21"/>
      <c r="IRI80" s="21"/>
      <c r="IRJ80" s="21"/>
      <c r="IRK80" s="21"/>
      <c r="IRL80" s="21"/>
      <c r="IRM80" s="21"/>
      <c r="IRN80" s="21"/>
      <c r="IRO80" s="21"/>
      <c r="IRP80" s="21"/>
      <c r="IRQ80" s="21"/>
      <c r="IRR80" s="21"/>
      <c r="IRS80" s="21"/>
      <c r="IRT80" s="21"/>
      <c r="IRU80" s="21"/>
      <c r="IRV80" s="21"/>
      <c r="IRW80" s="21"/>
      <c r="IRX80" s="21"/>
      <c r="IRY80" s="21"/>
      <c r="IRZ80" s="21"/>
      <c r="ISA80" s="21"/>
      <c r="ISB80" s="21"/>
      <c r="ISC80" s="21"/>
      <c r="ISD80" s="21"/>
      <c r="ISE80" s="21"/>
      <c r="ISF80" s="21"/>
      <c r="ISG80" s="21"/>
      <c r="ISH80" s="21"/>
      <c r="ISI80" s="21"/>
      <c r="ISJ80" s="21"/>
      <c r="ISK80" s="21"/>
      <c r="ISL80" s="21"/>
      <c r="ISM80" s="21"/>
      <c r="ISN80" s="21"/>
      <c r="ISO80" s="21"/>
      <c r="ISP80" s="21"/>
      <c r="ISQ80" s="21"/>
      <c r="ISR80" s="21"/>
      <c r="ISS80" s="21"/>
      <c r="IST80" s="21"/>
      <c r="ISU80" s="21"/>
      <c r="ISV80" s="21"/>
      <c r="ISW80" s="21"/>
      <c r="ISX80" s="21"/>
      <c r="ISY80" s="21"/>
      <c r="ISZ80" s="21"/>
      <c r="ITA80" s="21"/>
      <c r="ITB80" s="21"/>
      <c r="ITC80" s="21"/>
      <c r="ITD80" s="21"/>
      <c r="ITE80" s="21"/>
      <c r="ITF80" s="21"/>
      <c r="ITG80" s="21"/>
      <c r="ITH80" s="21"/>
      <c r="ITI80" s="21"/>
      <c r="ITJ80" s="21"/>
      <c r="ITK80" s="21"/>
      <c r="ITL80" s="21"/>
      <c r="ITM80" s="21"/>
      <c r="ITN80" s="21"/>
      <c r="ITO80" s="21"/>
      <c r="ITP80" s="21"/>
      <c r="ITQ80" s="21"/>
      <c r="ITR80" s="21"/>
      <c r="ITS80" s="21"/>
      <c r="ITT80" s="21"/>
      <c r="ITU80" s="21"/>
      <c r="ITV80" s="21"/>
      <c r="ITW80" s="21"/>
      <c r="ITX80" s="21"/>
      <c r="ITY80" s="21"/>
      <c r="ITZ80" s="21"/>
      <c r="IUA80" s="21"/>
      <c r="IUB80" s="21"/>
      <c r="IUC80" s="21"/>
      <c r="IUD80" s="21"/>
      <c r="IUE80" s="21"/>
      <c r="IUF80" s="21"/>
      <c r="IUG80" s="21"/>
      <c r="IUH80" s="21"/>
      <c r="IUI80" s="21"/>
      <c r="IUJ80" s="21"/>
      <c r="IUK80" s="21"/>
      <c r="IUL80" s="21"/>
      <c r="IUM80" s="21"/>
      <c r="IUN80" s="21"/>
      <c r="IUO80" s="21"/>
      <c r="IUP80" s="21"/>
      <c r="IUQ80" s="21"/>
      <c r="IUR80" s="21"/>
      <c r="IUS80" s="21"/>
      <c r="IUT80" s="21"/>
      <c r="IUU80" s="21"/>
      <c r="IUV80" s="21"/>
      <c r="IUW80" s="21"/>
      <c r="IUX80" s="21"/>
      <c r="IUY80" s="21"/>
      <c r="IUZ80" s="21"/>
      <c r="IVA80" s="21"/>
      <c r="IVB80" s="21"/>
      <c r="IVC80" s="21"/>
      <c r="IVD80" s="21"/>
      <c r="IVE80" s="21"/>
      <c r="IVF80" s="21"/>
      <c r="IVG80" s="21"/>
      <c r="IVH80" s="21"/>
      <c r="IVI80" s="21"/>
      <c r="IVJ80" s="21"/>
      <c r="IVK80" s="21"/>
      <c r="IVL80" s="21"/>
      <c r="IVM80" s="21"/>
      <c r="IVN80" s="21"/>
      <c r="IVO80" s="21"/>
      <c r="IVP80" s="21"/>
      <c r="IVQ80" s="21"/>
      <c r="IVR80" s="21"/>
      <c r="IVS80" s="21"/>
      <c r="IVT80" s="21"/>
      <c r="IVU80" s="21"/>
      <c r="IVV80" s="21"/>
      <c r="IVW80" s="21"/>
      <c r="IVX80" s="21"/>
      <c r="IVY80" s="21"/>
      <c r="IVZ80" s="21"/>
      <c r="IWA80" s="21"/>
      <c r="IWB80" s="21"/>
      <c r="IWC80" s="21"/>
      <c r="IWD80" s="21"/>
      <c r="IWE80" s="21"/>
      <c r="IWF80" s="21"/>
      <c r="IWG80" s="21"/>
      <c r="IWH80" s="21"/>
      <c r="IWI80" s="21"/>
      <c r="IWJ80" s="21"/>
      <c r="IWK80" s="21"/>
      <c r="IWL80" s="21"/>
      <c r="IWM80" s="21"/>
      <c r="IWN80" s="21"/>
      <c r="IWO80" s="21"/>
      <c r="IWP80" s="21"/>
      <c r="IWQ80" s="21"/>
      <c r="IWR80" s="21"/>
      <c r="IWS80" s="21"/>
      <c r="IWT80" s="21"/>
      <c r="IWU80" s="21"/>
      <c r="IWV80" s="21"/>
      <c r="IWW80" s="21"/>
      <c r="IWX80" s="21"/>
      <c r="IWY80" s="21"/>
      <c r="IWZ80" s="21"/>
      <c r="IXA80" s="21"/>
      <c r="IXB80" s="21"/>
      <c r="IXC80" s="21"/>
      <c r="IXD80" s="21"/>
      <c r="IXE80" s="21"/>
      <c r="IXF80" s="21"/>
      <c r="IXG80" s="21"/>
      <c r="IXH80" s="21"/>
      <c r="IXI80" s="21"/>
      <c r="IXJ80" s="21"/>
      <c r="IXK80" s="21"/>
      <c r="IXL80" s="21"/>
      <c r="IXM80" s="21"/>
      <c r="IXN80" s="21"/>
      <c r="IXO80" s="21"/>
      <c r="IXP80" s="21"/>
      <c r="IXQ80" s="21"/>
      <c r="IXR80" s="21"/>
      <c r="IXS80" s="21"/>
      <c r="IXT80" s="21"/>
      <c r="IXU80" s="21"/>
      <c r="IXV80" s="21"/>
      <c r="IXW80" s="21"/>
      <c r="IXX80" s="21"/>
      <c r="IXY80" s="21"/>
      <c r="IXZ80" s="21"/>
      <c r="IYA80" s="21"/>
      <c r="IYB80" s="21"/>
      <c r="IYC80" s="21"/>
      <c r="IYD80" s="21"/>
      <c r="IYE80" s="21"/>
      <c r="IYF80" s="21"/>
      <c r="IYG80" s="21"/>
      <c r="IYH80" s="21"/>
      <c r="IYI80" s="21"/>
      <c r="IYJ80" s="21"/>
      <c r="IYK80" s="21"/>
      <c r="IYL80" s="21"/>
      <c r="IYM80" s="21"/>
      <c r="IYN80" s="21"/>
      <c r="IYO80" s="21"/>
      <c r="IYP80" s="21"/>
      <c r="IYQ80" s="21"/>
      <c r="IYR80" s="21"/>
      <c r="IYS80" s="21"/>
      <c r="IYT80" s="21"/>
      <c r="IYU80" s="21"/>
      <c r="IYV80" s="21"/>
      <c r="IYW80" s="21"/>
      <c r="IYX80" s="21"/>
      <c r="IYY80" s="21"/>
      <c r="IYZ80" s="21"/>
      <c r="IZA80" s="21"/>
      <c r="IZB80" s="21"/>
      <c r="IZC80" s="21"/>
      <c r="IZD80" s="21"/>
      <c r="IZE80" s="21"/>
      <c r="IZF80" s="21"/>
      <c r="IZG80" s="21"/>
      <c r="IZH80" s="21"/>
      <c r="IZI80" s="21"/>
      <c r="IZJ80" s="21"/>
      <c r="IZK80" s="21"/>
      <c r="IZL80" s="21"/>
      <c r="IZM80" s="21"/>
      <c r="IZN80" s="21"/>
      <c r="IZO80" s="21"/>
      <c r="IZP80" s="21"/>
      <c r="IZQ80" s="21"/>
      <c r="IZR80" s="21"/>
      <c r="IZS80" s="21"/>
      <c r="IZT80" s="21"/>
      <c r="IZU80" s="21"/>
      <c r="IZV80" s="21"/>
      <c r="IZW80" s="21"/>
      <c r="IZX80" s="21"/>
      <c r="IZY80" s="21"/>
      <c r="IZZ80" s="21"/>
      <c r="JAA80" s="21"/>
      <c r="JAB80" s="21"/>
      <c r="JAC80" s="21"/>
      <c r="JAD80" s="21"/>
      <c r="JAE80" s="21"/>
      <c r="JAF80" s="21"/>
      <c r="JAG80" s="21"/>
      <c r="JAH80" s="21"/>
      <c r="JAI80" s="21"/>
      <c r="JAJ80" s="21"/>
      <c r="JAK80" s="21"/>
      <c r="JAL80" s="21"/>
      <c r="JAM80" s="21"/>
      <c r="JAN80" s="21"/>
      <c r="JAO80" s="21"/>
      <c r="JAP80" s="21"/>
      <c r="JAQ80" s="21"/>
      <c r="JAR80" s="21"/>
      <c r="JAS80" s="21"/>
      <c r="JAT80" s="21"/>
      <c r="JAU80" s="21"/>
      <c r="JAV80" s="21"/>
      <c r="JAW80" s="21"/>
      <c r="JAX80" s="21"/>
      <c r="JAY80" s="21"/>
      <c r="JAZ80" s="21"/>
      <c r="JBA80" s="21"/>
      <c r="JBB80" s="21"/>
      <c r="JBC80" s="21"/>
      <c r="JBD80" s="21"/>
      <c r="JBE80" s="21"/>
      <c r="JBF80" s="21"/>
      <c r="JBG80" s="21"/>
      <c r="JBH80" s="21"/>
      <c r="JBI80" s="21"/>
      <c r="JBJ80" s="21"/>
      <c r="JBK80" s="21"/>
      <c r="JBL80" s="21"/>
      <c r="JBM80" s="21"/>
      <c r="JBN80" s="21"/>
      <c r="JBO80" s="21"/>
      <c r="JBP80" s="21"/>
      <c r="JBQ80" s="21"/>
      <c r="JBR80" s="21"/>
      <c r="JBS80" s="21"/>
      <c r="JBT80" s="21"/>
      <c r="JBU80" s="21"/>
      <c r="JBV80" s="21"/>
      <c r="JBW80" s="21"/>
      <c r="JBX80" s="21"/>
      <c r="JBY80" s="21"/>
      <c r="JBZ80" s="21"/>
      <c r="JCA80" s="21"/>
      <c r="JCB80" s="21"/>
      <c r="JCC80" s="21"/>
      <c r="JCD80" s="21"/>
      <c r="JCE80" s="21"/>
      <c r="JCF80" s="21"/>
      <c r="JCG80" s="21"/>
      <c r="JCH80" s="21"/>
      <c r="JCI80" s="21"/>
      <c r="JCJ80" s="21"/>
      <c r="JCK80" s="21"/>
      <c r="JCL80" s="21"/>
      <c r="JCM80" s="21"/>
      <c r="JCN80" s="21"/>
      <c r="JCO80" s="21"/>
      <c r="JCP80" s="21"/>
      <c r="JCQ80" s="21"/>
      <c r="JCR80" s="21"/>
      <c r="JCS80" s="21"/>
      <c r="JCT80" s="21"/>
      <c r="JCU80" s="21"/>
      <c r="JCV80" s="21"/>
      <c r="JCW80" s="21"/>
      <c r="JCX80" s="21"/>
      <c r="JCY80" s="21"/>
      <c r="JCZ80" s="21"/>
      <c r="JDA80" s="21"/>
      <c r="JDB80" s="21"/>
      <c r="JDC80" s="21"/>
      <c r="JDD80" s="21"/>
      <c r="JDE80" s="21"/>
      <c r="JDF80" s="21"/>
      <c r="JDG80" s="21"/>
      <c r="JDH80" s="21"/>
      <c r="JDI80" s="21"/>
      <c r="JDJ80" s="21"/>
      <c r="JDK80" s="21"/>
      <c r="JDL80" s="21"/>
      <c r="JDM80" s="21"/>
      <c r="JDN80" s="21"/>
      <c r="JDO80" s="21"/>
      <c r="JDP80" s="21"/>
      <c r="JDQ80" s="21"/>
      <c r="JDR80" s="21"/>
      <c r="JDS80" s="21"/>
      <c r="JDT80" s="21"/>
      <c r="JDU80" s="21"/>
      <c r="JDV80" s="21"/>
      <c r="JDW80" s="21"/>
      <c r="JDX80" s="21"/>
      <c r="JDY80" s="21"/>
      <c r="JDZ80" s="21"/>
      <c r="JEA80" s="21"/>
      <c r="JEB80" s="21"/>
      <c r="JEC80" s="21"/>
      <c r="JED80" s="21"/>
      <c r="JEE80" s="21"/>
      <c r="JEF80" s="21"/>
      <c r="JEG80" s="21"/>
      <c r="JEH80" s="21"/>
      <c r="JEI80" s="21"/>
      <c r="JEJ80" s="21"/>
      <c r="JEK80" s="21"/>
      <c r="JEL80" s="21"/>
      <c r="JEM80" s="21"/>
      <c r="JEN80" s="21"/>
      <c r="JEO80" s="21"/>
      <c r="JEP80" s="21"/>
      <c r="JEQ80" s="21"/>
      <c r="JER80" s="21"/>
      <c r="JES80" s="21"/>
      <c r="JET80" s="21"/>
      <c r="JEU80" s="21"/>
      <c r="JEV80" s="21"/>
      <c r="JEW80" s="21"/>
      <c r="JEX80" s="21"/>
      <c r="JEY80" s="21"/>
      <c r="JEZ80" s="21"/>
      <c r="JFA80" s="21"/>
      <c r="JFB80" s="21"/>
      <c r="JFC80" s="21"/>
      <c r="JFD80" s="21"/>
      <c r="JFE80" s="21"/>
      <c r="JFF80" s="21"/>
      <c r="JFG80" s="21"/>
      <c r="JFH80" s="21"/>
      <c r="JFI80" s="21"/>
      <c r="JFJ80" s="21"/>
      <c r="JFK80" s="21"/>
      <c r="JFL80" s="21"/>
      <c r="JFM80" s="21"/>
      <c r="JFN80" s="21"/>
      <c r="JFO80" s="21"/>
      <c r="JFP80" s="21"/>
      <c r="JFQ80" s="21"/>
      <c r="JFR80" s="21"/>
      <c r="JFS80" s="21"/>
      <c r="JFT80" s="21"/>
      <c r="JFU80" s="21"/>
      <c r="JFV80" s="21"/>
      <c r="JFW80" s="21"/>
      <c r="JFX80" s="21"/>
      <c r="JFY80" s="21"/>
      <c r="JFZ80" s="21"/>
      <c r="JGA80" s="21"/>
      <c r="JGB80" s="21"/>
      <c r="JGC80" s="21"/>
      <c r="JGD80" s="21"/>
      <c r="JGE80" s="21"/>
      <c r="JGF80" s="21"/>
      <c r="JGG80" s="21"/>
      <c r="JGH80" s="21"/>
      <c r="JGI80" s="21"/>
      <c r="JGJ80" s="21"/>
      <c r="JGK80" s="21"/>
      <c r="JGL80" s="21"/>
      <c r="JGM80" s="21"/>
      <c r="JGN80" s="21"/>
      <c r="JGO80" s="21"/>
      <c r="JGP80" s="21"/>
      <c r="JGQ80" s="21"/>
      <c r="JGR80" s="21"/>
      <c r="JGS80" s="21"/>
      <c r="JGT80" s="21"/>
      <c r="JGU80" s="21"/>
      <c r="JGV80" s="21"/>
      <c r="JGW80" s="21"/>
      <c r="JGX80" s="21"/>
      <c r="JGY80" s="21"/>
      <c r="JGZ80" s="21"/>
      <c r="JHA80" s="21"/>
      <c r="JHB80" s="21"/>
      <c r="JHC80" s="21"/>
      <c r="JHD80" s="21"/>
      <c r="JHE80" s="21"/>
      <c r="JHF80" s="21"/>
      <c r="JHG80" s="21"/>
      <c r="JHH80" s="21"/>
      <c r="JHI80" s="21"/>
      <c r="JHJ80" s="21"/>
      <c r="JHK80" s="21"/>
      <c r="JHL80" s="21"/>
      <c r="JHM80" s="21"/>
      <c r="JHN80" s="21"/>
      <c r="JHO80" s="21"/>
      <c r="JHP80" s="21"/>
      <c r="JHQ80" s="21"/>
      <c r="JHR80" s="21"/>
      <c r="JHS80" s="21"/>
      <c r="JHT80" s="21"/>
      <c r="JHU80" s="21"/>
      <c r="JHV80" s="21"/>
      <c r="JHW80" s="21"/>
      <c r="JHX80" s="21"/>
      <c r="JHY80" s="21"/>
      <c r="JHZ80" s="21"/>
      <c r="JIA80" s="21"/>
      <c r="JIB80" s="21"/>
      <c r="JIC80" s="21"/>
      <c r="JID80" s="21"/>
      <c r="JIE80" s="21"/>
      <c r="JIF80" s="21"/>
      <c r="JIG80" s="21"/>
      <c r="JIH80" s="21"/>
      <c r="JII80" s="21"/>
      <c r="JIJ80" s="21"/>
      <c r="JIK80" s="21"/>
      <c r="JIL80" s="21"/>
      <c r="JIM80" s="21"/>
      <c r="JIN80" s="21"/>
      <c r="JIO80" s="21"/>
      <c r="JIP80" s="21"/>
      <c r="JIQ80" s="21"/>
      <c r="JIR80" s="21"/>
      <c r="JIS80" s="21"/>
      <c r="JIT80" s="21"/>
      <c r="JIU80" s="21"/>
      <c r="JIV80" s="21"/>
      <c r="JIW80" s="21"/>
      <c r="JIX80" s="21"/>
      <c r="JIY80" s="21"/>
      <c r="JIZ80" s="21"/>
      <c r="JJA80" s="21"/>
      <c r="JJB80" s="21"/>
      <c r="JJC80" s="21"/>
      <c r="JJD80" s="21"/>
      <c r="JJE80" s="21"/>
      <c r="JJF80" s="21"/>
      <c r="JJG80" s="21"/>
      <c r="JJH80" s="21"/>
      <c r="JJI80" s="21"/>
      <c r="JJJ80" s="21"/>
      <c r="JJK80" s="21"/>
      <c r="JJL80" s="21"/>
      <c r="JJM80" s="21"/>
      <c r="JJN80" s="21"/>
      <c r="JJO80" s="21"/>
      <c r="JJP80" s="21"/>
      <c r="JJQ80" s="21"/>
      <c r="JJR80" s="21"/>
      <c r="JJS80" s="21"/>
      <c r="JJT80" s="21"/>
      <c r="JJU80" s="21"/>
      <c r="JJV80" s="21"/>
      <c r="JJW80" s="21"/>
      <c r="JJX80" s="21"/>
      <c r="JJY80" s="21"/>
      <c r="JJZ80" s="21"/>
      <c r="JKA80" s="21"/>
      <c r="JKB80" s="21"/>
      <c r="JKC80" s="21"/>
      <c r="JKD80" s="21"/>
      <c r="JKE80" s="21"/>
      <c r="JKF80" s="21"/>
      <c r="JKG80" s="21"/>
      <c r="JKH80" s="21"/>
      <c r="JKI80" s="21"/>
      <c r="JKJ80" s="21"/>
      <c r="JKK80" s="21"/>
      <c r="JKL80" s="21"/>
      <c r="JKM80" s="21"/>
      <c r="JKN80" s="21"/>
      <c r="JKO80" s="21"/>
      <c r="JKP80" s="21"/>
      <c r="JKQ80" s="21"/>
      <c r="JKR80" s="21"/>
      <c r="JKS80" s="21"/>
      <c r="JKT80" s="21"/>
      <c r="JKU80" s="21"/>
      <c r="JKV80" s="21"/>
      <c r="JKW80" s="21"/>
      <c r="JKX80" s="21"/>
      <c r="JKY80" s="21"/>
      <c r="JKZ80" s="21"/>
      <c r="JLA80" s="21"/>
      <c r="JLB80" s="21"/>
      <c r="JLC80" s="21"/>
      <c r="JLD80" s="21"/>
      <c r="JLE80" s="21"/>
      <c r="JLF80" s="21"/>
      <c r="JLG80" s="21"/>
      <c r="JLH80" s="21"/>
      <c r="JLI80" s="21"/>
      <c r="JLJ80" s="21"/>
      <c r="JLK80" s="21"/>
      <c r="JLL80" s="21"/>
      <c r="JLM80" s="21"/>
      <c r="JLN80" s="21"/>
      <c r="JLO80" s="21"/>
      <c r="JLP80" s="21"/>
      <c r="JLQ80" s="21"/>
      <c r="JLR80" s="21"/>
      <c r="JLS80" s="21"/>
      <c r="JLT80" s="21"/>
      <c r="JLU80" s="21"/>
      <c r="JLV80" s="21"/>
      <c r="JLW80" s="21"/>
      <c r="JLX80" s="21"/>
      <c r="JLY80" s="21"/>
      <c r="JLZ80" s="21"/>
      <c r="JMA80" s="21"/>
      <c r="JMB80" s="21"/>
      <c r="JMC80" s="21"/>
      <c r="JMD80" s="21"/>
      <c r="JME80" s="21"/>
      <c r="JMF80" s="21"/>
      <c r="JMG80" s="21"/>
      <c r="JMH80" s="21"/>
      <c r="JMI80" s="21"/>
      <c r="JMJ80" s="21"/>
      <c r="JMK80" s="21"/>
      <c r="JML80" s="21"/>
      <c r="JMM80" s="21"/>
      <c r="JMN80" s="21"/>
      <c r="JMO80" s="21"/>
      <c r="JMP80" s="21"/>
      <c r="JMQ80" s="21"/>
      <c r="JMR80" s="21"/>
      <c r="JMS80" s="21"/>
      <c r="JMT80" s="21"/>
      <c r="JMU80" s="21"/>
      <c r="JMV80" s="21"/>
      <c r="JMW80" s="21"/>
      <c r="JMX80" s="21"/>
      <c r="JMY80" s="21"/>
      <c r="JMZ80" s="21"/>
      <c r="JNA80" s="21"/>
      <c r="JNB80" s="21"/>
      <c r="JNC80" s="21"/>
      <c r="JND80" s="21"/>
      <c r="JNE80" s="21"/>
      <c r="JNF80" s="21"/>
      <c r="JNG80" s="21"/>
      <c r="JNH80" s="21"/>
      <c r="JNI80" s="21"/>
      <c r="JNJ80" s="21"/>
      <c r="JNK80" s="21"/>
      <c r="JNL80" s="21"/>
      <c r="JNM80" s="21"/>
      <c r="JNN80" s="21"/>
      <c r="JNO80" s="21"/>
      <c r="JNP80" s="21"/>
      <c r="JNQ80" s="21"/>
      <c r="JNR80" s="21"/>
      <c r="JNS80" s="21"/>
      <c r="JNT80" s="21"/>
      <c r="JNU80" s="21"/>
      <c r="JNV80" s="21"/>
      <c r="JNW80" s="21"/>
      <c r="JNX80" s="21"/>
      <c r="JNY80" s="21"/>
      <c r="JNZ80" s="21"/>
      <c r="JOA80" s="21"/>
      <c r="JOB80" s="21"/>
      <c r="JOC80" s="21"/>
      <c r="JOD80" s="21"/>
      <c r="JOE80" s="21"/>
      <c r="JOF80" s="21"/>
      <c r="JOG80" s="21"/>
      <c r="JOH80" s="21"/>
      <c r="JOI80" s="21"/>
      <c r="JOJ80" s="21"/>
      <c r="JOK80" s="21"/>
      <c r="JOL80" s="21"/>
      <c r="JOM80" s="21"/>
      <c r="JON80" s="21"/>
      <c r="JOO80" s="21"/>
      <c r="JOP80" s="21"/>
      <c r="JOQ80" s="21"/>
      <c r="JOR80" s="21"/>
      <c r="JOS80" s="21"/>
      <c r="JOT80" s="21"/>
      <c r="JOU80" s="21"/>
      <c r="JOV80" s="21"/>
      <c r="JOW80" s="21"/>
      <c r="JOX80" s="21"/>
      <c r="JOY80" s="21"/>
      <c r="JOZ80" s="21"/>
      <c r="JPA80" s="21"/>
      <c r="JPB80" s="21"/>
      <c r="JPC80" s="21"/>
      <c r="JPD80" s="21"/>
      <c r="JPE80" s="21"/>
      <c r="JPF80" s="21"/>
      <c r="JPG80" s="21"/>
      <c r="JPH80" s="21"/>
      <c r="JPI80" s="21"/>
      <c r="JPJ80" s="21"/>
      <c r="JPK80" s="21"/>
      <c r="JPL80" s="21"/>
      <c r="JPM80" s="21"/>
      <c r="JPN80" s="21"/>
      <c r="JPO80" s="21"/>
      <c r="JPP80" s="21"/>
      <c r="JPQ80" s="21"/>
      <c r="JPR80" s="21"/>
      <c r="JPS80" s="21"/>
      <c r="JPT80" s="21"/>
      <c r="JPU80" s="21"/>
      <c r="JPV80" s="21"/>
      <c r="JPW80" s="21"/>
      <c r="JPX80" s="21"/>
      <c r="JPY80" s="21"/>
      <c r="JPZ80" s="21"/>
      <c r="JQA80" s="21"/>
      <c r="JQB80" s="21"/>
      <c r="JQC80" s="21"/>
      <c r="JQD80" s="21"/>
      <c r="JQE80" s="21"/>
      <c r="JQF80" s="21"/>
      <c r="JQG80" s="21"/>
      <c r="JQH80" s="21"/>
      <c r="JQI80" s="21"/>
      <c r="JQJ80" s="21"/>
      <c r="JQK80" s="21"/>
      <c r="JQL80" s="21"/>
      <c r="JQM80" s="21"/>
      <c r="JQN80" s="21"/>
      <c r="JQO80" s="21"/>
      <c r="JQP80" s="21"/>
      <c r="JQQ80" s="21"/>
      <c r="JQR80" s="21"/>
      <c r="JQS80" s="21"/>
      <c r="JQT80" s="21"/>
      <c r="JQU80" s="21"/>
      <c r="JQV80" s="21"/>
      <c r="JQW80" s="21"/>
      <c r="JQX80" s="21"/>
      <c r="JQY80" s="21"/>
      <c r="JQZ80" s="21"/>
      <c r="JRA80" s="21"/>
      <c r="JRB80" s="21"/>
      <c r="JRC80" s="21"/>
      <c r="JRD80" s="21"/>
      <c r="JRE80" s="21"/>
      <c r="JRF80" s="21"/>
      <c r="JRG80" s="21"/>
      <c r="JRH80" s="21"/>
      <c r="JRI80" s="21"/>
      <c r="JRJ80" s="21"/>
      <c r="JRK80" s="21"/>
      <c r="JRL80" s="21"/>
      <c r="JRM80" s="21"/>
      <c r="JRN80" s="21"/>
      <c r="JRO80" s="21"/>
      <c r="JRP80" s="21"/>
      <c r="JRQ80" s="21"/>
      <c r="JRR80" s="21"/>
      <c r="JRS80" s="21"/>
      <c r="JRT80" s="21"/>
      <c r="JRU80" s="21"/>
      <c r="JRV80" s="21"/>
      <c r="JRW80" s="21"/>
      <c r="JRX80" s="21"/>
      <c r="JRY80" s="21"/>
      <c r="JRZ80" s="21"/>
      <c r="JSA80" s="21"/>
      <c r="JSB80" s="21"/>
      <c r="JSC80" s="21"/>
      <c r="JSD80" s="21"/>
      <c r="JSE80" s="21"/>
      <c r="JSF80" s="21"/>
      <c r="JSG80" s="21"/>
      <c r="JSH80" s="21"/>
      <c r="JSI80" s="21"/>
      <c r="JSJ80" s="21"/>
      <c r="JSK80" s="21"/>
      <c r="JSL80" s="21"/>
      <c r="JSM80" s="21"/>
      <c r="JSN80" s="21"/>
      <c r="JSO80" s="21"/>
      <c r="JSP80" s="21"/>
      <c r="JSQ80" s="21"/>
      <c r="JSR80" s="21"/>
      <c r="JSS80" s="21"/>
      <c r="JST80" s="21"/>
      <c r="JSU80" s="21"/>
      <c r="JSV80" s="21"/>
      <c r="JSW80" s="21"/>
      <c r="JSX80" s="21"/>
      <c r="JSY80" s="21"/>
      <c r="JSZ80" s="21"/>
      <c r="JTA80" s="21"/>
      <c r="JTB80" s="21"/>
      <c r="JTC80" s="21"/>
      <c r="JTD80" s="21"/>
      <c r="JTE80" s="21"/>
      <c r="JTF80" s="21"/>
      <c r="JTG80" s="21"/>
      <c r="JTH80" s="21"/>
      <c r="JTI80" s="21"/>
      <c r="JTJ80" s="21"/>
      <c r="JTK80" s="21"/>
      <c r="JTL80" s="21"/>
      <c r="JTM80" s="21"/>
      <c r="JTN80" s="21"/>
      <c r="JTO80" s="21"/>
      <c r="JTP80" s="21"/>
      <c r="JTQ80" s="21"/>
      <c r="JTR80" s="21"/>
      <c r="JTS80" s="21"/>
      <c r="JTT80" s="21"/>
      <c r="JTU80" s="21"/>
      <c r="JTV80" s="21"/>
      <c r="JTW80" s="21"/>
      <c r="JTX80" s="21"/>
      <c r="JTY80" s="21"/>
      <c r="JTZ80" s="21"/>
      <c r="JUA80" s="21"/>
      <c r="JUB80" s="21"/>
      <c r="JUC80" s="21"/>
      <c r="JUD80" s="21"/>
      <c r="JUE80" s="21"/>
      <c r="JUF80" s="21"/>
      <c r="JUG80" s="21"/>
      <c r="JUH80" s="21"/>
      <c r="JUI80" s="21"/>
      <c r="JUJ80" s="21"/>
      <c r="JUK80" s="21"/>
      <c r="JUL80" s="21"/>
      <c r="JUM80" s="21"/>
      <c r="JUN80" s="21"/>
      <c r="JUO80" s="21"/>
      <c r="JUP80" s="21"/>
      <c r="JUQ80" s="21"/>
      <c r="JUR80" s="21"/>
      <c r="JUS80" s="21"/>
      <c r="JUT80" s="21"/>
      <c r="JUU80" s="21"/>
      <c r="JUV80" s="21"/>
      <c r="JUW80" s="21"/>
      <c r="JUX80" s="21"/>
      <c r="JUY80" s="21"/>
      <c r="JUZ80" s="21"/>
      <c r="JVA80" s="21"/>
      <c r="JVB80" s="21"/>
      <c r="JVC80" s="21"/>
      <c r="JVD80" s="21"/>
      <c r="JVE80" s="21"/>
      <c r="JVF80" s="21"/>
      <c r="JVG80" s="21"/>
      <c r="JVH80" s="21"/>
      <c r="JVI80" s="21"/>
      <c r="JVJ80" s="21"/>
      <c r="JVK80" s="21"/>
      <c r="JVL80" s="21"/>
      <c r="JVM80" s="21"/>
      <c r="JVN80" s="21"/>
      <c r="JVO80" s="21"/>
      <c r="JVP80" s="21"/>
      <c r="JVQ80" s="21"/>
      <c r="JVR80" s="21"/>
      <c r="JVS80" s="21"/>
      <c r="JVT80" s="21"/>
      <c r="JVU80" s="21"/>
      <c r="JVV80" s="21"/>
      <c r="JVW80" s="21"/>
      <c r="JVX80" s="21"/>
      <c r="JVY80" s="21"/>
      <c r="JVZ80" s="21"/>
      <c r="JWA80" s="21"/>
      <c r="JWB80" s="21"/>
      <c r="JWC80" s="21"/>
      <c r="JWD80" s="21"/>
      <c r="JWE80" s="21"/>
      <c r="JWF80" s="21"/>
      <c r="JWG80" s="21"/>
      <c r="JWH80" s="21"/>
      <c r="JWI80" s="21"/>
      <c r="JWJ80" s="21"/>
      <c r="JWK80" s="21"/>
      <c r="JWL80" s="21"/>
      <c r="JWM80" s="21"/>
      <c r="JWN80" s="21"/>
      <c r="JWO80" s="21"/>
      <c r="JWP80" s="21"/>
      <c r="JWQ80" s="21"/>
      <c r="JWR80" s="21"/>
      <c r="JWS80" s="21"/>
      <c r="JWT80" s="21"/>
      <c r="JWU80" s="21"/>
      <c r="JWV80" s="21"/>
      <c r="JWW80" s="21"/>
      <c r="JWX80" s="21"/>
      <c r="JWY80" s="21"/>
      <c r="JWZ80" s="21"/>
      <c r="JXA80" s="21"/>
      <c r="JXB80" s="21"/>
      <c r="JXC80" s="21"/>
      <c r="JXD80" s="21"/>
      <c r="JXE80" s="21"/>
      <c r="JXF80" s="21"/>
      <c r="JXG80" s="21"/>
      <c r="JXH80" s="21"/>
      <c r="JXI80" s="21"/>
      <c r="JXJ80" s="21"/>
      <c r="JXK80" s="21"/>
      <c r="JXL80" s="21"/>
      <c r="JXM80" s="21"/>
      <c r="JXN80" s="21"/>
      <c r="JXO80" s="21"/>
      <c r="JXP80" s="21"/>
      <c r="JXQ80" s="21"/>
      <c r="JXR80" s="21"/>
      <c r="JXS80" s="21"/>
      <c r="JXT80" s="21"/>
      <c r="JXU80" s="21"/>
      <c r="JXV80" s="21"/>
      <c r="JXW80" s="21"/>
      <c r="JXX80" s="21"/>
      <c r="JXY80" s="21"/>
      <c r="JXZ80" s="21"/>
      <c r="JYA80" s="21"/>
      <c r="JYB80" s="21"/>
      <c r="JYC80" s="21"/>
      <c r="JYD80" s="21"/>
      <c r="JYE80" s="21"/>
      <c r="JYF80" s="21"/>
      <c r="JYG80" s="21"/>
      <c r="JYH80" s="21"/>
      <c r="JYI80" s="21"/>
      <c r="JYJ80" s="21"/>
      <c r="JYK80" s="21"/>
      <c r="JYL80" s="21"/>
      <c r="JYM80" s="21"/>
      <c r="JYN80" s="21"/>
      <c r="JYO80" s="21"/>
      <c r="JYP80" s="21"/>
      <c r="JYQ80" s="21"/>
      <c r="JYR80" s="21"/>
      <c r="JYS80" s="21"/>
      <c r="JYT80" s="21"/>
      <c r="JYU80" s="21"/>
      <c r="JYV80" s="21"/>
      <c r="JYW80" s="21"/>
      <c r="JYX80" s="21"/>
      <c r="JYY80" s="21"/>
      <c r="JYZ80" s="21"/>
      <c r="JZA80" s="21"/>
      <c r="JZB80" s="21"/>
      <c r="JZC80" s="21"/>
      <c r="JZD80" s="21"/>
      <c r="JZE80" s="21"/>
      <c r="JZF80" s="21"/>
      <c r="JZG80" s="21"/>
      <c r="JZH80" s="21"/>
      <c r="JZI80" s="21"/>
      <c r="JZJ80" s="21"/>
      <c r="JZK80" s="21"/>
      <c r="JZL80" s="21"/>
      <c r="JZM80" s="21"/>
      <c r="JZN80" s="21"/>
      <c r="JZO80" s="21"/>
      <c r="JZP80" s="21"/>
      <c r="JZQ80" s="21"/>
      <c r="JZR80" s="21"/>
      <c r="JZS80" s="21"/>
      <c r="JZT80" s="21"/>
      <c r="JZU80" s="21"/>
      <c r="JZV80" s="21"/>
      <c r="JZW80" s="21"/>
      <c r="JZX80" s="21"/>
      <c r="JZY80" s="21"/>
      <c r="JZZ80" s="21"/>
      <c r="KAA80" s="21"/>
      <c r="KAB80" s="21"/>
      <c r="KAC80" s="21"/>
      <c r="KAD80" s="21"/>
      <c r="KAE80" s="21"/>
      <c r="KAF80" s="21"/>
      <c r="KAG80" s="21"/>
      <c r="KAH80" s="21"/>
      <c r="KAI80" s="21"/>
      <c r="KAJ80" s="21"/>
      <c r="KAK80" s="21"/>
      <c r="KAL80" s="21"/>
      <c r="KAM80" s="21"/>
      <c r="KAN80" s="21"/>
      <c r="KAO80" s="21"/>
      <c r="KAP80" s="21"/>
      <c r="KAQ80" s="21"/>
      <c r="KAR80" s="21"/>
      <c r="KAS80" s="21"/>
      <c r="KAT80" s="21"/>
      <c r="KAU80" s="21"/>
      <c r="KAV80" s="21"/>
      <c r="KAW80" s="21"/>
      <c r="KAX80" s="21"/>
      <c r="KAY80" s="21"/>
      <c r="KAZ80" s="21"/>
      <c r="KBA80" s="21"/>
      <c r="KBB80" s="21"/>
      <c r="KBC80" s="21"/>
      <c r="KBD80" s="21"/>
      <c r="KBE80" s="21"/>
      <c r="KBF80" s="21"/>
      <c r="KBG80" s="21"/>
      <c r="KBH80" s="21"/>
      <c r="KBI80" s="21"/>
      <c r="KBJ80" s="21"/>
      <c r="KBK80" s="21"/>
      <c r="KBL80" s="21"/>
      <c r="KBM80" s="21"/>
      <c r="KBN80" s="21"/>
      <c r="KBO80" s="21"/>
      <c r="KBP80" s="21"/>
      <c r="KBQ80" s="21"/>
      <c r="KBR80" s="21"/>
      <c r="KBS80" s="21"/>
      <c r="KBT80" s="21"/>
      <c r="KBU80" s="21"/>
      <c r="KBV80" s="21"/>
      <c r="KBW80" s="21"/>
      <c r="KBX80" s="21"/>
      <c r="KBY80" s="21"/>
      <c r="KBZ80" s="21"/>
      <c r="KCA80" s="21"/>
      <c r="KCB80" s="21"/>
      <c r="KCC80" s="21"/>
      <c r="KCD80" s="21"/>
      <c r="KCE80" s="21"/>
      <c r="KCF80" s="21"/>
      <c r="KCG80" s="21"/>
      <c r="KCH80" s="21"/>
      <c r="KCI80" s="21"/>
      <c r="KCJ80" s="21"/>
      <c r="KCK80" s="21"/>
      <c r="KCL80" s="21"/>
      <c r="KCM80" s="21"/>
      <c r="KCN80" s="21"/>
      <c r="KCO80" s="21"/>
      <c r="KCP80" s="21"/>
      <c r="KCQ80" s="21"/>
      <c r="KCR80" s="21"/>
      <c r="KCS80" s="21"/>
      <c r="KCT80" s="21"/>
      <c r="KCU80" s="21"/>
      <c r="KCV80" s="21"/>
      <c r="KCW80" s="21"/>
      <c r="KCX80" s="21"/>
      <c r="KCY80" s="21"/>
      <c r="KCZ80" s="21"/>
      <c r="KDA80" s="21"/>
      <c r="KDB80" s="21"/>
      <c r="KDC80" s="21"/>
      <c r="KDD80" s="21"/>
      <c r="KDE80" s="21"/>
      <c r="KDF80" s="21"/>
      <c r="KDG80" s="21"/>
      <c r="KDH80" s="21"/>
      <c r="KDI80" s="21"/>
      <c r="KDJ80" s="21"/>
      <c r="KDK80" s="21"/>
      <c r="KDL80" s="21"/>
      <c r="KDM80" s="21"/>
      <c r="KDN80" s="21"/>
      <c r="KDO80" s="21"/>
      <c r="KDP80" s="21"/>
      <c r="KDQ80" s="21"/>
      <c r="KDR80" s="21"/>
      <c r="KDS80" s="21"/>
      <c r="KDT80" s="21"/>
      <c r="KDU80" s="21"/>
      <c r="KDV80" s="21"/>
      <c r="KDW80" s="21"/>
      <c r="KDX80" s="21"/>
      <c r="KDY80" s="21"/>
      <c r="KDZ80" s="21"/>
      <c r="KEA80" s="21"/>
      <c r="KEB80" s="21"/>
      <c r="KEC80" s="21"/>
      <c r="KED80" s="21"/>
      <c r="KEE80" s="21"/>
      <c r="KEF80" s="21"/>
      <c r="KEG80" s="21"/>
      <c r="KEH80" s="21"/>
      <c r="KEI80" s="21"/>
      <c r="KEJ80" s="21"/>
      <c r="KEK80" s="21"/>
      <c r="KEL80" s="21"/>
      <c r="KEM80" s="21"/>
      <c r="KEN80" s="21"/>
      <c r="KEO80" s="21"/>
      <c r="KEP80" s="21"/>
      <c r="KEQ80" s="21"/>
      <c r="KER80" s="21"/>
      <c r="KES80" s="21"/>
      <c r="KET80" s="21"/>
      <c r="KEU80" s="21"/>
      <c r="KEV80" s="21"/>
      <c r="KEW80" s="21"/>
      <c r="KEX80" s="21"/>
      <c r="KEY80" s="21"/>
      <c r="KEZ80" s="21"/>
      <c r="KFA80" s="21"/>
      <c r="KFB80" s="21"/>
      <c r="KFC80" s="21"/>
      <c r="KFD80" s="21"/>
      <c r="KFE80" s="21"/>
      <c r="KFF80" s="21"/>
      <c r="KFG80" s="21"/>
      <c r="KFH80" s="21"/>
      <c r="KFI80" s="21"/>
      <c r="KFJ80" s="21"/>
      <c r="KFK80" s="21"/>
      <c r="KFL80" s="21"/>
      <c r="KFM80" s="21"/>
      <c r="KFN80" s="21"/>
      <c r="KFO80" s="21"/>
      <c r="KFP80" s="21"/>
      <c r="KFQ80" s="21"/>
      <c r="KFR80" s="21"/>
      <c r="KFS80" s="21"/>
      <c r="KFT80" s="21"/>
      <c r="KFU80" s="21"/>
      <c r="KFV80" s="21"/>
      <c r="KFW80" s="21"/>
      <c r="KFX80" s="21"/>
      <c r="KFY80" s="21"/>
      <c r="KFZ80" s="21"/>
      <c r="KGA80" s="21"/>
      <c r="KGB80" s="21"/>
      <c r="KGC80" s="21"/>
      <c r="KGD80" s="21"/>
      <c r="KGE80" s="21"/>
      <c r="KGF80" s="21"/>
      <c r="KGG80" s="21"/>
      <c r="KGH80" s="21"/>
      <c r="KGI80" s="21"/>
      <c r="KGJ80" s="21"/>
      <c r="KGK80" s="21"/>
      <c r="KGL80" s="21"/>
      <c r="KGM80" s="21"/>
      <c r="KGN80" s="21"/>
      <c r="KGO80" s="21"/>
      <c r="KGP80" s="21"/>
      <c r="KGQ80" s="21"/>
      <c r="KGR80" s="21"/>
      <c r="KGS80" s="21"/>
      <c r="KGT80" s="21"/>
      <c r="KGU80" s="21"/>
      <c r="KGV80" s="21"/>
      <c r="KGW80" s="21"/>
      <c r="KGX80" s="21"/>
      <c r="KGY80" s="21"/>
      <c r="KGZ80" s="21"/>
      <c r="KHA80" s="21"/>
      <c r="KHB80" s="21"/>
      <c r="KHC80" s="21"/>
      <c r="KHD80" s="21"/>
      <c r="KHE80" s="21"/>
      <c r="KHF80" s="21"/>
      <c r="KHG80" s="21"/>
      <c r="KHH80" s="21"/>
      <c r="KHI80" s="21"/>
      <c r="KHJ80" s="21"/>
      <c r="KHK80" s="21"/>
      <c r="KHL80" s="21"/>
      <c r="KHM80" s="21"/>
      <c r="KHN80" s="21"/>
      <c r="KHO80" s="21"/>
      <c r="KHP80" s="21"/>
      <c r="KHQ80" s="21"/>
      <c r="KHR80" s="21"/>
      <c r="KHS80" s="21"/>
      <c r="KHT80" s="21"/>
      <c r="KHU80" s="21"/>
      <c r="KHV80" s="21"/>
      <c r="KHW80" s="21"/>
      <c r="KHX80" s="21"/>
      <c r="KHY80" s="21"/>
      <c r="KHZ80" s="21"/>
      <c r="KIA80" s="21"/>
      <c r="KIB80" s="21"/>
      <c r="KIC80" s="21"/>
      <c r="KID80" s="21"/>
      <c r="KIE80" s="21"/>
      <c r="KIF80" s="21"/>
      <c r="KIG80" s="21"/>
      <c r="KIH80" s="21"/>
      <c r="KII80" s="21"/>
      <c r="KIJ80" s="21"/>
      <c r="KIK80" s="21"/>
      <c r="KIL80" s="21"/>
      <c r="KIM80" s="21"/>
      <c r="KIN80" s="21"/>
      <c r="KIO80" s="21"/>
      <c r="KIP80" s="21"/>
      <c r="KIQ80" s="21"/>
      <c r="KIR80" s="21"/>
      <c r="KIS80" s="21"/>
      <c r="KIT80" s="21"/>
      <c r="KIU80" s="21"/>
      <c r="KIV80" s="21"/>
      <c r="KIW80" s="21"/>
      <c r="KIX80" s="21"/>
      <c r="KIY80" s="21"/>
      <c r="KIZ80" s="21"/>
      <c r="KJA80" s="21"/>
      <c r="KJB80" s="21"/>
      <c r="KJC80" s="21"/>
      <c r="KJD80" s="21"/>
      <c r="KJE80" s="21"/>
      <c r="KJF80" s="21"/>
      <c r="KJG80" s="21"/>
      <c r="KJH80" s="21"/>
      <c r="KJI80" s="21"/>
      <c r="KJJ80" s="21"/>
      <c r="KJK80" s="21"/>
      <c r="KJL80" s="21"/>
      <c r="KJM80" s="21"/>
      <c r="KJN80" s="21"/>
      <c r="KJO80" s="21"/>
      <c r="KJP80" s="21"/>
      <c r="KJQ80" s="21"/>
      <c r="KJR80" s="21"/>
      <c r="KJS80" s="21"/>
      <c r="KJT80" s="21"/>
      <c r="KJU80" s="21"/>
      <c r="KJV80" s="21"/>
      <c r="KJW80" s="21"/>
      <c r="KJX80" s="21"/>
      <c r="KJY80" s="21"/>
      <c r="KJZ80" s="21"/>
      <c r="KKA80" s="21"/>
      <c r="KKB80" s="21"/>
      <c r="KKC80" s="21"/>
      <c r="KKD80" s="21"/>
      <c r="KKE80" s="21"/>
      <c r="KKF80" s="21"/>
      <c r="KKG80" s="21"/>
      <c r="KKH80" s="21"/>
      <c r="KKI80" s="21"/>
      <c r="KKJ80" s="21"/>
      <c r="KKK80" s="21"/>
      <c r="KKL80" s="21"/>
      <c r="KKM80" s="21"/>
      <c r="KKN80" s="21"/>
      <c r="KKO80" s="21"/>
      <c r="KKP80" s="21"/>
      <c r="KKQ80" s="21"/>
      <c r="KKR80" s="21"/>
      <c r="KKS80" s="21"/>
      <c r="KKT80" s="21"/>
      <c r="KKU80" s="21"/>
      <c r="KKV80" s="21"/>
      <c r="KKW80" s="21"/>
      <c r="KKX80" s="21"/>
      <c r="KKY80" s="21"/>
      <c r="KKZ80" s="21"/>
      <c r="KLA80" s="21"/>
      <c r="KLB80" s="21"/>
      <c r="KLC80" s="21"/>
      <c r="KLD80" s="21"/>
      <c r="KLE80" s="21"/>
      <c r="KLF80" s="21"/>
      <c r="KLG80" s="21"/>
      <c r="KLH80" s="21"/>
      <c r="KLI80" s="21"/>
      <c r="KLJ80" s="21"/>
      <c r="KLK80" s="21"/>
      <c r="KLL80" s="21"/>
      <c r="KLM80" s="21"/>
      <c r="KLN80" s="21"/>
      <c r="KLO80" s="21"/>
      <c r="KLP80" s="21"/>
      <c r="KLQ80" s="21"/>
      <c r="KLR80" s="21"/>
      <c r="KLS80" s="21"/>
      <c r="KLT80" s="21"/>
      <c r="KLU80" s="21"/>
      <c r="KLV80" s="21"/>
      <c r="KLW80" s="21"/>
      <c r="KLX80" s="21"/>
      <c r="KLY80" s="21"/>
      <c r="KLZ80" s="21"/>
      <c r="KMA80" s="21"/>
      <c r="KMB80" s="21"/>
      <c r="KMC80" s="21"/>
      <c r="KMD80" s="21"/>
      <c r="KME80" s="21"/>
      <c r="KMF80" s="21"/>
      <c r="KMG80" s="21"/>
      <c r="KMH80" s="21"/>
      <c r="KMI80" s="21"/>
      <c r="KMJ80" s="21"/>
      <c r="KMK80" s="21"/>
      <c r="KML80" s="21"/>
      <c r="KMM80" s="21"/>
      <c r="KMN80" s="21"/>
      <c r="KMO80" s="21"/>
      <c r="KMP80" s="21"/>
      <c r="KMQ80" s="21"/>
      <c r="KMR80" s="21"/>
      <c r="KMS80" s="21"/>
      <c r="KMT80" s="21"/>
      <c r="KMU80" s="21"/>
      <c r="KMV80" s="21"/>
      <c r="KMW80" s="21"/>
      <c r="KMX80" s="21"/>
      <c r="KMY80" s="21"/>
      <c r="KMZ80" s="21"/>
      <c r="KNA80" s="21"/>
      <c r="KNB80" s="21"/>
      <c r="KNC80" s="21"/>
      <c r="KND80" s="21"/>
      <c r="KNE80" s="21"/>
      <c r="KNF80" s="21"/>
      <c r="KNG80" s="21"/>
      <c r="KNH80" s="21"/>
      <c r="KNI80" s="21"/>
      <c r="KNJ80" s="21"/>
      <c r="KNK80" s="21"/>
      <c r="KNL80" s="21"/>
      <c r="KNM80" s="21"/>
      <c r="KNN80" s="21"/>
      <c r="KNO80" s="21"/>
      <c r="KNP80" s="21"/>
      <c r="KNQ80" s="21"/>
      <c r="KNR80" s="21"/>
      <c r="KNS80" s="21"/>
      <c r="KNT80" s="21"/>
      <c r="KNU80" s="21"/>
      <c r="KNV80" s="21"/>
      <c r="KNW80" s="21"/>
      <c r="KNX80" s="21"/>
      <c r="KNY80" s="21"/>
      <c r="KNZ80" s="21"/>
      <c r="KOA80" s="21"/>
      <c r="KOB80" s="21"/>
      <c r="KOC80" s="21"/>
      <c r="KOD80" s="21"/>
      <c r="KOE80" s="21"/>
      <c r="KOF80" s="21"/>
      <c r="KOG80" s="21"/>
      <c r="KOH80" s="21"/>
      <c r="KOI80" s="21"/>
      <c r="KOJ80" s="21"/>
      <c r="KOK80" s="21"/>
      <c r="KOL80" s="21"/>
      <c r="KOM80" s="21"/>
      <c r="KON80" s="21"/>
      <c r="KOO80" s="21"/>
      <c r="KOP80" s="21"/>
      <c r="KOQ80" s="21"/>
      <c r="KOR80" s="21"/>
      <c r="KOS80" s="21"/>
      <c r="KOT80" s="21"/>
      <c r="KOU80" s="21"/>
      <c r="KOV80" s="21"/>
      <c r="KOW80" s="21"/>
      <c r="KOX80" s="21"/>
      <c r="KOY80" s="21"/>
      <c r="KOZ80" s="21"/>
      <c r="KPA80" s="21"/>
      <c r="KPB80" s="21"/>
      <c r="KPC80" s="21"/>
      <c r="KPD80" s="21"/>
      <c r="KPE80" s="21"/>
      <c r="KPF80" s="21"/>
      <c r="KPG80" s="21"/>
      <c r="KPH80" s="21"/>
      <c r="KPI80" s="21"/>
      <c r="KPJ80" s="21"/>
      <c r="KPK80" s="21"/>
      <c r="KPL80" s="21"/>
      <c r="KPM80" s="21"/>
      <c r="KPN80" s="21"/>
      <c r="KPO80" s="21"/>
      <c r="KPP80" s="21"/>
      <c r="KPQ80" s="21"/>
      <c r="KPR80" s="21"/>
      <c r="KPS80" s="21"/>
      <c r="KPT80" s="21"/>
      <c r="KPU80" s="21"/>
      <c r="KPV80" s="21"/>
      <c r="KPW80" s="21"/>
      <c r="KPX80" s="21"/>
      <c r="KPY80" s="21"/>
      <c r="KPZ80" s="21"/>
      <c r="KQA80" s="21"/>
      <c r="KQB80" s="21"/>
      <c r="KQC80" s="21"/>
      <c r="KQD80" s="21"/>
      <c r="KQE80" s="21"/>
      <c r="KQF80" s="21"/>
      <c r="KQG80" s="21"/>
      <c r="KQH80" s="21"/>
      <c r="KQI80" s="21"/>
      <c r="KQJ80" s="21"/>
      <c r="KQK80" s="21"/>
      <c r="KQL80" s="21"/>
      <c r="KQM80" s="21"/>
      <c r="KQN80" s="21"/>
      <c r="KQO80" s="21"/>
      <c r="KQP80" s="21"/>
      <c r="KQQ80" s="21"/>
      <c r="KQR80" s="21"/>
      <c r="KQS80" s="21"/>
      <c r="KQT80" s="21"/>
      <c r="KQU80" s="21"/>
      <c r="KQV80" s="21"/>
      <c r="KQW80" s="21"/>
      <c r="KQX80" s="21"/>
      <c r="KQY80" s="21"/>
      <c r="KQZ80" s="21"/>
      <c r="KRA80" s="21"/>
      <c r="KRB80" s="21"/>
      <c r="KRC80" s="21"/>
      <c r="KRD80" s="21"/>
      <c r="KRE80" s="21"/>
      <c r="KRF80" s="21"/>
      <c r="KRG80" s="21"/>
      <c r="KRH80" s="21"/>
      <c r="KRI80" s="21"/>
      <c r="KRJ80" s="21"/>
      <c r="KRK80" s="21"/>
      <c r="KRL80" s="21"/>
      <c r="KRM80" s="21"/>
      <c r="KRN80" s="21"/>
      <c r="KRO80" s="21"/>
      <c r="KRP80" s="21"/>
      <c r="KRQ80" s="21"/>
      <c r="KRR80" s="21"/>
      <c r="KRS80" s="21"/>
      <c r="KRT80" s="21"/>
      <c r="KRU80" s="21"/>
      <c r="KRV80" s="21"/>
      <c r="KRW80" s="21"/>
      <c r="KRX80" s="21"/>
      <c r="KRY80" s="21"/>
      <c r="KRZ80" s="21"/>
      <c r="KSA80" s="21"/>
      <c r="KSB80" s="21"/>
      <c r="KSC80" s="21"/>
      <c r="KSD80" s="21"/>
      <c r="KSE80" s="21"/>
      <c r="KSF80" s="21"/>
      <c r="KSG80" s="21"/>
      <c r="KSH80" s="21"/>
      <c r="KSI80" s="21"/>
      <c r="KSJ80" s="21"/>
      <c r="KSK80" s="21"/>
      <c r="KSL80" s="21"/>
      <c r="KSM80" s="21"/>
      <c r="KSN80" s="21"/>
      <c r="KSO80" s="21"/>
      <c r="KSP80" s="21"/>
      <c r="KSQ80" s="21"/>
      <c r="KSR80" s="21"/>
      <c r="KSS80" s="21"/>
      <c r="KST80" s="21"/>
      <c r="KSU80" s="21"/>
      <c r="KSV80" s="21"/>
      <c r="KSW80" s="21"/>
      <c r="KSX80" s="21"/>
      <c r="KSY80" s="21"/>
      <c r="KSZ80" s="21"/>
      <c r="KTA80" s="21"/>
      <c r="KTB80" s="21"/>
      <c r="KTC80" s="21"/>
      <c r="KTD80" s="21"/>
      <c r="KTE80" s="21"/>
      <c r="KTF80" s="21"/>
      <c r="KTG80" s="21"/>
      <c r="KTH80" s="21"/>
      <c r="KTI80" s="21"/>
      <c r="KTJ80" s="21"/>
      <c r="KTK80" s="21"/>
      <c r="KTL80" s="21"/>
      <c r="KTM80" s="21"/>
      <c r="KTN80" s="21"/>
      <c r="KTO80" s="21"/>
      <c r="KTP80" s="21"/>
      <c r="KTQ80" s="21"/>
      <c r="KTR80" s="21"/>
      <c r="KTS80" s="21"/>
      <c r="KTT80" s="21"/>
      <c r="KTU80" s="21"/>
      <c r="KTV80" s="21"/>
      <c r="KTW80" s="21"/>
      <c r="KTX80" s="21"/>
      <c r="KTY80" s="21"/>
      <c r="KTZ80" s="21"/>
      <c r="KUA80" s="21"/>
      <c r="KUB80" s="21"/>
      <c r="KUC80" s="21"/>
      <c r="KUD80" s="21"/>
      <c r="KUE80" s="21"/>
      <c r="KUF80" s="21"/>
      <c r="KUG80" s="21"/>
      <c r="KUH80" s="21"/>
      <c r="KUI80" s="21"/>
      <c r="KUJ80" s="21"/>
      <c r="KUK80" s="21"/>
      <c r="KUL80" s="21"/>
      <c r="KUM80" s="21"/>
      <c r="KUN80" s="21"/>
      <c r="KUO80" s="21"/>
      <c r="KUP80" s="21"/>
      <c r="KUQ80" s="21"/>
      <c r="KUR80" s="21"/>
      <c r="KUS80" s="21"/>
      <c r="KUT80" s="21"/>
      <c r="KUU80" s="21"/>
      <c r="KUV80" s="21"/>
      <c r="KUW80" s="21"/>
      <c r="KUX80" s="21"/>
      <c r="KUY80" s="21"/>
      <c r="KUZ80" s="21"/>
      <c r="KVA80" s="21"/>
      <c r="KVB80" s="21"/>
      <c r="KVC80" s="21"/>
      <c r="KVD80" s="21"/>
      <c r="KVE80" s="21"/>
      <c r="KVF80" s="21"/>
      <c r="KVG80" s="21"/>
      <c r="KVH80" s="21"/>
      <c r="KVI80" s="21"/>
      <c r="KVJ80" s="21"/>
      <c r="KVK80" s="21"/>
      <c r="KVL80" s="21"/>
      <c r="KVM80" s="21"/>
      <c r="KVN80" s="21"/>
      <c r="KVO80" s="21"/>
      <c r="KVP80" s="21"/>
      <c r="KVQ80" s="21"/>
      <c r="KVR80" s="21"/>
      <c r="KVS80" s="21"/>
      <c r="KVT80" s="21"/>
      <c r="KVU80" s="21"/>
      <c r="KVV80" s="21"/>
      <c r="KVW80" s="21"/>
      <c r="KVX80" s="21"/>
      <c r="KVY80" s="21"/>
      <c r="KVZ80" s="21"/>
      <c r="KWA80" s="21"/>
      <c r="KWB80" s="21"/>
      <c r="KWC80" s="21"/>
      <c r="KWD80" s="21"/>
      <c r="KWE80" s="21"/>
      <c r="KWF80" s="21"/>
      <c r="KWG80" s="21"/>
      <c r="KWH80" s="21"/>
      <c r="KWI80" s="21"/>
      <c r="KWJ80" s="21"/>
      <c r="KWK80" s="21"/>
      <c r="KWL80" s="21"/>
      <c r="KWM80" s="21"/>
      <c r="KWN80" s="21"/>
      <c r="KWO80" s="21"/>
      <c r="KWP80" s="21"/>
      <c r="KWQ80" s="21"/>
      <c r="KWR80" s="21"/>
      <c r="KWS80" s="21"/>
      <c r="KWT80" s="21"/>
      <c r="KWU80" s="21"/>
      <c r="KWV80" s="21"/>
      <c r="KWW80" s="21"/>
      <c r="KWX80" s="21"/>
      <c r="KWY80" s="21"/>
      <c r="KWZ80" s="21"/>
      <c r="KXA80" s="21"/>
      <c r="KXB80" s="21"/>
      <c r="KXC80" s="21"/>
      <c r="KXD80" s="21"/>
      <c r="KXE80" s="21"/>
      <c r="KXF80" s="21"/>
      <c r="KXG80" s="21"/>
      <c r="KXH80" s="21"/>
      <c r="KXI80" s="21"/>
      <c r="KXJ80" s="21"/>
      <c r="KXK80" s="21"/>
      <c r="KXL80" s="21"/>
      <c r="KXM80" s="21"/>
      <c r="KXN80" s="21"/>
      <c r="KXO80" s="21"/>
      <c r="KXP80" s="21"/>
      <c r="KXQ80" s="21"/>
      <c r="KXR80" s="21"/>
      <c r="KXS80" s="21"/>
      <c r="KXT80" s="21"/>
      <c r="KXU80" s="21"/>
      <c r="KXV80" s="21"/>
      <c r="KXW80" s="21"/>
      <c r="KXX80" s="21"/>
      <c r="KXY80" s="21"/>
      <c r="KXZ80" s="21"/>
      <c r="KYA80" s="21"/>
      <c r="KYB80" s="21"/>
      <c r="KYC80" s="21"/>
      <c r="KYD80" s="21"/>
      <c r="KYE80" s="21"/>
      <c r="KYF80" s="21"/>
      <c r="KYG80" s="21"/>
      <c r="KYH80" s="21"/>
      <c r="KYI80" s="21"/>
      <c r="KYJ80" s="21"/>
      <c r="KYK80" s="21"/>
      <c r="KYL80" s="21"/>
      <c r="KYM80" s="21"/>
      <c r="KYN80" s="21"/>
      <c r="KYO80" s="21"/>
      <c r="KYP80" s="21"/>
      <c r="KYQ80" s="21"/>
      <c r="KYR80" s="21"/>
      <c r="KYS80" s="21"/>
      <c r="KYT80" s="21"/>
      <c r="KYU80" s="21"/>
      <c r="KYV80" s="21"/>
      <c r="KYW80" s="21"/>
      <c r="KYX80" s="21"/>
      <c r="KYY80" s="21"/>
      <c r="KYZ80" s="21"/>
      <c r="KZA80" s="21"/>
      <c r="KZB80" s="21"/>
      <c r="KZC80" s="21"/>
      <c r="KZD80" s="21"/>
      <c r="KZE80" s="21"/>
      <c r="KZF80" s="21"/>
      <c r="KZG80" s="21"/>
      <c r="KZH80" s="21"/>
      <c r="KZI80" s="21"/>
      <c r="KZJ80" s="21"/>
      <c r="KZK80" s="21"/>
      <c r="KZL80" s="21"/>
      <c r="KZM80" s="21"/>
      <c r="KZN80" s="21"/>
      <c r="KZO80" s="21"/>
      <c r="KZP80" s="21"/>
      <c r="KZQ80" s="21"/>
      <c r="KZR80" s="21"/>
      <c r="KZS80" s="21"/>
      <c r="KZT80" s="21"/>
      <c r="KZU80" s="21"/>
      <c r="KZV80" s="21"/>
      <c r="KZW80" s="21"/>
      <c r="KZX80" s="21"/>
      <c r="KZY80" s="21"/>
      <c r="KZZ80" s="21"/>
      <c r="LAA80" s="21"/>
      <c r="LAB80" s="21"/>
      <c r="LAC80" s="21"/>
      <c r="LAD80" s="21"/>
      <c r="LAE80" s="21"/>
      <c r="LAF80" s="21"/>
      <c r="LAG80" s="21"/>
      <c r="LAH80" s="21"/>
      <c r="LAI80" s="21"/>
      <c r="LAJ80" s="21"/>
      <c r="LAK80" s="21"/>
      <c r="LAL80" s="21"/>
      <c r="LAM80" s="21"/>
      <c r="LAN80" s="21"/>
      <c r="LAO80" s="21"/>
      <c r="LAP80" s="21"/>
      <c r="LAQ80" s="21"/>
      <c r="LAR80" s="21"/>
      <c r="LAS80" s="21"/>
      <c r="LAT80" s="21"/>
      <c r="LAU80" s="21"/>
      <c r="LAV80" s="21"/>
      <c r="LAW80" s="21"/>
      <c r="LAX80" s="21"/>
      <c r="LAY80" s="21"/>
      <c r="LAZ80" s="21"/>
      <c r="LBA80" s="21"/>
      <c r="LBB80" s="21"/>
      <c r="LBC80" s="21"/>
      <c r="LBD80" s="21"/>
      <c r="LBE80" s="21"/>
      <c r="LBF80" s="21"/>
      <c r="LBG80" s="21"/>
      <c r="LBH80" s="21"/>
      <c r="LBI80" s="21"/>
      <c r="LBJ80" s="21"/>
      <c r="LBK80" s="21"/>
      <c r="LBL80" s="21"/>
      <c r="LBM80" s="21"/>
      <c r="LBN80" s="21"/>
      <c r="LBO80" s="21"/>
      <c r="LBP80" s="21"/>
      <c r="LBQ80" s="21"/>
      <c r="LBR80" s="21"/>
      <c r="LBS80" s="21"/>
      <c r="LBT80" s="21"/>
      <c r="LBU80" s="21"/>
      <c r="LBV80" s="21"/>
      <c r="LBW80" s="21"/>
      <c r="LBX80" s="21"/>
      <c r="LBY80" s="21"/>
      <c r="LBZ80" s="21"/>
      <c r="LCA80" s="21"/>
      <c r="LCB80" s="21"/>
      <c r="LCC80" s="21"/>
      <c r="LCD80" s="21"/>
      <c r="LCE80" s="21"/>
      <c r="LCF80" s="21"/>
      <c r="LCG80" s="21"/>
      <c r="LCH80" s="21"/>
      <c r="LCI80" s="21"/>
      <c r="LCJ80" s="21"/>
      <c r="LCK80" s="21"/>
      <c r="LCL80" s="21"/>
      <c r="LCM80" s="21"/>
      <c r="LCN80" s="21"/>
      <c r="LCO80" s="21"/>
      <c r="LCP80" s="21"/>
      <c r="LCQ80" s="21"/>
      <c r="LCR80" s="21"/>
      <c r="LCS80" s="21"/>
      <c r="LCT80" s="21"/>
      <c r="LCU80" s="21"/>
      <c r="LCV80" s="21"/>
      <c r="LCW80" s="21"/>
      <c r="LCX80" s="21"/>
      <c r="LCY80" s="21"/>
      <c r="LCZ80" s="21"/>
      <c r="LDA80" s="21"/>
      <c r="LDB80" s="21"/>
      <c r="LDC80" s="21"/>
      <c r="LDD80" s="21"/>
      <c r="LDE80" s="21"/>
      <c r="LDF80" s="21"/>
      <c r="LDG80" s="21"/>
      <c r="LDH80" s="21"/>
      <c r="LDI80" s="21"/>
      <c r="LDJ80" s="21"/>
      <c r="LDK80" s="21"/>
      <c r="LDL80" s="21"/>
      <c r="LDM80" s="21"/>
      <c r="LDN80" s="21"/>
      <c r="LDO80" s="21"/>
      <c r="LDP80" s="21"/>
      <c r="LDQ80" s="21"/>
      <c r="LDR80" s="21"/>
      <c r="LDS80" s="21"/>
      <c r="LDT80" s="21"/>
      <c r="LDU80" s="21"/>
      <c r="LDV80" s="21"/>
      <c r="LDW80" s="21"/>
      <c r="LDX80" s="21"/>
      <c r="LDY80" s="21"/>
      <c r="LDZ80" s="21"/>
      <c r="LEA80" s="21"/>
      <c r="LEB80" s="21"/>
      <c r="LEC80" s="21"/>
      <c r="LED80" s="21"/>
      <c r="LEE80" s="21"/>
      <c r="LEF80" s="21"/>
      <c r="LEG80" s="21"/>
      <c r="LEH80" s="21"/>
      <c r="LEI80" s="21"/>
      <c r="LEJ80" s="21"/>
      <c r="LEK80" s="21"/>
      <c r="LEL80" s="21"/>
      <c r="LEM80" s="21"/>
      <c r="LEN80" s="21"/>
      <c r="LEO80" s="21"/>
      <c r="LEP80" s="21"/>
      <c r="LEQ80" s="21"/>
      <c r="LER80" s="21"/>
      <c r="LES80" s="21"/>
      <c r="LET80" s="21"/>
      <c r="LEU80" s="21"/>
      <c r="LEV80" s="21"/>
      <c r="LEW80" s="21"/>
      <c r="LEX80" s="21"/>
      <c r="LEY80" s="21"/>
      <c r="LEZ80" s="21"/>
      <c r="LFA80" s="21"/>
      <c r="LFB80" s="21"/>
      <c r="LFC80" s="21"/>
      <c r="LFD80" s="21"/>
      <c r="LFE80" s="21"/>
      <c r="LFF80" s="21"/>
      <c r="LFG80" s="21"/>
      <c r="LFH80" s="21"/>
      <c r="LFI80" s="21"/>
      <c r="LFJ80" s="21"/>
      <c r="LFK80" s="21"/>
      <c r="LFL80" s="21"/>
      <c r="LFM80" s="21"/>
      <c r="LFN80" s="21"/>
      <c r="LFO80" s="21"/>
      <c r="LFP80" s="21"/>
      <c r="LFQ80" s="21"/>
      <c r="LFR80" s="21"/>
      <c r="LFS80" s="21"/>
      <c r="LFT80" s="21"/>
      <c r="LFU80" s="21"/>
      <c r="LFV80" s="21"/>
      <c r="LFW80" s="21"/>
      <c r="LFX80" s="21"/>
      <c r="LFY80" s="21"/>
      <c r="LFZ80" s="21"/>
      <c r="LGA80" s="21"/>
      <c r="LGB80" s="21"/>
      <c r="LGC80" s="21"/>
      <c r="LGD80" s="21"/>
      <c r="LGE80" s="21"/>
      <c r="LGF80" s="21"/>
      <c r="LGG80" s="21"/>
      <c r="LGH80" s="21"/>
      <c r="LGI80" s="21"/>
      <c r="LGJ80" s="21"/>
      <c r="LGK80" s="21"/>
      <c r="LGL80" s="21"/>
      <c r="LGM80" s="21"/>
      <c r="LGN80" s="21"/>
      <c r="LGO80" s="21"/>
      <c r="LGP80" s="21"/>
      <c r="LGQ80" s="21"/>
      <c r="LGR80" s="21"/>
      <c r="LGS80" s="21"/>
      <c r="LGT80" s="21"/>
      <c r="LGU80" s="21"/>
      <c r="LGV80" s="21"/>
      <c r="LGW80" s="21"/>
      <c r="LGX80" s="21"/>
      <c r="LGY80" s="21"/>
      <c r="LGZ80" s="21"/>
      <c r="LHA80" s="21"/>
      <c r="LHB80" s="21"/>
      <c r="LHC80" s="21"/>
      <c r="LHD80" s="21"/>
      <c r="LHE80" s="21"/>
      <c r="LHF80" s="21"/>
      <c r="LHG80" s="21"/>
      <c r="LHH80" s="21"/>
      <c r="LHI80" s="21"/>
      <c r="LHJ80" s="21"/>
      <c r="LHK80" s="21"/>
      <c r="LHL80" s="21"/>
      <c r="LHM80" s="21"/>
      <c r="LHN80" s="21"/>
      <c r="LHO80" s="21"/>
      <c r="LHP80" s="21"/>
      <c r="LHQ80" s="21"/>
      <c r="LHR80" s="21"/>
      <c r="LHS80" s="21"/>
      <c r="LHT80" s="21"/>
      <c r="LHU80" s="21"/>
      <c r="LHV80" s="21"/>
      <c r="LHW80" s="21"/>
      <c r="LHX80" s="21"/>
      <c r="LHY80" s="21"/>
      <c r="LHZ80" s="21"/>
      <c r="LIA80" s="21"/>
      <c r="LIB80" s="21"/>
      <c r="LIC80" s="21"/>
      <c r="LID80" s="21"/>
      <c r="LIE80" s="21"/>
      <c r="LIF80" s="21"/>
      <c r="LIG80" s="21"/>
      <c r="LIH80" s="21"/>
      <c r="LII80" s="21"/>
      <c r="LIJ80" s="21"/>
      <c r="LIK80" s="21"/>
      <c r="LIL80" s="21"/>
      <c r="LIM80" s="21"/>
      <c r="LIN80" s="21"/>
      <c r="LIO80" s="21"/>
      <c r="LIP80" s="21"/>
      <c r="LIQ80" s="21"/>
      <c r="LIR80" s="21"/>
      <c r="LIS80" s="21"/>
      <c r="LIT80" s="21"/>
      <c r="LIU80" s="21"/>
      <c r="LIV80" s="21"/>
      <c r="LIW80" s="21"/>
      <c r="LIX80" s="21"/>
      <c r="LIY80" s="21"/>
      <c r="LIZ80" s="21"/>
      <c r="LJA80" s="21"/>
      <c r="LJB80" s="21"/>
      <c r="LJC80" s="21"/>
      <c r="LJD80" s="21"/>
      <c r="LJE80" s="21"/>
      <c r="LJF80" s="21"/>
      <c r="LJG80" s="21"/>
      <c r="LJH80" s="21"/>
      <c r="LJI80" s="21"/>
      <c r="LJJ80" s="21"/>
      <c r="LJK80" s="21"/>
      <c r="LJL80" s="21"/>
      <c r="LJM80" s="21"/>
      <c r="LJN80" s="21"/>
      <c r="LJO80" s="21"/>
      <c r="LJP80" s="21"/>
      <c r="LJQ80" s="21"/>
      <c r="LJR80" s="21"/>
      <c r="LJS80" s="21"/>
      <c r="LJT80" s="21"/>
      <c r="LJU80" s="21"/>
      <c r="LJV80" s="21"/>
      <c r="LJW80" s="21"/>
      <c r="LJX80" s="21"/>
      <c r="LJY80" s="21"/>
      <c r="LJZ80" s="21"/>
      <c r="LKA80" s="21"/>
      <c r="LKB80" s="21"/>
      <c r="LKC80" s="21"/>
      <c r="LKD80" s="21"/>
      <c r="LKE80" s="21"/>
      <c r="LKF80" s="21"/>
      <c r="LKG80" s="21"/>
      <c r="LKH80" s="21"/>
      <c r="LKI80" s="21"/>
      <c r="LKJ80" s="21"/>
      <c r="LKK80" s="21"/>
      <c r="LKL80" s="21"/>
      <c r="LKM80" s="21"/>
      <c r="LKN80" s="21"/>
      <c r="LKO80" s="21"/>
      <c r="LKP80" s="21"/>
      <c r="LKQ80" s="21"/>
      <c r="LKR80" s="21"/>
      <c r="LKS80" s="21"/>
      <c r="LKT80" s="21"/>
      <c r="LKU80" s="21"/>
      <c r="LKV80" s="21"/>
      <c r="LKW80" s="21"/>
      <c r="LKX80" s="21"/>
      <c r="LKY80" s="21"/>
      <c r="LKZ80" s="21"/>
      <c r="LLA80" s="21"/>
      <c r="LLB80" s="21"/>
      <c r="LLC80" s="21"/>
      <c r="LLD80" s="21"/>
      <c r="LLE80" s="21"/>
      <c r="LLF80" s="21"/>
      <c r="LLG80" s="21"/>
      <c r="LLH80" s="21"/>
      <c r="LLI80" s="21"/>
      <c r="LLJ80" s="21"/>
      <c r="LLK80" s="21"/>
      <c r="LLL80" s="21"/>
      <c r="LLM80" s="21"/>
      <c r="LLN80" s="21"/>
      <c r="LLO80" s="21"/>
      <c r="LLP80" s="21"/>
      <c r="LLQ80" s="21"/>
      <c r="LLR80" s="21"/>
      <c r="LLS80" s="21"/>
      <c r="LLT80" s="21"/>
      <c r="LLU80" s="21"/>
      <c r="LLV80" s="21"/>
      <c r="LLW80" s="21"/>
      <c r="LLX80" s="21"/>
      <c r="LLY80" s="21"/>
      <c r="LLZ80" s="21"/>
      <c r="LMA80" s="21"/>
      <c r="LMB80" s="21"/>
      <c r="LMC80" s="21"/>
      <c r="LMD80" s="21"/>
      <c r="LME80" s="21"/>
      <c r="LMF80" s="21"/>
      <c r="LMG80" s="21"/>
      <c r="LMH80" s="21"/>
      <c r="LMI80" s="21"/>
      <c r="LMJ80" s="21"/>
      <c r="LMK80" s="21"/>
      <c r="LML80" s="21"/>
      <c r="LMM80" s="21"/>
      <c r="LMN80" s="21"/>
      <c r="LMO80" s="21"/>
      <c r="LMP80" s="21"/>
      <c r="LMQ80" s="21"/>
      <c r="LMR80" s="21"/>
      <c r="LMS80" s="21"/>
      <c r="LMT80" s="21"/>
      <c r="LMU80" s="21"/>
      <c r="LMV80" s="21"/>
      <c r="LMW80" s="21"/>
      <c r="LMX80" s="21"/>
      <c r="LMY80" s="21"/>
      <c r="LMZ80" s="21"/>
      <c r="LNA80" s="21"/>
      <c r="LNB80" s="21"/>
      <c r="LNC80" s="21"/>
      <c r="LND80" s="21"/>
      <c r="LNE80" s="21"/>
      <c r="LNF80" s="21"/>
      <c r="LNG80" s="21"/>
      <c r="LNH80" s="21"/>
      <c r="LNI80" s="21"/>
      <c r="LNJ80" s="21"/>
      <c r="LNK80" s="21"/>
      <c r="LNL80" s="21"/>
      <c r="LNM80" s="21"/>
      <c r="LNN80" s="21"/>
      <c r="LNO80" s="21"/>
      <c r="LNP80" s="21"/>
      <c r="LNQ80" s="21"/>
      <c r="LNR80" s="21"/>
      <c r="LNS80" s="21"/>
      <c r="LNT80" s="21"/>
      <c r="LNU80" s="21"/>
      <c r="LNV80" s="21"/>
      <c r="LNW80" s="21"/>
      <c r="LNX80" s="21"/>
      <c r="LNY80" s="21"/>
      <c r="LNZ80" s="21"/>
      <c r="LOA80" s="21"/>
      <c r="LOB80" s="21"/>
      <c r="LOC80" s="21"/>
      <c r="LOD80" s="21"/>
      <c r="LOE80" s="21"/>
      <c r="LOF80" s="21"/>
      <c r="LOG80" s="21"/>
      <c r="LOH80" s="21"/>
      <c r="LOI80" s="21"/>
      <c r="LOJ80" s="21"/>
      <c r="LOK80" s="21"/>
      <c r="LOL80" s="21"/>
      <c r="LOM80" s="21"/>
      <c r="LON80" s="21"/>
      <c r="LOO80" s="21"/>
      <c r="LOP80" s="21"/>
      <c r="LOQ80" s="21"/>
      <c r="LOR80" s="21"/>
      <c r="LOS80" s="21"/>
      <c r="LOT80" s="21"/>
      <c r="LOU80" s="21"/>
      <c r="LOV80" s="21"/>
      <c r="LOW80" s="21"/>
      <c r="LOX80" s="21"/>
      <c r="LOY80" s="21"/>
      <c r="LOZ80" s="21"/>
      <c r="LPA80" s="21"/>
      <c r="LPB80" s="21"/>
      <c r="LPC80" s="21"/>
      <c r="LPD80" s="21"/>
      <c r="LPE80" s="21"/>
      <c r="LPF80" s="21"/>
      <c r="LPG80" s="21"/>
      <c r="LPH80" s="21"/>
      <c r="LPI80" s="21"/>
      <c r="LPJ80" s="21"/>
      <c r="LPK80" s="21"/>
      <c r="LPL80" s="21"/>
      <c r="LPM80" s="21"/>
      <c r="LPN80" s="21"/>
      <c r="LPO80" s="21"/>
      <c r="LPP80" s="21"/>
      <c r="LPQ80" s="21"/>
      <c r="LPR80" s="21"/>
      <c r="LPS80" s="21"/>
      <c r="LPT80" s="21"/>
      <c r="LPU80" s="21"/>
      <c r="LPV80" s="21"/>
      <c r="LPW80" s="21"/>
      <c r="LPX80" s="21"/>
      <c r="LPY80" s="21"/>
      <c r="LPZ80" s="21"/>
      <c r="LQA80" s="21"/>
      <c r="LQB80" s="21"/>
      <c r="LQC80" s="21"/>
      <c r="LQD80" s="21"/>
      <c r="LQE80" s="21"/>
      <c r="LQF80" s="21"/>
      <c r="LQG80" s="21"/>
      <c r="LQH80" s="21"/>
      <c r="LQI80" s="21"/>
      <c r="LQJ80" s="21"/>
      <c r="LQK80" s="21"/>
      <c r="LQL80" s="21"/>
      <c r="LQM80" s="21"/>
      <c r="LQN80" s="21"/>
      <c r="LQO80" s="21"/>
      <c r="LQP80" s="21"/>
      <c r="LQQ80" s="21"/>
      <c r="LQR80" s="21"/>
      <c r="LQS80" s="21"/>
      <c r="LQT80" s="21"/>
      <c r="LQU80" s="21"/>
      <c r="LQV80" s="21"/>
      <c r="LQW80" s="21"/>
      <c r="LQX80" s="21"/>
      <c r="LQY80" s="21"/>
      <c r="LQZ80" s="21"/>
      <c r="LRA80" s="21"/>
      <c r="LRB80" s="21"/>
      <c r="LRC80" s="21"/>
      <c r="LRD80" s="21"/>
      <c r="LRE80" s="21"/>
      <c r="LRF80" s="21"/>
      <c r="LRG80" s="21"/>
      <c r="LRH80" s="21"/>
      <c r="LRI80" s="21"/>
      <c r="LRJ80" s="21"/>
      <c r="LRK80" s="21"/>
      <c r="LRL80" s="21"/>
      <c r="LRM80" s="21"/>
      <c r="LRN80" s="21"/>
      <c r="LRO80" s="21"/>
      <c r="LRP80" s="21"/>
      <c r="LRQ80" s="21"/>
      <c r="LRR80" s="21"/>
      <c r="LRS80" s="21"/>
      <c r="LRT80" s="21"/>
      <c r="LRU80" s="21"/>
      <c r="LRV80" s="21"/>
      <c r="LRW80" s="21"/>
      <c r="LRX80" s="21"/>
      <c r="LRY80" s="21"/>
      <c r="LRZ80" s="21"/>
      <c r="LSA80" s="21"/>
      <c r="LSB80" s="21"/>
      <c r="LSC80" s="21"/>
      <c r="LSD80" s="21"/>
      <c r="LSE80" s="21"/>
      <c r="LSF80" s="21"/>
      <c r="LSG80" s="21"/>
      <c r="LSH80" s="21"/>
      <c r="LSI80" s="21"/>
      <c r="LSJ80" s="21"/>
      <c r="LSK80" s="21"/>
      <c r="LSL80" s="21"/>
      <c r="LSM80" s="21"/>
      <c r="LSN80" s="21"/>
      <c r="LSO80" s="21"/>
      <c r="LSP80" s="21"/>
      <c r="LSQ80" s="21"/>
      <c r="LSR80" s="21"/>
      <c r="LSS80" s="21"/>
      <c r="LST80" s="21"/>
      <c r="LSU80" s="21"/>
      <c r="LSV80" s="21"/>
      <c r="LSW80" s="21"/>
      <c r="LSX80" s="21"/>
      <c r="LSY80" s="21"/>
      <c r="LSZ80" s="21"/>
      <c r="LTA80" s="21"/>
      <c r="LTB80" s="21"/>
      <c r="LTC80" s="21"/>
      <c r="LTD80" s="21"/>
      <c r="LTE80" s="21"/>
      <c r="LTF80" s="21"/>
      <c r="LTG80" s="21"/>
      <c r="LTH80" s="21"/>
      <c r="LTI80" s="21"/>
      <c r="LTJ80" s="21"/>
      <c r="LTK80" s="21"/>
      <c r="LTL80" s="21"/>
      <c r="LTM80" s="21"/>
      <c r="LTN80" s="21"/>
      <c r="LTO80" s="21"/>
      <c r="LTP80" s="21"/>
      <c r="LTQ80" s="21"/>
      <c r="LTR80" s="21"/>
      <c r="LTS80" s="21"/>
      <c r="LTT80" s="21"/>
      <c r="LTU80" s="21"/>
      <c r="LTV80" s="21"/>
      <c r="LTW80" s="21"/>
      <c r="LTX80" s="21"/>
      <c r="LTY80" s="21"/>
      <c r="LTZ80" s="21"/>
      <c r="LUA80" s="21"/>
      <c r="LUB80" s="21"/>
      <c r="LUC80" s="21"/>
      <c r="LUD80" s="21"/>
      <c r="LUE80" s="21"/>
      <c r="LUF80" s="21"/>
      <c r="LUG80" s="21"/>
      <c r="LUH80" s="21"/>
      <c r="LUI80" s="21"/>
      <c r="LUJ80" s="21"/>
      <c r="LUK80" s="21"/>
      <c r="LUL80" s="21"/>
      <c r="LUM80" s="21"/>
      <c r="LUN80" s="21"/>
      <c r="LUO80" s="21"/>
      <c r="LUP80" s="21"/>
      <c r="LUQ80" s="21"/>
      <c r="LUR80" s="21"/>
      <c r="LUS80" s="21"/>
      <c r="LUT80" s="21"/>
      <c r="LUU80" s="21"/>
      <c r="LUV80" s="21"/>
      <c r="LUW80" s="21"/>
      <c r="LUX80" s="21"/>
      <c r="LUY80" s="21"/>
      <c r="LUZ80" s="21"/>
      <c r="LVA80" s="21"/>
      <c r="LVB80" s="21"/>
      <c r="LVC80" s="21"/>
      <c r="LVD80" s="21"/>
      <c r="LVE80" s="21"/>
      <c r="LVF80" s="21"/>
      <c r="LVG80" s="21"/>
      <c r="LVH80" s="21"/>
      <c r="LVI80" s="21"/>
      <c r="LVJ80" s="21"/>
      <c r="LVK80" s="21"/>
      <c r="LVL80" s="21"/>
      <c r="LVM80" s="21"/>
      <c r="LVN80" s="21"/>
      <c r="LVO80" s="21"/>
      <c r="LVP80" s="21"/>
      <c r="LVQ80" s="21"/>
      <c r="LVR80" s="21"/>
      <c r="LVS80" s="21"/>
      <c r="LVT80" s="21"/>
      <c r="LVU80" s="21"/>
      <c r="LVV80" s="21"/>
      <c r="LVW80" s="21"/>
      <c r="LVX80" s="21"/>
      <c r="LVY80" s="21"/>
      <c r="LVZ80" s="21"/>
      <c r="LWA80" s="21"/>
      <c r="LWB80" s="21"/>
      <c r="LWC80" s="21"/>
      <c r="LWD80" s="21"/>
      <c r="LWE80" s="21"/>
      <c r="LWF80" s="21"/>
      <c r="LWG80" s="21"/>
      <c r="LWH80" s="21"/>
      <c r="LWI80" s="21"/>
      <c r="LWJ80" s="21"/>
      <c r="LWK80" s="21"/>
      <c r="LWL80" s="21"/>
      <c r="LWM80" s="21"/>
      <c r="LWN80" s="21"/>
      <c r="LWO80" s="21"/>
      <c r="LWP80" s="21"/>
      <c r="LWQ80" s="21"/>
      <c r="LWR80" s="21"/>
      <c r="LWS80" s="21"/>
      <c r="LWT80" s="21"/>
      <c r="LWU80" s="21"/>
      <c r="LWV80" s="21"/>
      <c r="LWW80" s="21"/>
      <c r="LWX80" s="21"/>
      <c r="LWY80" s="21"/>
      <c r="LWZ80" s="21"/>
      <c r="LXA80" s="21"/>
      <c r="LXB80" s="21"/>
      <c r="LXC80" s="21"/>
      <c r="LXD80" s="21"/>
      <c r="LXE80" s="21"/>
      <c r="LXF80" s="21"/>
      <c r="LXG80" s="21"/>
      <c r="LXH80" s="21"/>
      <c r="LXI80" s="21"/>
      <c r="LXJ80" s="21"/>
      <c r="LXK80" s="21"/>
      <c r="LXL80" s="21"/>
      <c r="LXM80" s="21"/>
      <c r="LXN80" s="21"/>
      <c r="LXO80" s="21"/>
      <c r="LXP80" s="21"/>
      <c r="LXQ80" s="21"/>
      <c r="LXR80" s="21"/>
      <c r="LXS80" s="21"/>
      <c r="LXT80" s="21"/>
      <c r="LXU80" s="21"/>
      <c r="LXV80" s="21"/>
      <c r="LXW80" s="21"/>
      <c r="LXX80" s="21"/>
      <c r="LXY80" s="21"/>
      <c r="LXZ80" s="21"/>
      <c r="LYA80" s="21"/>
      <c r="LYB80" s="21"/>
      <c r="LYC80" s="21"/>
      <c r="LYD80" s="21"/>
      <c r="LYE80" s="21"/>
      <c r="LYF80" s="21"/>
      <c r="LYG80" s="21"/>
      <c r="LYH80" s="21"/>
      <c r="LYI80" s="21"/>
      <c r="LYJ80" s="21"/>
      <c r="LYK80" s="21"/>
      <c r="LYL80" s="21"/>
      <c r="LYM80" s="21"/>
      <c r="LYN80" s="21"/>
      <c r="LYO80" s="21"/>
      <c r="LYP80" s="21"/>
      <c r="LYQ80" s="21"/>
      <c r="LYR80" s="21"/>
      <c r="LYS80" s="21"/>
      <c r="LYT80" s="21"/>
      <c r="LYU80" s="21"/>
      <c r="LYV80" s="21"/>
      <c r="LYW80" s="21"/>
      <c r="LYX80" s="21"/>
      <c r="LYY80" s="21"/>
      <c r="LYZ80" s="21"/>
      <c r="LZA80" s="21"/>
      <c r="LZB80" s="21"/>
      <c r="LZC80" s="21"/>
      <c r="LZD80" s="21"/>
      <c r="LZE80" s="21"/>
      <c r="LZF80" s="21"/>
      <c r="LZG80" s="21"/>
      <c r="LZH80" s="21"/>
      <c r="LZI80" s="21"/>
      <c r="LZJ80" s="21"/>
      <c r="LZK80" s="21"/>
      <c r="LZL80" s="21"/>
      <c r="LZM80" s="21"/>
      <c r="LZN80" s="21"/>
      <c r="LZO80" s="21"/>
      <c r="LZP80" s="21"/>
      <c r="LZQ80" s="21"/>
      <c r="LZR80" s="21"/>
      <c r="LZS80" s="21"/>
      <c r="LZT80" s="21"/>
      <c r="LZU80" s="21"/>
      <c r="LZV80" s="21"/>
      <c r="LZW80" s="21"/>
      <c r="LZX80" s="21"/>
      <c r="LZY80" s="21"/>
      <c r="LZZ80" s="21"/>
      <c r="MAA80" s="21"/>
      <c r="MAB80" s="21"/>
      <c r="MAC80" s="21"/>
      <c r="MAD80" s="21"/>
      <c r="MAE80" s="21"/>
      <c r="MAF80" s="21"/>
      <c r="MAG80" s="21"/>
      <c r="MAH80" s="21"/>
      <c r="MAI80" s="21"/>
      <c r="MAJ80" s="21"/>
      <c r="MAK80" s="21"/>
      <c r="MAL80" s="21"/>
      <c r="MAM80" s="21"/>
      <c r="MAN80" s="21"/>
      <c r="MAO80" s="21"/>
      <c r="MAP80" s="21"/>
      <c r="MAQ80" s="21"/>
      <c r="MAR80" s="21"/>
      <c r="MAS80" s="21"/>
      <c r="MAT80" s="21"/>
      <c r="MAU80" s="21"/>
      <c r="MAV80" s="21"/>
      <c r="MAW80" s="21"/>
      <c r="MAX80" s="21"/>
      <c r="MAY80" s="21"/>
      <c r="MAZ80" s="21"/>
      <c r="MBA80" s="21"/>
      <c r="MBB80" s="21"/>
      <c r="MBC80" s="21"/>
      <c r="MBD80" s="21"/>
      <c r="MBE80" s="21"/>
      <c r="MBF80" s="21"/>
      <c r="MBG80" s="21"/>
      <c r="MBH80" s="21"/>
      <c r="MBI80" s="21"/>
      <c r="MBJ80" s="21"/>
      <c r="MBK80" s="21"/>
      <c r="MBL80" s="21"/>
      <c r="MBM80" s="21"/>
      <c r="MBN80" s="21"/>
      <c r="MBO80" s="21"/>
      <c r="MBP80" s="21"/>
      <c r="MBQ80" s="21"/>
      <c r="MBR80" s="21"/>
      <c r="MBS80" s="21"/>
      <c r="MBT80" s="21"/>
      <c r="MBU80" s="21"/>
      <c r="MBV80" s="21"/>
      <c r="MBW80" s="21"/>
      <c r="MBX80" s="21"/>
      <c r="MBY80" s="21"/>
      <c r="MBZ80" s="21"/>
      <c r="MCA80" s="21"/>
      <c r="MCB80" s="21"/>
      <c r="MCC80" s="21"/>
      <c r="MCD80" s="21"/>
      <c r="MCE80" s="21"/>
      <c r="MCF80" s="21"/>
      <c r="MCG80" s="21"/>
      <c r="MCH80" s="21"/>
      <c r="MCI80" s="21"/>
      <c r="MCJ80" s="21"/>
      <c r="MCK80" s="21"/>
      <c r="MCL80" s="21"/>
      <c r="MCM80" s="21"/>
      <c r="MCN80" s="21"/>
      <c r="MCO80" s="21"/>
      <c r="MCP80" s="21"/>
      <c r="MCQ80" s="21"/>
      <c r="MCR80" s="21"/>
      <c r="MCS80" s="21"/>
      <c r="MCT80" s="21"/>
      <c r="MCU80" s="21"/>
      <c r="MCV80" s="21"/>
      <c r="MCW80" s="21"/>
      <c r="MCX80" s="21"/>
      <c r="MCY80" s="21"/>
      <c r="MCZ80" s="21"/>
      <c r="MDA80" s="21"/>
      <c r="MDB80" s="21"/>
      <c r="MDC80" s="21"/>
      <c r="MDD80" s="21"/>
      <c r="MDE80" s="21"/>
      <c r="MDF80" s="21"/>
      <c r="MDG80" s="21"/>
      <c r="MDH80" s="21"/>
      <c r="MDI80" s="21"/>
      <c r="MDJ80" s="21"/>
      <c r="MDK80" s="21"/>
      <c r="MDL80" s="21"/>
      <c r="MDM80" s="21"/>
      <c r="MDN80" s="21"/>
      <c r="MDO80" s="21"/>
      <c r="MDP80" s="21"/>
      <c r="MDQ80" s="21"/>
      <c r="MDR80" s="21"/>
      <c r="MDS80" s="21"/>
      <c r="MDT80" s="21"/>
      <c r="MDU80" s="21"/>
      <c r="MDV80" s="21"/>
      <c r="MDW80" s="21"/>
      <c r="MDX80" s="21"/>
      <c r="MDY80" s="21"/>
      <c r="MDZ80" s="21"/>
      <c r="MEA80" s="21"/>
      <c r="MEB80" s="21"/>
      <c r="MEC80" s="21"/>
      <c r="MED80" s="21"/>
      <c r="MEE80" s="21"/>
      <c r="MEF80" s="21"/>
      <c r="MEG80" s="21"/>
      <c r="MEH80" s="21"/>
      <c r="MEI80" s="21"/>
      <c r="MEJ80" s="21"/>
      <c r="MEK80" s="21"/>
      <c r="MEL80" s="21"/>
      <c r="MEM80" s="21"/>
      <c r="MEN80" s="21"/>
      <c r="MEO80" s="21"/>
      <c r="MEP80" s="21"/>
      <c r="MEQ80" s="21"/>
      <c r="MER80" s="21"/>
      <c r="MES80" s="21"/>
      <c r="MET80" s="21"/>
      <c r="MEU80" s="21"/>
      <c r="MEV80" s="21"/>
      <c r="MEW80" s="21"/>
      <c r="MEX80" s="21"/>
      <c r="MEY80" s="21"/>
      <c r="MEZ80" s="21"/>
      <c r="MFA80" s="21"/>
      <c r="MFB80" s="21"/>
      <c r="MFC80" s="21"/>
      <c r="MFD80" s="21"/>
      <c r="MFE80" s="21"/>
      <c r="MFF80" s="21"/>
      <c r="MFG80" s="21"/>
      <c r="MFH80" s="21"/>
      <c r="MFI80" s="21"/>
      <c r="MFJ80" s="21"/>
      <c r="MFK80" s="21"/>
      <c r="MFL80" s="21"/>
      <c r="MFM80" s="21"/>
      <c r="MFN80" s="21"/>
      <c r="MFO80" s="21"/>
      <c r="MFP80" s="21"/>
      <c r="MFQ80" s="21"/>
      <c r="MFR80" s="21"/>
      <c r="MFS80" s="21"/>
      <c r="MFT80" s="21"/>
      <c r="MFU80" s="21"/>
      <c r="MFV80" s="21"/>
      <c r="MFW80" s="21"/>
      <c r="MFX80" s="21"/>
      <c r="MFY80" s="21"/>
      <c r="MFZ80" s="21"/>
      <c r="MGA80" s="21"/>
      <c r="MGB80" s="21"/>
      <c r="MGC80" s="21"/>
      <c r="MGD80" s="21"/>
      <c r="MGE80" s="21"/>
      <c r="MGF80" s="21"/>
      <c r="MGG80" s="21"/>
      <c r="MGH80" s="21"/>
      <c r="MGI80" s="21"/>
      <c r="MGJ80" s="21"/>
      <c r="MGK80" s="21"/>
      <c r="MGL80" s="21"/>
      <c r="MGM80" s="21"/>
      <c r="MGN80" s="21"/>
      <c r="MGO80" s="21"/>
      <c r="MGP80" s="21"/>
      <c r="MGQ80" s="21"/>
      <c r="MGR80" s="21"/>
      <c r="MGS80" s="21"/>
      <c r="MGT80" s="21"/>
      <c r="MGU80" s="21"/>
      <c r="MGV80" s="21"/>
      <c r="MGW80" s="21"/>
      <c r="MGX80" s="21"/>
      <c r="MGY80" s="21"/>
      <c r="MGZ80" s="21"/>
      <c r="MHA80" s="21"/>
      <c r="MHB80" s="21"/>
      <c r="MHC80" s="21"/>
      <c r="MHD80" s="21"/>
      <c r="MHE80" s="21"/>
      <c r="MHF80" s="21"/>
      <c r="MHG80" s="21"/>
      <c r="MHH80" s="21"/>
      <c r="MHI80" s="21"/>
      <c r="MHJ80" s="21"/>
      <c r="MHK80" s="21"/>
      <c r="MHL80" s="21"/>
      <c r="MHM80" s="21"/>
      <c r="MHN80" s="21"/>
      <c r="MHO80" s="21"/>
      <c r="MHP80" s="21"/>
      <c r="MHQ80" s="21"/>
      <c r="MHR80" s="21"/>
      <c r="MHS80" s="21"/>
      <c r="MHT80" s="21"/>
      <c r="MHU80" s="21"/>
      <c r="MHV80" s="21"/>
      <c r="MHW80" s="21"/>
      <c r="MHX80" s="21"/>
      <c r="MHY80" s="21"/>
      <c r="MHZ80" s="21"/>
      <c r="MIA80" s="21"/>
      <c r="MIB80" s="21"/>
      <c r="MIC80" s="21"/>
      <c r="MID80" s="21"/>
      <c r="MIE80" s="21"/>
      <c r="MIF80" s="21"/>
      <c r="MIG80" s="21"/>
      <c r="MIH80" s="21"/>
      <c r="MII80" s="21"/>
      <c r="MIJ80" s="21"/>
      <c r="MIK80" s="21"/>
      <c r="MIL80" s="21"/>
      <c r="MIM80" s="21"/>
      <c r="MIN80" s="21"/>
      <c r="MIO80" s="21"/>
      <c r="MIP80" s="21"/>
      <c r="MIQ80" s="21"/>
      <c r="MIR80" s="21"/>
      <c r="MIS80" s="21"/>
      <c r="MIT80" s="21"/>
      <c r="MIU80" s="21"/>
      <c r="MIV80" s="21"/>
      <c r="MIW80" s="21"/>
      <c r="MIX80" s="21"/>
      <c r="MIY80" s="21"/>
      <c r="MIZ80" s="21"/>
      <c r="MJA80" s="21"/>
      <c r="MJB80" s="21"/>
      <c r="MJC80" s="21"/>
      <c r="MJD80" s="21"/>
      <c r="MJE80" s="21"/>
      <c r="MJF80" s="21"/>
      <c r="MJG80" s="21"/>
      <c r="MJH80" s="21"/>
      <c r="MJI80" s="21"/>
      <c r="MJJ80" s="21"/>
      <c r="MJK80" s="21"/>
      <c r="MJL80" s="21"/>
      <c r="MJM80" s="21"/>
      <c r="MJN80" s="21"/>
      <c r="MJO80" s="21"/>
      <c r="MJP80" s="21"/>
      <c r="MJQ80" s="21"/>
      <c r="MJR80" s="21"/>
      <c r="MJS80" s="21"/>
      <c r="MJT80" s="21"/>
      <c r="MJU80" s="21"/>
      <c r="MJV80" s="21"/>
      <c r="MJW80" s="21"/>
      <c r="MJX80" s="21"/>
      <c r="MJY80" s="21"/>
      <c r="MJZ80" s="21"/>
      <c r="MKA80" s="21"/>
      <c r="MKB80" s="21"/>
      <c r="MKC80" s="21"/>
      <c r="MKD80" s="21"/>
      <c r="MKE80" s="21"/>
      <c r="MKF80" s="21"/>
      <c r="MKG80" s="21"/>
      <c r="MKH80" s="21"/>
      <c r="MKI80" s="21"/>
      <c r="MKJ80" s="21"/>
      <c r="MKK80" s="21"/>
      <c r="MKL80" s="21"/>
      <c r="MKM80" s="21"/>
      <c r="MKN80" s="21"/>
      <c r="MKO80" s="21"/>
      <c r="MKP80" s="21"/>
      <c r="MKQ80" s="21"/>
      <c r="MKR80" s="21"/>
      <c r="MKS80" s="21"/>
      <c r="MKT80" s="21"/>
      <c r="MKU80" s="21"/>
      <c r="MKV80" s="21"/>
      <c r="MKW80" s="21"/>
      <c r="MKX80" s="21"/>
      <c r="MKY80" s="21"/>
      <c r="MKZ80" s="21"/>
      <c r="MLA80" s="21"/>
      <c r="MLB80" s="21"/>
      <c r="MLC80" s="21"/>
      <c r="MLD80" s="21"/>
      <c r="MLE80" s="21"/>
      <c r="MLF80" s="21"/>
      <c r="MLG80" s="21"/>
      <c r="MLH80" s="21"/>
      <c r="MLI80" s="21"/>
      <c r="MLJ80" s="21"/>
      <c r="MLK80" s="21"/>
      <c r="MLL80" s="21"/>
      <c r="MLM80" s="21"/>
      <c r="MLN80" s="21"/>
      <c r="MLO80" s="21"/>
      <c r="MLP80" s="21"/>
      <c r="MLQ80" s="21"/>
      <c r="MLR80" s="21"/>
      <c r="MLS80" s="21"/>
      <c r="MLT80" s="21"/>
      <c r="MLU80" s="21"/>
      <c r="MLV80" s="21"/>
      <c r="MLW80" s="21"/>
      <c r="MLX80" s="21"/>
      <c r="MLY80" s="21"/>
      <c r="MLZ80" s="21"/>
      <c r="MMA80" s="21"/>
      <c r="MMB80" s="21"/>
      <c r="MMC80" s="21"/>
      <c r="MMD80" s="21"/>
      <c r="MME80" s="21"/>
      <c r="MMF80" s="21"/>
      <c r="MMG80" s="21"/>
      <c r="MMH80" s="21"/>
      <c r="MMI80" s="21"/>
      <c r="MMJ80" s="21"/>
      <c r="MMK80" s="21"/>
      <c r="MML80" s="21"/>
      <c r="MMM80" s="21"/>
      <c r="MMN80" s="21"/>
      <c r="MMO80" s="21"/>
      <c r="MMP80" s="21"/>
      <c r="MMQ80" s="21"/>
      <c r="MMR80" s="21"/>
      <c r="MMS80" s="21"/>
      <c r="MMT80" s="21"/>
      <c r="MMU80" s="21"/>
      <c r="MMV80" s="21"/>
      <c r="MMW80" s="21"/>
      <c r="MMX80" s="21"/>
      <c r="MMY80" s="21"/>
      <c r="MMZ80" s="21"/>
      <c r="MNA80" s="21"/>
      <c r="MNB80" s="21"/>
      <c r="MNC80" s="21"/>
      <c r="MND80" s="21"/>
      <c r="MNE80" s="21"/>
      <c r="MNF80" s="21"/>
      <c r="MNG80" s="21"/>
      <c r="MNH80" s="21"/>
      <c r="MNI80" s="21"/>
      <c r="MNJ80" s="21"/>
      <c r="MNK80" s="21"/>
      <c r="MNL80" s="21"/>
      <c r="MNM80" s="21"/>
      <c r="MNN80" s="21"/>
      <c r="MNO80" s="21"/>
      <c r="MNP80" s="21"/>
      <c r="MNQ80" s="21"/>
      <c r="MNR80" s="21"/>
      <c r="MNS80" s="21"/>
      <c r="MNT80" s="21"/>
      <c r="MNU80" s="21"/>
      <c r="MNV80" s="21"/>
      <c r="MNW80" s="21"/>
      <c r="MNX80" s="21"/>
      <c r="MNY80" s="21"/>
      <c r="MNZ80" s="21"/>
      <c r="MOA80" s="21"/>
      <c r="MOB80" s="21"/>
      <c r="MOC80" s="21"/>
      <c r="MOD80" s="21"/>
      <c r="MOE80" s="21"/>
      <c r="MOF80" s="21"/>
      <c r="MOG80" s="21"/>
      <c r="MOH80" s="21"/>
      <c r="MOI80" s="21"/>
      <c r="MOJ80" s="21"/>
      <c r="MOK80" s="21"/>
      <c r="MOL80" s="21"/>
      <c r="MOM80" s="21"/>
      <c r="MON80" s="21"/>
      <c r="MOO80" s="21"/>
      <c r="MOP80" s="21"/>
      <c r="MOQ80" s="21"/>
      <c r="MOR80" s="21"/>
      <c r="MOS80" s="21"/>
      <c r="MOT80" s="21"/>
      <c r="MOU80" s="21"/>
      <c r="MOV80" s="21"/>
      <c r="MOW80" s="21"/>
      <c r="MOX80" s="21"/>
      <c r="MOY80" s="21"/>
      <c r="MOZ80" s="21"/>
      <c r="MPA80" s="21"/>
      <c r="MPB80" s="21"/>
      <c r="MPC80" s="21"/>
      <c r="MPD80" s="21"/>
      <c r="MPE80" s="21"/>
      <c r="MPF80" s="21"/>
      <c r="MPG80" s="21"/>
      <c r="MPH80" s="21"/>
      <c r="MPI80" s="21"/>
      <c r="MPJ80" s="21"/>
      <c r="MPK80" s="21"/>
      <c r="MPL80" s="21"/>
      <c r="MPM80" s="21"/>
      <c r="MPN80" s="21"/>
      <c r="MPO80" s="21"/>
      <c r="MPP80" s="21"/>
      <c r="MPQ80" s="21"/>
      <c r="MPR80" s="21"/>
      <c r="MPS80" s="21"/>
      <c r="MPT80" s="21"/>
      <c r="MPU80" s="21"/>
      <c r="MPV80" s="21"/>
      <c r="MPW80" s="21"/>
      <c r="MPX80" s="21"/>
      <c r="MPY80" s="21"/>
      <c r="MPZ80" s="21"/>
      <c r="MQA80" s="21"/>
      <c r="MQB80" s="21"/>
      <c r="MQC80" s="21"/>
      <c r="MQD80" s="21"/>
      <c r="MQE80" s="21"/>
      <c r="MQF80" s="21"/>
      <c r="MQG80" s="21"/>
      <c r="MQH80" s="21"/>
      <c r="MQI80" s="21"/>
      <c r="MQJ80" s="21"/>
      <c r="MQK80" s="21"/>
      <c r="MQL80" s="21"/>
      <c r="MQM80" s="21"/>
      <c r="MQN80" s="21"/>
      <c r="MQO80" s="21"/>
      <c r="MQP80" s="21"/>
      <c r="MQQ80" s="21"/>
      <c r="MQR80" s="21"/>
      <c r="MQS80" s="21"/>
      <c r="MQT80" s="21"/>
      <c r="MQU80" s="21"/>
      <c r="MQV80" s="21"/>
      <c r="MQW80" s="21"/>
      <c r="MQX80" s="21"/>
      <c r="MQY80" s="21"/>
      <c r="MQZ80" s="21"/>
      <c r="MRA80" s="21"/>
      <c r="MRB80" s="21"/>
      <c r="MRC80" s="21"/>
      <c r="MRD80" s="21"/>
      <c r="MRE80" s="21"/>
      <c r="MRF80" s="21"/>
      <c r="MRG80" s="21"/>
      <c r="MRH80" s="21"/>
      <c r="MRI80" s="21"/>
      <c r="MRJ80" s="21"/>
      <c r="MRK80" s="21"/>
      <c r="MRL80" s="21"/>
      <c r="MRM80" s="21"/>
      <c r="MRN80" s="21"/>
      <c r="MRO80" s="21"/>
      <c r="MRP80" s="21"/>
      <c r="MRQ80" s="21"/>
      <c r="MRR80" s="21"/>
      <c r="MRS80" s="21"/>
      <c r="MRT80" s="21"/>
      <c r="MRU80" s="21"/>
      <c r="MRV80" s="21"/>
      <c r="MRW80" s="21"/>
      <c r="MRX80" s="21"/>
      <c r="MRY80" s="21"/>
      <c r="MRZ80" s="21"/>
      <c r="MSA80" s="21"/>
      <c r="MSB80" s="21"/>
      <c r="MSC80" s="21"/>
      <c r="MSD80" s="21"/>
      <c r="MSE80" s="21"/>
      <c r="MSF80" s="21"/>
      <c r="MSG80" s="21"/>
      <c r="MSH80" s="21"/>
      <c r="MSI80" s="21"/>
      <c r="MSJ80" s="21"/>
      <c r="MSK80" s="21"/>
      <c r="MSL80" s="21"/>
      <c r="MSM80" s="21"/>
      <c r="MSN80" s="21"/>
      <c r="MSO80" s="21"/>
      <c r="MSP80" s="21"/>
      <c r="MSQ80" s="21"/>
      <c r="MSR80" s="21"/>
      <c r="MSS80" s="21"/>
      <c r="MST80" s="21"/>
      <c r="MSU80" s="21"/>
      <c r="MSV80" s="21"/>
      <c r="MSW80" s="21"/>
      <c r="MSX80" s="21"/>
      <c r="MSY80" s="21"/>
      <c r="MSZ80" s="21"/>
      <c r="MTA80" s="21"/>
      <c r="MTB80" s="21"/>
      <c r="MTC80" s="21"/>
      <c r="MTD80" s="21"/>
      <c r="MTE80" s="21"/>
      <c r="MTF80" s="21"/>
      <c r="MTG80" s="21"/>
      <c r="MTH80" s="21"/>
      <c r="MTI80" s="21"/>
      <c r="MTJ80" s="21"/>
      <c r="MTK80" s="21"/>
      <c r="MTL80" s="21"/>
      <c r="MTM80" s="21"/>
      <c r="MTN80" s="21"/>
      <c r="MTO80" s="21"/>
      <c r="MTP80" s="21"/>
      <c r="MTQ80" s="21"/>
      <c r="MTR80" s="21"/>
      <c r="MTS80" s="21"/>
      <c r="MTT80" s="21"/>
      <c r="MTU80" s="21"/>
      <c r="MTV80" s="21"/>
      <c r="MTW80" s="21"/>
      <c r="MTX80" s="21"/>
      <c r="MTY80" s="21"/>
      <c r="MTZ80" s="21"/>
      <c r="MUA80" s="21"/>
      <c r="MUB80" s="21"/>
      <c r="MUC80" s="21"/>
      <c r="MUD80" s="21"/>
      <c r="MUE80" s="21"/>
      <c r="MUF80" s="21"/>
      <c r="MUG80" s="21"/>
      <c r="MUH80" s="21"/>
      <c r="MUI80" s="21"/>
      <c r="MUJ80" s="21"/>
      <c r="MUK80" s="21"/>
      <c r="MUL80" s="21"/>
      <c r="MUM80" s="21"/>
      <c r="MUN80" s="21"/>
      <c r="MUO80" s="21"/>
      <c r="MUP80" s="21"/>
      <c r="MUQ80" s="21"/>
      <c r="MUR80" s="21"/>
      <c r="MUS80" s="21"/>
      <c r="MUT80" s="21"/>
      <c r="MUU80" s="21"/>
      <c r="MUV80" s="21"/>
      <c r="MUW80" s="21"/>
      <c r="MUX80" s="21"/>
      <c r="MUY80" s="21"/>
      <c r="MUZ80" s="21"/>
      <c r="MVA80" s="21"/>
      <c r="MVB80" s="21"/>
      <c r="MVC80" s="21"/>
      <c r="MVD80" s="21"/>
      <c r="MVE80" s="21"/>
      <c r="MVF80" s="21"/>
      <c r="MVG80" s="21"/>
      <c r="MVH80" s="21"/>
      <c r="MVI80" s="21"/>
      <c r="MVJ80" s="21"/>
      <c r="MVK80" s="21"/>
      <c r="MVL80" s="21"/>
      <c r="MVM80" s="21"/>
      <c r="MVN80" s="21"/>
      <c r="MVO80" s="21"/>
      <c r="MVP80" s="21"/>
      <c r="MVQ80" s="21"/>
      <c r="MVR80" s="21"/>
      <c r="MVS80" s="21"/>
      <c r="MVT80" s="21"/>
      <c r="MVU80" s="21"/>
      <c r="MVV80" s="21"/>
      <c r="MVW80" s="21"/>
      <c r="MVX80" s="21"/>
      <c r="MVY80" s="21"/>
      <c r="MVZ80" s="21"/>
      <c r="MWA80" s="21"/>
      <c r="MWB80" s="21"/>
      <c r="MWC80" s="21"/>
      <c r="MWD80" s="21"/>
      <c r="MWE80" s="21"/>
      <c r="MWF80" s="21"/>
      <c r="MWG80" s="21"/>
      <c r="MWH80" s="21"/>
      <c r="MWI80" s="21"/>
      <c r="MWJ80" s="21"/>
      <c r="MWK80" s="21"/>
      <c r="MWL80" s="21"/>
      <c r="MWM80" s="21"/>
      <c r="MWN80" s="21"/>
      <c r="MWO80" s="21"/>
      <c r="MWP80" s="21"/>
      <c r="MWQ80" s="21"/>
      <c r="MWR80" s="21"/>
      <c r="MWS80" s="21"/>
      <c r="MWT80" s="21"/>
      <c r="MWU80" s="21"/>
      <c r="MWV80" s="21"/>
      <c r="MWW80" s="21"/>
      <c r="MWX80" s="21"/>
      <c r="MWY80" s="21"/>
      <c r="MWZ80" s="21"/>
      <c r="MXA80" s="21"/>
      <c r="MXB80" s="21"/>
      <c r="MXC80" s="21"/>
      <c r="MXD80" s="21"/>
      <c r="MXE80" s="21"/>
      <c r="MXF80" s="21"/>
      <c r="MXG80" s="21"/>
      <c r="MXH80" s="21"/>
      <c r="MXI80" s="21"/>
      <c r="MXJ80" s="21"/>
      <c r="MXK80" s="21"/>
      <c r="MXL80" s="21"/>
      <c r="MXM80" s="21"/>
      <c r="MXN80" s="21"/>
      <c r="MXO80" s="21"/>
      <c r="MXP80" s="21"/>
      <c r="MXQ80" s="21"/>
      <c r="MXR80" s="21"/>
      <c r="MXS80" s="21"/>
      <c r="MXT80" s="21"/>
      <c r="MXU80" s="21"/>
      <c r="MXV80" s="21"/>
      <c r="MXW80" s="21"/>
      <c r="MXX80" s="21"/>
      <c r="MXY80" s="21"/>
      <c r="MXZ80" s="21"/>
      <c r="MYA80" s="21"/>
      <c r="MYB80" s="21"/>
      <c r="MYC80" s="21"/>
      <c r="MYD80" s="21"/>
      <c r="MYE80" s="21"/>
      <c r="MYF80" s="21"/>
      <c r="MYG80" s="21"/>
      <c r="MYH80" s="21"/>
      <c r="MYI80" s="21"/>
      <c r="MYJ80" s="21"/>
      <c r="MYK80" s="21"/>
      <c r="MYL80" s="21"/>
      <c r="MYM80" s="21"/>
      <c r="MYN80" s="21"/>
      <c r="MYO80" s="21"/>
      <c r="MYP80" s="21"/>
      <c r="MYQ80" s="21"/>
      <c r="MYR80" s="21"/>
      <c r="MYS80" s="21"/>
      <c r="MYT80" s="21"/>
      <c r="MYU80" s="21"/>
      <c r="MYV80" s="21"/>
      <c r="MYW80" s="21"/>
      <c r="MYX80" s="21"/>
      <c r="MYY80" s="21"/>
      <c r="MYZ80" s="21"/>
      <c r="MZA80" s="21"/>
      <c r="MZB80" s="21"/>
      <c r="MZC80" s="21"/>
      <c r="MZD80" s="21"/>
      <c r="MZE80" s="21"/>
      <c r="MZF80" s="21"/>
      <c r="MZG80" s="21"/>
      <c r="MZH80" s="21"/>
      <c r="MZI80" s="21"/>
      <c r="MZJ80" s="21"/>
      <c r="MZK80" s="21"/>
      <c r="MZL80" s="21"/>
      <c r="MZM80" s="21"/>
      <c r="MZN80" s="21"/>
      <c r="MZO80" s="21"/>
      <c r="MZP80" s="21"/>
      <c r="MZQ80" s="21"/>
      <c r="MZR80" s="21"/>
      <c r="MZS80" s="21"/>
      <c r="MZT80" s="21"/>
      <c r="MZU80" s="21"/>
      <c r="MZV80" s="21"/>
      <c r="MZW80" s="21"/>
      <c r="MZX80" s="21"/>
      <c r="MZY80" s="21"/>
      <c r="MZZ80" s="21"/>
      <c r="NAA80" s="21"/>
      <c r="NAB80" s="21"/>
      <c r="NAC80" s="21"/>
      <c r="NAD80" s="21"/>
      <c r="NAE80" s="21"/>
      <c r="NAF80" s="21"/>
      <c r="NAG80" s="21"/>
      <c r="NAH80" s="21"/>
      <c r="NAI80" s="21"/>
      <c r="NAJ80" s="21"/>
      <c r="NAK80" s="21"/>
      <c r="NAL80" s="21"/>
      <c r="NAM80" s="21"/>
      <c r="NAN80" s="21"/>
      <c r="NAO80" s="21"/>
      <c r="NAP80" s="21"/>
      <c r="NAQ80" s="21"/>
      <c r="NAR80" s="21"/>
      <c r="NAS80" s="21"/>
      <c r="NAT80" s="21"/>
      <c r="NAU80" s="21"/>
      <c r="NAV80" s="21"/>
      <c r="NAW80" s="21"/>
      <c r="NAX80" s="21"/>
      <c r="NAY80" s="21"/>
      <c r="NAZ80" s="21"/>
      <c r="NBA80" s="21"/>
      <c r="NBB80" s="21"/>
      <c r="NBC80" s="21"/>
      <c r="NBD80" s="21"/>
      <c r="NBE80" s="21"/>
      <c r="NBF80" s="21"/>
      <c r="NBG80" s="21"/>
      <c r="NBH80" s="21"/>
      <c r="NBI80" s="21"/>
      <c r="NBJ80" s="21"/>
      <c r="NBK80" s="21"/>
      <c r="NBL80" s="21"/>
      <c r="NBM80" s="21"/>
      <c r="NBN80" s="21"/>
      <c r="NBO80" s="21"/>
      <c r="NBP80" s="21"/>
      <c r="NBQ80" s="21"/>
      <c r="NBR80" s="21"/>
      <c r="NBS80" s="21"/>
      <c r="NBT80" s="21"/>
      <c r="NBU80" s="21"/>
      <c r="NBV80" s="21"/>
      <c r="NBW80" s="21"/>
      <c r="NBX80" s="21"/>
      <c r="NBY80" s="21"/>
      <c r="NBZ80" s="21"/>
      <c r="NCA80" s="21"/>
      <c r="NCB80" s="21"/>
      <c r="NCC80" s="21"/>
      <c r="NCD80" s="21"/>
      <c r="NCE80" s="21"/>
      <c r="NCF80" s="21"/>
      <c r="NCG80" s="21"/>
      <c r="NCH80" s="21"/>
      <c r="NCI80" s="21"/>
      <c r="NCJ80" s="21"/>
      <c r="NCK80" s="21"/>
      <c r="NCL80" s="21"/>
      <c r="NCM80" s="21"/>
      <c r="NCN80" s="21"/>
      <c r="NCO80" s="21"/>
      <c r="NCP80" s="21"/>
      <c r="NCQ80" s="21"/>
      <c r="NCR80" s="21"/>
      <c r="NCS80" s="21"/>
      <c r="NCT80" s="21"/>
      <c r="NCU80" s="21"/>
      <c r="NCV80" s="21"/>
      <c r="NCW80" s="21"/>
      <c r="NCX80" s="21"/>
      <c r="NCY80" s="21"/>
      <c r="NCZ80" s="21"/>
      <c r="NDA80" s="21"/>
      <c r="NDB80" s="21"/>
      <c r="NDC80" s="21"/>
      <c r="NDD80" s="21"/>
      <c r="NDE80" s="21"/>
      <c r="NDF80" s="21"/>
      <c r="NDG80" s="21"/>
      <c r="NDH80" s="21"/>
      <c r="NDI80" s="21"/>
      <c r="NDJ80" s="21"/>
      <c r="NDK80" s="21"/>
      <c r="NDL80" s="21"/>
      <c r="NDM80" s="21"/>
      <c r="NDN80" s="21"/>
      <c r="NDO80" s="21"/>
      <c r="NDP80" s="21"/>
      <c r="NDQ80" s="21"/>
      <c r="NDR80" s="21"/>
      <c r="NDS80" s="21"/>
      <c r="NDT80" s="21"/>
      <c r="NDU80" s="21"/>
      <c r="NDV80" s="21"/>
      <c r="NDW80" s="21"/>
      <c r="NDX80" s="21"/>
      <c r="NDY80" s="21"/>
      <c r="NDZ80" s="21"/>
      <c r="NEA80" s="21"/>
      <c r="NEB80" s="21"/>
      <c r="NEC80" s="21"/>
      <c r="NED80" s="21"/>
      <c r="NEE80" s="21"/>
      <c r="NEF80" s="21"/>
      <c r="NEG80" s="21"/>
      <c r="NEH80" s="21"/>
      <c r="NEI80" s="21"/>
      <c r="NEJ80" s="21"/>
      <c r="NEK80" s="21"/>
      <c r="NEL80" s="21"/>
      <c r="NEM80" s="21"/>
      <c r="NEN80" s="21"/>
      <c r="NEO80" s="21"/>
      <c r="NEP80" s="21"/>
      <c r="NEQ80" s="21"/>
      <c r="NER80" s="21"/>
      <c r="NES80" s="21"/>
      <c r="NET80" s="21"/>
      <c r="NEU80" s="21"/>
      <c r="NEV80" s="21"/>
      <c r="NEW80" s="21"/>
      <c r="NEX80" s="21"/>
      <c r="NEY80" s="21"/>
      <c r="NEZ80" s="21"/>
      <c r="NFA80" s="21"/>
      <c r="NFB80" s="21"/>
      <c r="NFC80" s="21"/>
      <c r="NFD80" s="21"/>
      <c r="NFE80" s="21"/>
      <c r="NFF80" s="21"/>
      <c r="NFG80" s="21"/>
      <c r="NFH80" s="21"/>
      <c r="NFI80" s="21"/>
      <c r="NFJ80" s="21"/>
      <c r="NFK80" s="21"/>
      <c r="NFL80" s="21"/>
      <c r="NFM80" s="21"/>
      <c r="NFN80" s="21"/>
      <c r="NFO80" s="21"/>
      <c r="NFP80" s="21"/>
      <c r="NFQ80" s="21"/>
      <c r="NFR80" s="21"/>
      <c r="NFS80" s="21"/>
      <c r="NFT80" s="21"/>
      <c r="NFU80" s="21"/>
      <c r="NFV80" s="21"/>
      <c r="NFW80" s="21"/>
      <c r="NFX80" s="21"/>
      <c r="NFY80" s="21"/>
      <c r="NFZ80" s="21"/>
      <c r="NGA80" s="21"/>
      <c r="NGB80" s="21"/>
      <c r="NGC80" s="21"/>
      <c r="NGD80" s="21"/>
      <c r="NGE80" s="21"/>
      <c r="NGF80" s="21"/>
      <c r="NGG80" s="21"/>
      <c r="NGH80" s="21"/>
      <c r="NGI80" s="21"/>
      <c r="NGJ80" s="21"/>
      <c r="NGK80" s="21"/>
      <c r="NGL80" s="21"/>
      <c r="NGM80" s="21"/>
      <c r="NGN80" s="21"/>
      <c r="NGO80" s="21"/>
      <c r="NGP80" s="21"/>
      <c r="NGQ80" s="21"/>
      <c r="NGR80" s="21"/>
      <c r="NGS80" s="21"/>
      <c r="NGT80" s="21"/>
      <c r="NGU80" s="21"/>
      <c r="NGV80" s="21"/>
      <c r="NGW80" s="21"/>
      <c r="NGX80" s="21"/>
      <c r="NGY80" s="21"/>
      <c r="NGZ80" s="21"/>
      <c r="NHA80" s="21"/>
      <c r="NHB80" s="21"/>
      <c r="NHC80" s="21"/>
      <c r="NHD80" s="21"/>
      <c r="NHE80" s="21"/>
      <c r="NHF80" s="21"/>
      <c r="NHG80" s="21"/>
      <c r="NHH80" s="21"/>
      <c r="NHI80" s="21"/>
      <c r="NHJ80" s="21"/>
      <c r="NHK80" s="21"/>
      <c r="NHL80" s="21"/>
      <c r="NHM80" s="21"/>
      <c r="NHN80" s="21"/>
      <c r="NHO80" s="21"/>
      <c r="NHP80" s="21"/>
      <c r="NHQ80" s="21"/>
      <c r="NHR80" s="21"/>
      <c r="NHS80" s="21"/>
      <c r="NHT80" s="21"/>
      <c r="NHU80" s="21"/>
      <c r="NHV80" s="21"/>
      <c r="NHW80" s="21"/>
      <c r="NHX80" s="21"/>
      <c r="NHY80" s="21"/>
      <c r="NHZ80" s="21"/>
      <c r="NIA80" s="21"/>
      <c r="NIB80" s="21"/>
      <c r="NIC80" s="21"/>
      <c r="NID80" s="21"/>
      <c r="NIE80" s="21"/>
      <c r="NIF80" s="21"/>
      <c r="NIG80" s="21"/>
      <c r="NIH80" s="21"/>
      <c r="NII80" s="21"/>
      <c r="NIJ80" s="21"/>
      <c r="NIK80" s="21"/>
      <c r="NIL80" s="21"/>
      <c r="NIM80" s="21"/>
      <c r="NIN80" s="21"/>
      <c r="NIO80" s="21"/>
      <c r="NIP80" s="21"/>
      <c r="NIQ80" s="21"/>
      <c r="NIR80" s="21"/>
      <c r="NIS80" s="21"/>
      <c r="NIT80" s="21"/>
      <c r="NIU80" s="21"/>
      <c r="NIV80" s="21"/>
      <c r="NIW80" s="21"/>
      <c r="NIX80" s="21"/>
      <c r="NIY80" s="21"/>
      <c r="NIZ80" s="21"/>
      <c r="NJA80" s="21"/>
      <c r="NJB80" s="21"/>
      <c r="NJC80" s="21"/>
      <c r="NJD80" s="21"/>
      <c r="NJE80" s="21"/>
      <c r="NJF80" s="21"/>
      <c r="NJG80" s="21"/>
      <c r="NJH80" s="21"/>
      <c r="NJI80" s="21"/>
      <c r="NJJ80" s="21"/>
      <c r="NJK80" s="21"/>
      <c r="NJL80" s="21"/>
      <c r="NJM80" s="21"/>
      <c r="NJN80" s="21"/>
      <c r="NJO80" s="21"/>
      <c r="NJP80" s="21"/>
      <c r="NJQ80" s="21"/>
      <c r="NJR80" s="21"/>
      <c r="NJS80" s="21"/>
      <c r="NJT80" s="21"/>
      <c r="NJU80" s="21"/>
      <c r="NJV80" s="21"/>
      <c r="NJW80" s="21"/>
      <c r="NJX80" s="21"/>
      <c r="NJY80" s="21"/>
      <c r="NJZ80" s="21"/>
      <c r="NKA80" s="21"/>
      <c r="NKB80" s="21"/>
      <c r="NKC80" s="21"/>
      <c r="NKD80" s="21"/>
      <c r="NKE80" s="21"/>
      <c r="NKF80" s="21"/>
      <c r="NKG80" s="21"/>
      <c r="NKH80" s="21"/>
      <c r="NKI80" s="21"/>
      <c r="NKJ80" s="21"/>
      <c r="NKK80" s="21"/>
      <c r="NKL80" s="21"/>
      <c r="NKM80" s="21"/>
      <c r="NKN80" s="21"/>
      <c r="NKO80" s="21"/>
      <c r="NKP80" s="21"/>
      <c r="NKQ80" s="21"/>
      <c r="NKR80" s="21"/>
      <c r="NKS80" s="21"/>
      <c r="NKT80" s="21"/>
      <c r="NKU80" s="21"/>
      <c r="NKV80" s="21"/>
      <c r="NKW80" s="21"/>
      <c r="NKX80" s="21"/>
      <c r="NKY80" s="21"/>
      <c r="NKZ80" s="21"/>
      <c r="NLA80" s="21"/>
      <c r="NLB80" s="21"/>
      <c r="NLC80" s="21"/>
      <c r="NLD80" s="21"/>
      <c r="NLE80" s="21"/>
      <c r="NLF80" s="21"/>
      <c r="NLG80" s="21"/>
      <c r="NLH80" s="21"/>
      <c r="NLI80" s="21"/>
      <c r="NLJ80" s="21"/>
      <c r="NLK80" s="21"/>
      <c r="NLL80" s="21"/>
      <c r="NLM80" s="21"/>
      <c r="NLN80" s="21"/>
      <c r="NLO80" s="21"/>
      <c r="NLP80" s="21"/>
      <c r="NLQ80" s="21"/>
      <c r="NLR80" s="21"/>
      <c r="NLS80" s="21"/>
      <c r="NLT80" s="21"/>
      <c r="NLU80" s="21"/>
      <c r="NLV80" s="21"/>
      <c r="NLW80" s="21"/>
      <c r="NLX80" s="21"/>
      <c r="NLY80" s="21"/>
      <c r="NLZ80" s="21"/>
      <c r="NMA80" s="21"/>
      <c r="NMB80" s="21"/>
      <c r="NMC80" s="21"/>
      <c r="NMD80" s="21"/>
      <c r="NME80" s="21"/>
      <c r="NMF80" s="21"/>
      <c r="NMG80" s="21"/>
      <c r="NMH80" s="21"/>
      <c r="NMI80" s="21"/>
      <c r="NMJ80" s="21"/>
      <c r="NMK80" s="21"/>
      <c r="NML80" s="21"/>
      <c r="NMM80" s="21"/>
      <c r="NMN80" s="21"/>
      <c r="NMO80" s="21"/>
      <c r="NMP80" s="21"/>
      <c r="NMQ80" s="21"/>
      <c r="NMR80" s="21"/>
      <c r="NMS80" s="21"/>
      <c r="NMT80" s="21"/>
      <c r="NMU80" s="21"/>
      <c r="NMV80" s="21"/>
      <c r="NMW80" s="21"/>
      <c r="NMX80" s="21"/>
      <c r="NMY80" s="21"/>
      <c r="NMZ80" s="21"/>
      <c r="NNA80" s="21"/>
      <c r="NNB80" s="21"/>
      <c r="NNC80" s="21"/>
      <c r="NND80" s="21"/>
      <c r="NNE80" s="21"/>
      <c r="NNF80" s="21"/>
      <c r="NNG80" s="21"/>
      <c r="NNH80" s="21"/>
      <c r="NNI80" s="21"/>
      <c r="NNJ80" s="21"/>
      <c r="NNK80" s="21"/>
      <c r="NNL80" s="21"/>
      <c r="NNM80" s="21"/>
      <c r="NNN80" s="21"/>
      <c r="NNO80" s="21"/>
      <c r="NNP80" s="21"/>
      <c r="NNQ80" s="21"/>
      <c r="NNR80" s="21"/>
      <c r="NNS80" s="21"/>
      <c r="NNT80" s="21"/>
      <c r="NNU80" s="21"/>
      <c r="NNV80" s="21"/>
      <c r="NNW80" s="21"/>
      <c r="NNX80" s="21"/>
      <c r="NNY80" s="21"/>
      <c r="NNZ80" s="21"/>
      <c r="NOA80" s="21"/>
      <c r="NOB80" s="21"/>
      <c r="NOC80" s="21"/>
      <c r="NOD80" s="21"/>
      <c r="NOE80" s="21"/>
      <c r="NOF80" s="21"/>
      <c r="NOG80" s="21"/>
      <c r="NOH80" s="21"/>
      <c r="NOI80" s="21"/>
      <c r="NOJ80" s="21"/>
      <c r="NOK80" s="21"/>
      <c r="NOL80" s="21"/>
      <c r="NOM80" s="21"/>
      <c r="NON80" s="21"/>
      <c r="NOO80" s="21"/>
      <c r="NOP80" s="21"/>
      <c r="NOQ80" s="21"/>
      <c r="NOR80" s="21"/>
      <c r="NOS80" s="21"/>
      <c r="NOT80" s="21"/>
      <c r="NOU80" s="21"/>
      <c r="NOV80" s="21"/>
      <c r="NOW80" s="21"/>
      <c r="NOX80" s="21"/>
      <c r="NOY80" s="21"/>
      <c r="NOZ80" s="21"/>
      <c r="NPA80" s="21"/>
      <c r="NPB80" s="21"/>
      <c r="NPC80" s="21"/>
      <c r="NPD80" s="21"/>
      <c r="NPE80" s="21"/>
      <c r="NPF80" s="21"/>
      <c r="NPG80" s="21"/>
      <c r="NPH80" s="21"/>
      <c r="NPI80" s="21"/>
      <c r="NPJ80" s="21"/>
      <c r="NPK80" s="21"/>
      <c r="NPL80" s="21"/>
      <c r="NPM80" s="21"/>
      <c r="NPN80" s="21"/>
      <c r="NPO80" s="21"/>
      <c r="NPP80" s="21"/>
      <c r="NPQ80" s="21"/>
      <c r="NPR80" s="21"/>
      <c r="NPS80" s="21"/>
      <c r="NPT80" s="21"/>
      <c r="NPU80" s="21"/>
      <c r="NPV80" s="21"/>
      <c r="NPW80" s="21"/>
      <c r="NPX80" s="21"/>
      <c r="NPY80" s="21"/>
      <c r="NPZ80" s="21"/>
      <c r="NQA80" s="21"/>
      <c r="NQB80" s="21"/>
      <c r="NQC80" s="21"/>
      <c r="NQD80" s="21"/>
      <c r="NQE80" s="21"/>
      <c r="NQF80" s="21"/>
      <c r="NQG80" s="21"/>
      <c r="NQH80" s="21"/>
      <c r="NQI80" s="21"/>
      <c r="NQJ80" s="21"/>
      <c r="NQK80" s="21"/>
      <c r="NQL80" s="21"/>
      <c r="NQM80" s="21"/>
      <c r="NQN80" s="21"/>
      <c r="NQO80" s="21"/>
      <c r="NQP80" s="21"/>
      <c r="NQQ80" s="21"/>
      <c r="NQR80" s="21"/>
      <c r="NQS80" s="21"/>
      <c r="NQT80" s="21"/>
      <c r="NQU80" s="21"/>
      <c r="NQV80" s="21"/>
      <c r="NQW80" s="21"/>
      <c r="NQX80" s="21"/>
      <c r="NQY80" s="21"/>
      <c r="NQZ80" s="21"/>
      <c r="NRA80" s="21"/>
      <c r="NRB80" s="21"/>
      <c r="NRC80" s="21"/>
      <c r="NRD80" s="21"/>
      <c r="NRE80" s="21"/>
      <c r="NRF80" s="21"/>
      <c r="NRG80" s="21"/>
      <c r="NRH80" s="21"/>
      <c r="NRI80" s="21"/>
      <c r="NRJ80" s="21"/>
      <c r="NRK80" s="21"/>
      <c r="NRL80" s="21"/>
      <c r="NRM80" s="21"/>
      <c r="NRN80" s="21"/>
      <c r="NRO80" s="21"/>
      <c r="NRP80" s="21"/>
      <c r="NRQ80" s="21"/>
      <c r="NRR80" s="21"/>
      <c r="NRS80" s="21"/>
      <c r="NRT80" s="21"/>
      <c r="NRU80" s="21"/>
      <c r="NRV80" s="21"/>
      <c r="NRW80" s="21"/>
      <c r="NRX80" s="21"/>
      <c r="NRY80" s="21"/>
      <c r="NRZ80" s="21"/>
      <c r="NSA80" s="21"/>
      <c r="NSB80" s="21"/>
      <c r="NSC80" s="21"/>
      <c r="NSD80" s="21"/>
      <c r="NSE80" s="21"/>
      <c r="NSF80" s="21"/>
      <c r="NSG80" s="21"/>
      <c r="NSH80" s="21"/>
      <c r="NSI80" s="21"/>
      <c r="NSJ80" s="21"/>
      <c r="NSK80" s="21"/>
      <c r="NSL80" s="21"/>
      <c r="NSM80" s="21"/>
      <c r="NSN80" s="21"/>
      <c r="NSO80" s="21"/>
      <c r="NSP80" s="21"/>
      <c r="NSQ80" s="21"/>
      <c r="NSR80" s="21"/>
      <c r="NSS80" s="21"/>
      <c r="NST80" s="21"/>
      <c r="NSU80" s="21"/>
      <c r="NSV80" s="21"/>
      <c r="NSW80" s="21"/>
      <c r="NSX80" s="21"/>
      <c r="NSY80" s="21"/>
      <c r="NSZ80" s="21"/>
      <c r="NTA80" s="21"/>
      <c r="NTB80" s="21"/>
      <c r="NTC80" s="21"/>
      <c r="NTD80" s="21"/>
      <c r="NTE80" s="21"/>
      <c r="NTF80" s="21"/>
      <c r="NTG80" s="21"/>
      <c r="NTH80" s="21"/>
      <c r="NTI80" s="21"/>
      <c r="NTJ80" s="21"/>
      <c r="NTK80" s="21"/>
      <c r="NTL80" s="21"/>
      <c r="NTM80" s="21"/>
      <c r="NTN80" s="21"/>
      <c r="NTO80" s="21"/>
      <c r="NTP80" s="21"/>
      <c r="NTQ80" s="21"/>
      <c r="NTR80" s="21"/>
      <c r="NTS80" s="21"/>
      <c r="NTT80" s="21"/>
      <c r="NTU80" s="21"/>
      <c r="NTV80" s="21"/>
      <c r="NTW80" s="21"/>
      <c r="NTX80" s="21"/>
      <c r="NTY80" s="21"/>
      <c r="NTZ80" s="21"/>
      <c r="NUA80" s="21"/>
      <c r="NUB80" s="21"/>
      <c r="NUC80" s="21"/>
      <c r="NUD80" s="21"/>
      <c r="NUE80" s="21"/>
      <c r="NUF80" s="21"/>
      <c r="NUG80" s="21"/>
      <c r="NUH80" s="21"/>
      <c r="NUI80" s="21"/>
      <c r="NUJ80" s="21"/>
      <c r="NUK80" s="21"/>
      <c r="NUL80" s="21"/>
      <c r="NUM80" s="21"/>
      <c r="NUN80" s="21"/>
      <c r="NUO80" s="21"/>
      <c r="NUP80" s="21"/>
      <c r="NUQ80" s="21"/>
      <c r="NUR80" s="21"/>
      <c r="NUS80" s="21"/>
      <c r="NUT80" s="21"/>
      <c r="NUU80" s="21"/>
      <c r="NUV80" s="21"/>
      <c r="NUW80" s="21"/>
      <c r="NUX80" s="21"/>
      <c r="NUY80" s="21"/>
      <c r="NUZ80" s="21"/>
      <c r="NVA80" s="21"/>
      <c r="NVB80" s="21"/>
      <c r="NVC80" s="21"/>
      <c r="NVD80" s="21"/>
      <c r="NVE80" s="21"/>
      <c r="NVF80" s="21"/>
      <c r="NVG80" s="21"/>
      <c r="NVH80" s="21"/>
      <c r="NVI80" s="21"/>
      <c r="NVJ80" s="21"/>
      <c r="NVK80" s="21"/>
      <c r="NVL80" s="21"/>
      <c r="NVM80" s="21"/>
      <c r="NVN80" s="21"/>
      <c r="NVO80" s="21"/>
      <c r="NVP80" s="21"/>
      <c r="NVQ80" s="21"/>
      <c r="NVR80" s="21"/>
      <c r="NVS80" s="21"/>
      <c r="NVT80" s="21"/>
      <c r="NVU80" s="21"/>
      <c r="NVV80" s="21"/>
      <c r="NVW80" s="21"/>
      <c r="NVX80" s="21"/>
      <c r="NVY80" s="21"/>
      <c r="NVZ80" s="21"/>
      <c r="NWA80" s="21"/>
      <c r="NWB80" s="21"/>
      <c r="NWC80" s="21"/>
      <c r="NWD80" s="21"/>
      <c r="NWE80" s="21"/>
      <c r="NWF80" s="21"/>
      <c r="NWG80" s="21"/>
      <c r="NWH80" s="21"/>
      <c r="NWI80" s="21"/>
      <c r="NWJ80" s="21"/>
      <c r="NWK80" s="21"/>
      <c r="NWL80" s="21"/>
      <c r="NWM80" s="21"/>
      <c r="NWN80" s="21"/>
      <c r="NWO80" s="21"/>
      <c r="NWP80" s="21"/>
      <c r="NWQ80" s="21"/>
      <c r="NWR80" s="21"/>
      <c r="NWS80" s="21"/>
      <c r="NWT80" s="21"/>
      <c r="NWU80" s="21"/>
      <c r="NWV80" s="21"/>
      <c r="NWW80" s="21"/>
      <c r="NWX80" s="21"/>
      <c r="NWY80" s="21"/>
      <c r="NWZ80" s="21"/>
      <c r="NXA80" s="21"/>
      <c r="NXB80" s="21"/>
      <c r="NXC80" s="21"/>
      <c r="NXD80" s="21"/>
      <c r="NXE80" s="21"/>
      <c r="NXF80" s="21"/>
      <c r="NXG80" s="21"/>
      <c r="NXH80" s="21"/>
      <c r="NXI80" s="21"/>
      <c r="NXJ80" s="21"/>
      <c r="NXK80" s="21"/>
      <c r="NXL80" s="21"/>
      <c r="NXM80" s="21"/>
      <c r="NXN80" s="21"/>
      <c r="NXO80" s="21"/>
      <c r="NXP80" s="21"/>
      <c r="NXQ80" s="21"/>
      <c r="NXR80" s="21"/>
      <c r="NXS80" s="21"/>
      <c r="NXT80" s="21"/>
      <c r="NXU80" s="21"/>
      <c r="NXV80" s="21"/>
      <c r="NXW80" s="21"/>
      <c r="NXX80" s="21"/>
      <c r="NXY80" s="21"/>
      <c r="NXZ80" s="21"/>
      <c r="NYA80" s="21"/>
      <c r="NYB80" s="21"/>
      <c r="NYC80" s="21"/>
      <c r="NYD80" s="21"/>
      <c r="NYE80" s="21"/>
      <c r="NYF80" s="21"/>
      <c r="NYG80" s="21"/>
      <c r="NYH80" s="21"/>
      <c r="NYI80" s="21"/>
      <c r="NYJ80" s="21"/>
      <c r="NYK80" s="21"/>
      <c r="NYL80" s="21"/>
      <c r="NYM80" s="21"/>
      <c r="NYN80" s="21"/>
      <c r="NYO80" s="21"/>
      <c r="NYP80" s="21"/>
      <c r="NYQ80" s="21"/>
      <c r="NYR80" s="21"/>
      <c r="NYS80" s="21"/>
      <c r="NYT80" s="21"/>
      <c r="NYU80" s="21"/>
      <c r="NYV80" s="21"/>
      <c r="NYW80" s="21"/>
      <c r="NYX80" s="21"/>
      <c r="NYY80" s="21"/>
      <c r="NYZ80" s="21"/>
      <c r="NZA80" s="21"/>
      <c r="NZB80" s="21"/>
      <c r="NZC80" s="21"/>
      <c r="NZD80" s="21"/>
      <c r="NZE80" s="21"/>
      <c r="NZF80" s="21"/>
      <c r="NZG80" s="21"/>
      <c r="NZH80" s="21"/>
      <c r="NZI80" s="21"/>
      <c r="NZJ80" s="21"/>
      <c r="NZK80" s="21"/>
      <c r="NZL80" s="21"/>
      <c r="NZM80" s="21"/>
      <c r="NZN80" s="21"/>
      <c r="NZO80" s="21"/>
      <c r="NZP80" s="21"/>
      <c r="NZQ80" s="21"/>
      <c r="NZR80" s="21"/>
      <c r="NZS80" s="21"/>
      <c r="NZT80" s="21"/>
      <c r="NZU80" s="21"/>
      <c r="NZV80" s="21"/>
      <c r="NZW80" s="21"/>
      <c r="NZX80" s="21"/>
      <c r="NZY80" s="21"/>
      <c r="NZZ80" s="21"/>
      <c r="OAA80" s="21"/>
      <c r="OAB80" s="21"/>
      <c r="OAC80" s="21"/>
      <c r="OAD80" s="21"/>
      <c r="OAE80" s="21"/>
      <c r="OAF80" s="21"/>
      <c r="OAG80" s="21"/>
      <c r="OAH80" s="21"/>
      <c r="OAI80" s="21"/>
      <c r="OAJ80" s="21"/>
      <c r="OAK80" s="21"/>
      <c r="OAL80" s="21"/>
      <c r="OAM80" s="21"/>
      <c r="OAN80" s="21"/>
      <c r="OAO80" s="21"/>
      <c r="OAP80" s="21"/>
      <c r="OAQ80" s="21"/>
      <c r="OAR80" s="21"/>
      <c r="OAS80" s="21"/>
      <c r="OAT80" s="21"/>
      <c r="OAU80" s="21"/>
      <c r="OAV80" s="21"/>
      <c r="OAW80" s="21"/>
      <c r="OAX80" s="21"/>
      <c r="OAY80" s="21"/>
      <c r="OAZ80" s="21"/>
      <c r="OBA80" s="21"/>
      <c r="OBB80" s="21"/>
      <c r="OBC80" s="21"/>
      <c r="OBD80" s="21"/>
      <c r="OBE80" s="21"/>
      <c r="OBF80" s="21"/>
      <c r="OBG80" s="21"/>
      <c r="OBH80" s="21"/>
      <c r="OBI80" s="21"/>
      <c r="OBJ80" s="21"/>
      <c r="OBK80" s="21"/>
      <c r="OBL80" s="21"/>
      <c r="OBM80" s="21"/>
      <c r="OBN80" s="21"/>
      <c r="OBO80" s="21"/>
      <c r="OBP80" s="21"/>
      <c r="OBQ80" s="21"/>
      <c r="OBR80" s="21"/>
      <c r="OBS80" s="21"/>
      <c r="OBT80" s="21"/>
      <c r="OBU80" s="21"/>
      <c r="OBV80" s="21"/>
      <c r="OBW80" s="21"/>
      <c r="OBX80" s="21"/>
      <c r="OBY80" s="21"/>
      <c r="OBZ80" s="21"/>
      <c r="OCA80" s="21"/>
      <c r="OCB80" s="21"/>
      <c r="OCC80" s="21"/>
      <c r="OCD80" s="21"/>
      <c r="OCE80" s="21"/>
      <c r="OCF80" s="21"/>
      <c r="OCG80" s="21"/>
      <c r="OCH80" s="21"/>
      <c r="OCI80" s="21"/>
      <c r="OCJ80" s="21"/>
      <c r="OCK80" s="21"/>
      <c r="OCL80" s="21"/>
      <c r="OCM80" s="21"/>
      <c r="OCN80" s="21"/>
      <c r="OCO80" s="21"/>
      <c r="OCP80" s="21"/>
      <c r="OCQ80" s="21"/>
      <c r="OCR80" s="21"/>
      <c r="OCS80" s="21"/>
      <c r="OCT80" s="21"/>
      <c r="OCU80" s="21"/>
      <c r="OCV80" s="21"/>
      <c r="OCW80" s="21"/>
      <c r="OCX80" s="21"/>
      <c r="OCY80" s="21"/>
      <c r="OCZ80" s="21"/>
      <c r="ODA80" s="21"/>
      <c r="ODB80" s="21"/>
      <c r="ODC80" s="21"/>
      <c r="ODD80" s="21"/>
      <c r="ODE80" s="21"/>
      <c r="ODF80" s="21"/>
      <c r="ODG80" s="21"/>
      <c r="ODH80" s="21"/>
      <c r="ODI80" s="21"/>
      <c r="ODJ80" s="21"/>
      <c r="ODK80" s="21"/>
      <c r="ODL80" s="21"/>
      <c r="ODM80" s="21"/>
      <c r="ODN80" s="21"/>
      <c r="ODO80" s="21"/>
      <c r="ODP80" s="21"/>
      <c r="ODQ80" s="21"/>
      <c r="ODR80" s="21"/>
      <c r="ODS80" s="21"/>
      <c r="ODT80" s="21"/>
      <c r="ODU80" s="21"/>
      <c r="ODV80" s="21"/>
      <c r="ODW80" s="21"/>
      <c r="ODX80" s="21"/>
      <c r="ODY80" s="21"/>
      <c r="ODZ80" s="21"/>
      <c r="OEA80" s="21"/>
      <c r="OEB80" s="21"/>
      <c r="OEC80" s="21"/>
      <c r="OED80" s="21"/>
      <c r="OEE80" s="21"/>
      <c r="OEF80" s="21"/>
      <c r="OEG80" s="21"/>
      <c r="OEH80" s="21"/>
      <c r="OEI80" s="21"/>
      <c r="OEJ80" s="21"/>
      <c r="OEK80" s="21"/>
      <c r="OEL80" s="21"/>
      <c r="OEM80" s="21"/>
      <c r="OEN80" s="21"/>
      <c r="OEO80" s="21"/>
      <c r="OEP80" s="21"/>
      <c r="OEQ80" s="21"/>
      <c r="OER80" s="21"/>
      <c r="OES80" s="21"/>
      <c r="OET80" s="21"/>
      <c r="OEU80" s="21"/>
      <c r="OEV80" s="21"/>
      <c r="OEW80" s="21"/>
      <c r="OEX80" s="21"/>
      <c r="OEY80" s="21"/>
      <c r="OEZ80" s="21"/>
      <c r="OFA80" s="21"/>
      <c r="OFB80" s="21"/>
      <c r="OFC80" s="21"/>
      <c r="OFD80" s="21"/>
      <c r="OFE80" s="21"/>
      <c r="OFF80" s="21"/>
      <c r="OFG80" s="21"/>
      <c r="OFH80" s="21"/>
      <c r="OFI80" s="21"/>
      <c r="OFJ80" s="21"/>
      <c r="OFK80" s="21"/>
      <c r="OFL80" s="21"/>
      <c r="OFM80" s="21"/>
      <c r="OFN80" s="21"/>
      <c r="OFO80" s="21"/>
      <c r="OFP80" s="21"/>
      <c r="OFQ80" s="21"/>
      <c r="OFR80" s="21"/>
      <c r="OFS80" s="21"/>
      <c r="OFT80" s="21"/>
      <c r="OFU80" s="21"/>
      <c r="OFV80" s="21"/>
      <c r="OFW80" s="21"/>
      <c r="OFX80" s="21"/>
      <c r="OFY80" s="21"/>
      <c r="OFZ80" s="21"/>
      <c r="OGA80" s="21"/>
      <c r="OGB80" s="21"/>
      <c r="OGC80" s="21"/>
      <c r="OGD80" s="21"/>
      <c r="OGE80" s="21"/>
      <c r="OGF80" s="21"/>
      <c r="OGG80" s="21"/>
      <c r="OGH80" s="21"/>
      <c r="OGI80" s="21"/>
      <c r="OGJ80" s="21"/>
      <c r="OGK80" s="21"/>
      <c r="OGL80" s="21"/>
      <c r="OGM80" s="21"/>
      <c r="OGN80" s="21"/>
      <c r="OGO80" s="21"/>
      <c r="OGP80" s="21"/>
      <c r="OGQ80" s="21"/>
      <c r="OGR80" s="21"/>
      <c r="OGS80" s="21"/>
      <c r="OGT80" s="21"/>
      <c r="OGU80" s="21"/>
      <c r="OGV80" s="21"/>
      <c r="OGW80" s="21"/>
      <c r="OGX80" s="21"/>
      <c r="OGY80" s="21"/>
      <c r="OGZ80" s="21"/>
      <c r="OHA80" s="21"/>
      <c r="OHB80" s="21"/>
      <c r="OHC80" s="21"/>
      <c r="OHD80" s="21"/>
      <c r="OHE80" s="21"/>
      <c r="OHF80" s="21"/>
      <c r="OHG80" s="21"/>
      <c r="OHH80" s="21"/>
      <c r="OHI80" s="21"/>
      <c r="OHJ80" s="21"/>
      <c r="OHK80" s="21"/>
      <c r="OHL80" s="21"/>
      <c r="OHM80" s="21"/>
      <c r="OHN80" s="21"/>
      <c r="OHO80" s="21"/>
      <c r="OHP80" s="21"/>
      <c r="OHQ80" s="21"/>
      <c r="OHR80" s="21"/>
      <c r="OHS80" s="21"/>
      <c r="OHT80" s="21"/>
      <c r="OHU80" s="21"/>
      <c r="OHV80" s="21"/>
      <c r="OHW80" s="21"/>
      <c r="OHX80" s="21"/>
      <c r="OHY80" s="21"/>
      <c r="OHZ80" s="21"/>
      <c r="OIA80" s="21"/>
      <c r="OIB80" s="21"/>
      <c r="OIC80" s="21"/>
      <c r="OID80" s="21"/>
      <c r="OIE80" s="21"/>
      <c r="OIF80" s="21"/>
      <c r="OIG80" s="21"/>
      <c r="OIH80" s="21"/>
      <c r="OII80" s="21"/>
      <c r="OIJ80" s="21"/>
      <c r="OIK80" s="21"/>
      <c r="OIL80" s="21"/>
      <c r="OIM80" s="21"/>
      <c r="OIN80" s="21"/>
      <c r="OIO80" s="21"/>
      <c r="OIP80" s="21"/>
      <c r="OIQ80" s="21"/>
      <c r="OIR80" s="21"/>
      <c r="OIS80" s="21"/>
      <c r="OIT80" s="21"/>
      <c r="OIU80" s="21"/>
      <c r="OIV80" s="21"/>
      <c r="OIW80" s="21"/>
      <c r="OIX80" s="21"/>
      <c r="OIY80" s="21"/>
      <c r="OIZ80" s="21"/>
      <c r="OJA80" s="21"/>
      <c r="OJB80" s="21"/>
      <c r="OJC80" s="21"/>
      <c r="OJD80" s="21"/>
      <c r="OJE80" s="21"/>
      <c r="OJF80" s="21"/>
      <c r="OJG80" s="21"/>
      <c r="OJH80" s="21"/>
      <c r="OJI80" s="21"/>
      <c r="OJJ80" s="21"/>
      <c r="OJK80" s="21"/>
      <c r="OJL80" s="21"/>
      <c r="OJM80" s="21"/>
      <c r="OJN80" s="21"/>
      <c r="OJO80" s="21"/>
      <c r="OJP80" s="21"/>
      <c r="OJQ80" s="21"/>
      <c r="OJR80" s="21"/>
      <c r="OJS80" s="21"/>
      <c r="OJT80" s="21"/>
      <c r="OJU80" s="21"/>
      <c r="OJV80" s="21"/>
      <c r="OJW80" s="21"/>
      <c r="OJX80" s="21"/>
      <c r="OJY80" s="21"/>
      <c r="OJZ80" s="21"/>
      <c r="OKA80" s="21"/>
      <c r="OKB80" s="21"/>
      <c r="OKC80" s="21"/>
      <c r="OKD80" s="21"/>
      <c r="OKE80" s="21"/>
      <c r="OKF80" s="21"/>
      <c r="OKG80" s="21"/>
      <c r="OKH80" s="21"/>
      <c r="OKI80" s="21"/>
      <c r="OKJ80" s="21"/>
      <c r="OKK80" s="21"/>
      <c r="OKL80" s="21"/>
      <c r="OKM80" s="21"/>
      <c r="OKN80" s="21"/>
      <c r="OKO80" s="21"/>
      <c r="OKP80" s="21"/>
      <c r="OKQ80" s="21"/>
      <c r="OKR80" s="21"/>
      <c r="OKS80" s="21"/>
      <c r="OKT80" s="21"/>
      <c r="OKU80" s="21"/>
      <c r="OKV80" s="21"/>
      <c r="OKW80" s="21"/>
      <c r="OKX80" s="21"/>
      <c r="OKY80" s="21"/>
      <c r="OKZ80" s="21"/>
      <c r="OLA80" s="21"/>
      <c r="OLB80" s="21"/>
      <c r="OLC80" s="21"/>
      <c r="OLD80" s="21"/>
      <c r="OLE80" s="21"/>
      <c r="OLF80" s="21"/>
      <c r="OLG80" s="21"/>
      <c r="OLH80" s="21"/>
      <c r="OLI80" s="21"/>
      <c r="OLJ80" s="21"/>
      <c r="OLK80" s="21"/>
      <c r="OLL80" s="21"/>
      <c r="OLM80" s="21"/>
      <c r="OLN80" s="21"/>
      <c r="OLO80" s="21"/>
      <c r="OLP80" s="21"/>
      <c r="OLQ80" s="21"/>
      <c r="OLR80" s="21"/>
      <c r="OLS80" s="21"/>
      <c r="OLT80" s="21"/>
      <c r="OLU80" s="21"/>
      <c r="OLV80" s="21"/>
      <c r="OLW80" s="21"/>
      <c r="OLX80" s="21"/>
      <c r="OLY80" s="21"/>
      <c r="OLZ80" s="21"/>
      <c r="OMA80" s="21"/>
      <c r="OMB80" s="21"/>
      <c r="OMC80" s="21"/>
      <c r="OMD80" s="21"/>
      <c r="OME80" s="21"/>
      <c r="OMF80" s="21"/>
      <c r="OMG80" s="21"/>
      <c r="OMH80" s="21"/>
      <c r="OMI80" s="21"/>
      <c r="OMJ80" s="21"/>
      <c r="OMK80" s="21"/>
      <c r="OML80" s="21"/>
      <c r="OMM80" s="21"/>
      <c r="OMN80" s="21"/>
      <c r="OMO80" s="21"/>
      <c r="OMP80" s="21"/>
      <c r="OMQ80" s="21"/>
      <c r="OMR80" s="21"/>
      <c r="OMS80" s="21"/>
      <c r="OMT80" s="21"/>
      <c r="OMU80" s="21"/>
      <c r="OMV80" s="21"/>
      <c r="OMW80" s="21"/>
      <c r="OMX80" s="21"/>
      <c r="OMY80" s="21"/>
      <c r="OMZ80" s="21"/>
      <c r="ONA80" s="21"/>
      <c r="ONB80" s="21"/>
      <c r="ONC80" s="21"/>
      <c r="OND80" s="21"/>
      <c r="ONE80" s="21"/>
      <c r="ONF80" s="21"/>
      <c r="ONG80" s="21"/>
      <c r="ONH80" s="21"/>
      <c r="ONI80" s="21"/>
      <c r="ONJ80" s="21"/>
      <c r="ONK80" s="21"/>
      <c r="ONL80" s="21"/>
      <c r="ONM80" s="21"/>
      <c r="ONN80" s="21"/>
      <c r="ONO80" s="21"/>
      <c r="ONP80" s="21"/>
      <c r="ONQ80" s="21"/>
      <c r="ONR80" s="21"/>
      <c r="ONS80" s="21"/>
      <c r="ONT80" s="21"/>
      <c r="ONU80" s="21"/>
      <c r="ONV80" s="21"/>
      <c r="ONW80" s="21"/>
      <c r="ONX80" s="21"/>
      <c r="ONY80" s="21"/>
      <c r="ONZ80" s="21"/>
      <c r="OOA80" s="21"/>
      <c r="OOB80" s="21"/>
      <c r="OOC80" s="21"/>
      <c r="OOD80" s="21"/>
      <c r="OOE80" s="21"/>
      <c r="OOF80" s="21"/>
      <c r="OOG80" s="21"/>
      <c r="OOH80" s="21"/>
      <c r="OOI80" s="21"/>
      <c r="OOJ80" s="21"/>
      <c r="OOK80" s="21"/>
      <c r="OOL80" s="21"/>
      <c r="OOM80" s="21"/>
      <c r="OON80" s="21"/>
      <c r="OOO80" s="21"/>
      <c r="OOP80" s="21"/>
      <c r="OOQ80" s="21"/>
      <c r="OOR80" s="21"/>
      <c r="OOS80" s="21"/>
      <c r="OOT80" s="21"/>
      <c r="OOU80" s="21"/>
      <c r="OOV80" s="21"/>
      <c r="OOW80" s="21"/>
      <c r="OOX80" s="21"/>
      <c r="OOY80" s="21"/>
      <c r="OOZ80" s="21"/>
      <c r="OPA80" s="21"/>
      <c r="OPB80" s="21"/>
      <c r="OPC80" s="21"/>
      <c r="OPD80" s="21"/>
      <c r="OPE80" s="21"/>
      <c r="OPF80" s="21"/>
      <c r="OPG80" s="21"/>
      <c r="OPH80" s="21"/>
      <c r="OPI80" s="21"/>
      <c r="OPJ80" s="21"/>
      <c r="OPK80" s="21"/>
      <c r="OPL80" s="21"/>
      <c r="OPM80" s="21"/>
      <c r="OPN80" s="21"/>
      <c r="OPO80" s="21"/>
      <c r="OPP80" s="21"/>
      <c r="OPQ80" s="21"/>
      <c r="OPR80" s="21"/>
      <c r="OPS80" s="21"/>
      <c r="OPT80" s="21"/>
      <c r="OPU80" s="21"/>
      <c r="OPV80" s="21"/>
      <c r="OPW80" s="21"/>
      <c r="OPX80" s="21"/>
      <c r="OPY80" s="21"/>
      <c r="OPZ80" s="21"/>
      <c r="OQA80" s="21"/>
      <c r="OQB80" s="21"/>
      <c r="OQC80" s="21"/>
      <c r="OQD80" s="21"/>
      <c r="OQE80" s="21"/>
      <c r="OQF80" s="21"/>
      <c r="OQG80" s="21"/>
      <c r="OQH80" s="21"/>
      <c r="OQI80" s="21"/>
      <c r="OQJ80" s="21"/>
      <c r="OQK80" s="21"/>
      <c r="OQL80" s="21"/>
      <c r="OQM80" s="21"/>
      <c r="OQN80" s="21"/>
      <c r="OQO80" s="21"/>
      <c r="OQP80" s="21"/>
      <c r="OQQ80" s="21"/>
      <c r="OQR80" s="21"/>
      <c r="OQS80" s="21"/>
      <c r="OQT80" s="21"/>
      <c r="OQU80" s="21"/>
      <c r="OQV80" s="21"/>
      <c r="OQW80" s="21"/>
      <c r="OQX80" s="21"/>
      <c r="OQY80" s="21"/>
      <c r="OQZ80" s="21"/>
      <c r="ORA80" s="21"/>
      <c r="ORB80" s="21"/>
      <c r="ORC80" s="21"/>
      <c r="ORD80" s="21"/>
      <c r="ORE80" s="21"/>
      <c r="ORF80" s="21"/>
      <c r="ORG80" s="21"/>
      <c r="ORH80" s="21"/>
      <c r="ORI80" s="21"/>
      <c r="ORJ80" s="21"/>
      <c r="ORK80" s="21"/>
      <c r="ORL80" s="21"/>
      <c r="ORM80" s="21"/>
      <c r="ORN80" s="21"/>
      <c r="ORO80" s="21"/>
      <c r="ORP80" s="21"/>
      <c r="ORQ80" s="21"/>
      <c r="ORR80" s="21"/>
      <c r="ORS80" s="21"/>
      <c r="ORT80" s="21"/>
      <c r="ORU80" s="21"/>
      <c r="ORV80" s="21"/>
      <c r="ORW80" s="21"/>
      <c r="ORX80" s="21"/>
      <c r="ORY80" s="21"/>
      <c r="ORZ80" s="21"/>
      <c r="OSA80" s="21"/>
      <c r="OSB80" s="21"/>
      <c r="OSC80" s="21"/>
      <c r="OSD80" s="21"/>
      <c r="OSE80" s="21"/>
      <c r="OSF80" s="21"/>
      <c r="OSG80" s="21"/>
      <c r="OSH80" s="21"/>
      <c r="OSI80" s="21"/>
      <c r="OSJ80" s="21"/>
      <c r="OSK80" s="21"/>
      <c r="OSL80" s="21"/>
      <c r="OSM80" s="21"/>
      <c r="OSN80" s="21"/>
      <c r="OSO80" s="21"/>
      <c r="OSP80" s="21"/>
      <c r="OSQ80" s="21"/>
      <c r="OSR80" s="21"/>
      <c r="OSS80" s="21"/>
      <c r="OST80" s="21"/>
      <c r="OSU80" s="21"/>
      <c r="OSV80" s="21"/>
      <c r="OSW80" s="21"/>
      <c r="OSX80" s="21"/>
      <c r="OSY80" s="21"/>
      <c r="OSZ80" s="21"/>
      <c r="OTA80" s="21"/>
      <c r="OTB80" s="21"/>
      <c r="OTC80" s="21"/>
      <c r="OTD80" s="21"/>
      <c r="OTE80" s="21"/>
      <c r="OTF80" s="21"/>
      <c r="OTG80" s="21"/>
      <c r="OTH80" s="21"/>
      <c r="OTI80" s="21"/>
      <c r="OTJ80" s="21"/>
      <c r="OTK80" s="21"/>
      <c r="OTL80" s="21"/>
      <c r="OTM80" s="21"/>
      <c r="OTN80" s="21"/>
      <c r="OTO80" s="21"/>
      <c r="OTP80" s="21"/>
      <c r="OTQ80" s="21"/>
      <c r="OTR80" s="21"/>
      <c r="OTS80" s="21"/>
      <c r="OTT80" s="21"/>
      <c r="OTU80" s="21"/>
      <c r="OTV80" s="21"/>
      <c r="OTW80" s="21"/>
      <c r="OTX80" s="21"/>
      <c r="OTY80" s="21"/>
      <c r="OTZ80" s="21"/>
      <c r="OUA80" s="21"/>
      <c r="OUB80" s="21"/>
      <c r="OUC80" s="21"/>
      <c r="OUD80" s="21"/>
      <c r="OUE80" s="21"/>
      <c r="OUF80" s="21"/>
      <c r="OUG80" s="21"/>
      <c r="OUH80" s="21"/>
      <c r="OUI80" s="21"/>
      <c r="OUJ80" s="21"/>
      <c r="OUK80" s="21"/>
      <c r="OUL80" s="21"/>
      <c r="OUM80" s="21"/>
      <c r="OUN80" s="21"/>
      <c r="OUO80" s="21"/>
      <c r="OUP80" s="21"/>
      <c r="OUQ80" s="21"/>
      <c r="OUR80" s="21"/>
      <c r="OUS80" s="21"/>
      <c r="OUT80" s="21"/>
      <c r="OUU80" s="21"/>
      <c r="OUV80" s="21"/>
      <c r="OUW80" s="21"/>
      <c r="OUX80" s="21"/>
      <c r="OUY80" s="21"/>
      <c r="OUZ80" s="21"/>
      <c r="OVA80" s="21"/>
      <c r="OVB80" s="21"/>
      <c r="OVC80" s="21"/>
      <c r="OVD80" s="21"/>
      <c r="OVE80" s="21"/>
      <c r="OVF80" s="21"/>
      <c r="OVG80" s="21"/>
      <c r="OVH80" s="21"/>
      <c r="OVI80" s="21"/>
      <c r="OVJ80" s="21"/>
      <c r="OVK80" s="21"/>
      <c r="OVL80" s="21"/>
      <c r="OVM80" s="21"/>
      <c r="OVN80" s="21"/>
      <c r="OVO80" s="21"/>
      <c r="OVP80" s="21"/>
      <c r="OVQ80" s="21"/>
      <c r="OVR80" s="21"/>
      <c r="OVS80" s="21"/>
      <c r="OVT80" s="21"/>
      <c r="OVU80" s="21"/>
      <c r="OVV80" s="21"/>
      <c r="OVW80" s="21"/>
      <c r="OVX80" s="21"/>
      <c r="OVY80" s="21"/>
      <c r="OVZ80" s="21"/>
      <c r="OWA80" s="21"/>
      <c r="OWB80" s="21"/>
      <c r="OWC80" s="21"/>
      <c r="OWD80" s="21"/>
      <c r="OWE80" s="21"/>
      <c r="OWF80" s="21"/>
      <c r="OWG80" s="21"/>
      <c r="OWH80" s="21"/>
      <c r="OWI80" s="21"/>
      <c r="OWJ80" s="21"/>
      <c r="OWK80" s="21"/>
      <c r="OWL80" s="21"/>
      <c r="OWM80" s="21"/>
      <c r="OWN80" s="21"/>
      <c r="OWO80" s="21"/>
      <c r="OWP80" s="21"/>
      <c r="OWQ80" s="21"/>
      <c r="OWR80" s="21"/>
      <c r="OWS80" s="21"/>
      <c r="OWT80" s="21"/>
      <c r="OWU80" s="21"/>
      <c r="OWV80" s="21"/>
      <c r="OWW80" s="21"/>
      <c r="OWX80" s="21"/>
      <c r="OWY80" s="21"/>
      <c r="OWZ80" s="21"/>
      <c r="OXA80" s="21"/>
      <c r="OXB80" s="21"/>
      <c r="OXC80" s="21"/>
      <c r="OXD80" s="21"/>
      <c r="OXE80" s="21"/>
      <c r="OXF80" s="21"/>
      <c r="OXG80" s="21"/>
      <c r="OXH80" s="21"/>
      <c r="OXI80" s="21"/>
      <c r="OXJ80" s="21"/>
      <c r="OXK80" s="21"/>
      <c r="OXL80" s="21"/>
      <c r="OXM80" s="21"/>
      <c r="OXN80" s="21"/>
      <c r="OXO80" s="21"/>
      <c r="OXP80" s="21"/>
      <c r="OXQ80" s="21"/>
      <c r="OXR80" s="21"/>
      <c r="OXS80" s="21"/>
      <c r="OXT80" s="21"/>
      <c r="OXU80" s="21"/>
      <c r="OXV80" s="21"/>
      <c r="OXW80" s="21"/>
      <c r="OXX80" s="21"/>
      <c r="OXY80" s="21"/>
      <c r="OXZ80" s="21"/>
      <c r="OYA80" s="21"/>
      <c r="OYB80" s="21"/>
      <c r="OYC80" s="21"/>
      <c r="OYD80" s="21"/>
      <c r="OYE80" s="21"/>
      <c r="OYF80" s="21"/>
      <c r="OYG80" s="21"/>
      <c r="OYH80" s="21"/>
      <c r="OYI80" s="21"/>
      <c r="OYJ80" s="21"/>
      <c r="OYK80" s="21"/>
      <c r="OYL80" s="21"/>
      <c r="OYM80" s="21"/>
      <c r="OYN80" s="21"/>
      <c r="OYO80" s="21"/>
      <c r="OYP80" s="21"/>
      <c r="OYQ80" s="21"/>
      <c r="OYR80" s="21"/>
      <c r="OYS80" s="21"/>
      <c r="OYT80" s="21"/>
      <c r="OYU80" s="21"/>
      <c r="OYV80" s="21"/>
      <c r="OYW80" s="21"/>
      <c r="OYX80" s="21"/>
      <c r="OYY80" s="21"/>
      <c r="OYZ80" s="21"/>
      <c r="OZA80" s="21"/>
      <c r="OZB80" s="21"/>
      <c r="OZC80" s="21"/>
      <c r="OZD80" s="21"/>
      <c r="OZE80" s="21"/>
      <c r="OZF80" s="21"/>
      <c r="OZG80" s="21"/>
      <c r="OZH80" s="21"/>
      <c r="OZI80" s="21"/>
      <c r="OZJ80" s="21"/>
      <c r="OZK80" s="21"/>
      <c r="OZL80" s="21"/>
      <c r="OZM80" s="21"/>
      <c r="OZN80" s="21"/>
      <c r="OZO80" s="21"/>
      <c r="OZP80" s="21"/>
      <c r="OZQ80" s="21"/>
      <c r="OZR80" s="21"/>
      <c r="OZS80" s="21"/>
      <c r="OZT80" s="21"/>
      <c r="OZU80" s="21"/>
      <c r="OZV80" s="21"/>
      <c r="OZW80" s="21"/>
      <c r="OZX80" s="21"/>
      <c r="OZY80" s="21"/>
      <c r="OZZ80" s="21"/>
      <c r="PAA80" s="21"/>
      <c r="PAB80" s="21"/>
      <c r="PAC80" s="21"/>
      <c r="PAD80" s="21"/>
      <c r="PAE80" s="21"/>
      <c r="PAF80" s="21"/>
      <c r="PAG80" s="21"/>
      <c r="PAH80" s="21"/>
      <c r="PAI80" s="21"/>
      <c r="PAJ80" s="21"/>
      <c r="PAK80" s="21"/>
      <c r="PAL80" s="21"/>
      <c r="PAM80" s="21"/>
      <c r="PAN80" s="21"/>
      <c r="PAO80" s="21"/>
      <c r="PAP80" s="21"/>
      <c r="PAQ80" s="21"/>
      <c r="PAR80" s="21"/>
      <c r="PAS80" s="21"/>
      <c r="PAT80" s="21"/>
      <c r="PAU80" s="21"/>
      <c r="PAV80" s="21"/>
      <c r="PAW80" s="21"/>
      <c r="PAX80" s="21"/>
      <c r="PAY80" s="21"/>
      <c r="PAZ80" s="21"/>
      <c r="PBA80" s="21"/>
      <c r="PBB80" s="21"/>
      <c r="PBC80" s="21"/>
      <c r="PBD80" s="21"/>
      <c r="PBE80" s="21"/>
      <c r="PBF80" s="21"/>
      <c r="PBG80" s="21"/>
      <c r="PBH80" s="21"/>
      <c r="PBI80" s="21"/>
      <c r="PBJ80" s="21"/>
      <c r="PBK80" s="21"/>
      <c r="PBL80" s="21"/>
      <c r="PBM80" s="21"/>
      <c r="PBN80" s="21"/>
      <c r="PBO80" s="21"/>
      <c r="PBP80" s="21"/>
      <c r="PBQ80" s="21"/>
      <c r="PBR80" s="21"/>
      <c r="PBS80" s="21"/>
      <c r="PBT80" s="21"/>
      <c r="PBU80" s="21"/>
      <c r="PBV80" s="21"/>
      <c r="PBW80" s="21"/>
      <c r="PBX80" s="21"/>
      <c r="PBY80" s="21"/>
      <c r="PBZ80" s="21"/>
      <c r="PCA80" s="21"/>
      <c r="PCB80" s="21"/>
      <c r="PCC80" s="21"/>
      <c r="PCD80" s="21"/>
      <c r="PCE80" s="21"/>
      <c r="PCF80" s="21"/>
      <c r="PCG80" s="21"/>
      <c r="PCH80" s="21"/>
      <c r="PCI80" s="21"/>
      <c r="PCJ80" s="21"/>
      <c r="PCK80" s="21"/>
      <c r="PCL80" s="21"/>
      <c r="PCM80" s="21"/>
      <c r="PCN80" s="21"/>
      <c r="PCO80" s="21"/>
      <c r="PCP80" s="21"/>
      <c r="PCQ80" s="21"/>
      <c r="PCR80" s="21"/>
      <c r="PCS80" s="21"/>
      <c r="PCT80" s="21"/>
      <c r="PCU80" s="21"/>
      <c r="PCV80" s="21"/>
      <c r="PCW80" s="21"/>
      <c r="PCX80" s="21"/>
      <c r="PCY80" s="21"/>
      <c r="PCZ80" s="21"/>
      <c r="PDA80" s="21"/>
      <c r="PDB80" s="21"/>
      <c r="PDC80" s="21"/>
      <c r="PDD80" s="21"/>
      <c r="PDE80" s="21"/>
      <c r="PDF80" s="21"/>
      <c r="PDG80" s="21"/>
      <c r="PDH80" s="21"/>
      <c r="PDI80" s="21"/>
      <c r="PDJ80" s="21"/>
      <c r="PDK80" s="21"/>
      <c r="PDL80" s="21"/>
      <c r="PDM80" s="21"/>
      <c r="PDN80" s="21"/>
      <c r="PDO80" s="21"/>
      <c r="PDP80" s="21"/>
      <c r="PDQ80" s="21"/>
      <c r="PDR80" s="21"/>
      <c r="PDS80" s="21"/>
      <c r="PDT80" s="21"/>
      <c r="PDU80" s="21"/>
      <c r="PDV80" s="21"/>
      <c r="PDW80" s="21"/>
      <c r="PDX80" s="21"/>
      <c r="PDY80" s="21"/>
      <c r="PDZ80" s="21"/>
      <c r="PEA80" s="21"/>
      <c r="PEB80" s="21"/>
      <c r="PEC80" s="21"/>
      <c r="PED80" s="21"/>
      <c r="PEE80" s="21"/>
      <c r="PEF80" s="21"/>
      <c r="PEG80" s="21"/>
      <c r="PEH80" s="21"/>
      <c r="PEI80" s="21"/>
      <c r="PEJ80" s="21"/>
      <c r="PEK80" s="21"/>
      <c r="PEL80" s="21"/>
      <c r="PEM80" s="21"/>
      <c r="PEN80" s="21"/>
      <c r="PEO80" s="21"/>
      <c r="PEP80" s="21"/>
      <c r="PEQ80" s="21"/>
      <c r="PER80" s="21"/>
      <c r="PES80" s="21"/>
      <c r="PET80" s="21"/>
      <c r="PEU80" s="21"/>
      <c r="PEV80" s="21"/>
      <c r="PEW80" s="21"/>
      <c r="PEX80" s="21"/>
      <c r="PEY80" s="21"/>
      <c r="PEZ80" s="21"/>
      <c r="PFA80" s="21"/>
      <c r="PFB80" s="21"/>
      <c r="PFC80" s="21"/>
      <c r="PFD80" s="21"/>
      <c r="PFE80" s="21"/>
      <c r="PFF80" s="21"/>
      <c r="PFG80" s="21"/>
      <c r="PFH80" s="21"/>
      <c r="PFI80" s="21"/>
      <c r="PFJ80" s="21"/>
      <c r="PFK80" s="21"/>
      <c r="PFL80" s="21"/>
      <c r="PFM80" s="21"/>
      <c r="PFN80" s="21"/>
      <c r="PFO80" s="21"/>
      <c r="PFP80" s="21"/>
      <c r="PFQ80" s="21"/>
      <c r="PFR80" s="21"/>
      <c r="PFS80" s="21"/>
      <c r="PFT80" s="21"/>
      <c r="PFU80" s="21"/>
      <c r="PFV80" s="21"/>
      <c r="PFW80" s="21"/>
      <c r="PFX80" s="21"/>
      <c r="PFY80" s="21"/>
      <c r="PFZ80" s="21"/>
      <c r="PGA80" s="21"/>
      <c r="PGB80" s="21"/>
      <c r="PGC80" s="21"/>
      <c r="PGD80" s="21"/>
      <c r="PGE80" s="21"/>
      <c r="PGF80" s="21"/>
      <c r="PGG80" s="21"/>
      <c r="PGH80" s="21"/>
      <c r="PGI80" s="21"/>
      <c r="PGJ80" s="21"/>
      <c r="PGK80" s="21"/>
      <c r="PGL80" s="21"/>
      <c r="PGM80" s="21"/>
      <c r="PGN80" s="21"/>
      <c r="PGO80" s="21"/>
      <c r="PGP80" s="21"/>
      <c r="PGQ80" s="21"/>
      <c r="PGR80" s="21"/>
      <c r="PGS80" s="21"/>
      <c r="PGT80" s="21"/>
      <c r="PGU80" s="21"/>
      <c r="PGV80" s="21"/>
      <c r="PGW80" s="21"/>
      <c r="PGX80" s="21"/>
      <c r="PGY80" s="21"/>
      <c r="PGZ80" s="21"/>
      <c r="PHA80" s="21"/>
      <c r="PHB80" s="21"/>
      <c r="PHC80" s="21"/>
      <c r="PHD80" s="21"/>
      <c r="PHE80" s="21"/>
      <c r="PHF80" s="21"/>
      <c r="PHG80" s="21"/>
      <c r="PHH80" s="21"/>
      <c r="PHI80" s="21"/>
      <c r="PHJ80" s="21"/>
      <c r="PHK80" s="21"/>
      <c r="PHL80" s="21"/>
      <c r="PHM80" s="21"/>
      <c r="PHN80" s="21"/>
      <c r="PHO80" s="21"/>
      <c r="PHP80" s="21"/>
      <c r="PHQ80" s="21"/>
      <c r="PHR80" s="21"/>
      <c r="PHS80" s="21"/>
      <c r="PHT80" s="21"/>
      <c r="PHU80" s="21"/>
      <c r="PHV80" s="21"/>
      <c r="PHW80" s="21"/>
      <c r="PHX80" s="21"/>
      <c r="PHY80" s="21"/>
      <c r="PHZ80" s="21"/>
      <c r="PIA80" s="21"/>
      <c r="PIB80" s="21"/>
      <c r="PIC80" s="21"/>
      <c r="PID80" s="21"/>
      <c r="PIE80" s="21"/>
      <c r="PIF80" s="21"/>
      <c r="PIG80" s="21"/>
      <c r="PIH80" s="21"/>
      <c r="PII80" s="21"/>
      <c r="PIJ80" s="21"/>
      <c r="PIK80" s="21"/>
      <c r="PIL80" s="21"/>
      <c r="PIM80" s="21"/>
      <c r="PIN80" s="21"/>
      <c r="PIO80" s="21"/>
      <c r="PIP80" s="21"/>
      <c r="PIQ80" s="21"/>
      <c r="PIR80" s="21"/>
      <c r="PIS80" s="21"/>
      <c r="PIT80" s="21"/>
      <c r="PIU80" s="21"/>
      <c r="PIV80" s="21"/>
      <c r="PIW80" s="21"/>
      <c r="PIX80" s="21"/>
      <c r="PIY80" s="21"/>
      <c r="PIZ80" s="21"/>
      <c r="PJA80" s="21"/>
      <c r="PJB80" s="21"/>
      <c r="PJC80" s="21"/>
      <c r="PJD80" s="21"/>
      <c r="PJE80" s="21"/>
      <c r="PJF80" s="21"/>
      <c r="PJG80" s="21"/>
      <c r="PJH80" s="21"/>
      <c r="PJI80" s="21"/>
      <c r="PJJ80" s="21"/>
      <c r="PJK80" s="21"/>
      <c r="PJL80" s="21"/>
      <c r="PJM80" s="21"/>
      <c r="PJN80" s="21"/>
      <c r="PJO80" s="21"/>
      <c r="PJP80" s="21"/>
      <c r="PJQ80" s="21"/>
      <c r="PJR80" s="21"/>
      <c r="PJS80" s="21"/>
      <c r="PJT80" s="21"/>
      <c r="PJU80" s="21"/>
      <c r="PJV80" s="21"/>
      <c r="PJW80" s="21"/>
      <c r="PJX80" s="21"/>
      <c r="PJY80" s="21"/>
      <c r="PJZ80" s="21"/>
      <c r="PKA80" s="21"/>
      <c r="PKB80" s="21"/>
      <c r="PKC80" s="21"/>
      <c r="PKD80" s="21"/>
      <c r="PKE80" s="21"/>
      <c r="PKF80" s="21"/>
      <c r="PKG80" s="21"/>
      <c r="PKH80" s="21"/>
      <c r="PKI80" s="21"/>
      <c r="PKJ80" s="21"/>
      <c r="PKK80" s="21"/>
      <c r="PKL80" s="21"/>
      <c r="PKM80" s="21"/>
      <c r="PKN80" s="21"/>
      <c r="PKO80" s="21"/>
      <c r="PKP80" s="21"/>
      <c r="PKQ80" s="21"/>
      <c r="PKR80" s="21"/>
      <c r="PKS80" s="21"/>
      <c r="PKT80" s="21"/>
      <c r="PKU80" s="21"/>
      <c r="PKV80" s="21"/>
      <c r="PKW80" s="21"/>
      <c r="PKX80" s="21"/>
      <c r="PKY80" s="21"/>
      <c r="PKZ80" s="21"/>
      <c r="PLA80" s="21"/>
      <c r="PLB80" s="21"/>
      <c r="PLC80" s="21"/>
      <c r="PLD80" s="21"/>
      <c r="PLE80" s="21"/>
      <c r="PLF80" s="21"/>
      <c r="PLG80" s="21"/>
      <c r="PLH80" s="21"/>
      <c r="PLI80" s="21"/>
      <c r="PLJ80" s="21"/>
      <c r="PLK80" s="21"/>
      <c r="PLL80" s="21"/>
      <c r="PLM80" s="21"/>
      <c r="PLN80" s="21"/>
      <c r="PLO80" s="21"/>
      <c r="PLP80" s="21"/>
      <c r="PLQ80" s="21"/>
      <c r="PLR80" s="21"/>
      <c r="PLS80" s="21"/>
      <c r="PLT80" s="21"/>
      <c r="PLU80" s="21"/>
      <c r="PLV80" s="21"/>
      <c r="PLW80" s="21"/>
      <c r="PLX80" s="21"/>
      <c r="PLY80" s="21"/>
      <c r="PLZ80" s="21"/>
      <c r="PMA80" s="21"/>
      <c r="PMB80" s="21"/>
      <c r="PMC80" s="21"/>
      <c r="PMD80" s="21"/>
      <c r="PME80" s="21"/>
      <c r="PMF80" s="21"/>
      <c r="PMG80" s="21"/>
      <c r="PMH80" s="21"/>
      <c r="PMI80" s="21"/>
      <c r="PMJ80" s="21"/>
      <c r="PMK80" s="21"/>
      <c r="PML80" s="21"/>
      <c r="PMM80" s="21"/>
      <c r="PMN80" s="21"/>
      <c r="PMO80" s="21"/>
      <c r="PMP80" s="21"/>
      <c r="PMQ80" s="21"/>
      <c r="PMR80" s="21"/>
      <c r="PMS80" s="21"/>
      <c r="PMT80" s="21"/>
      <c r="PMU80" s="21"/>
      <c r="PMV80" s="21"/>
      <c r="PMW80" s="21"/>
      <c r="PMX80" s="21"/>
      <c r="PMY80" s="21"/>
      <c r="PMZ80" s="21"/>
      <c r="PNA80" s="21"/>
      <c r="PNB80" s="21"/>
      <c r="PNC80" s="21"/>
      <c r="PND80" s="21"/>
      <c r="PNE80" s="21"/>
      <c r="PNF80" s="21"/>
      <c r="PNG80" s="21"/>
      <c r="PNH80" s="21"/>
      <c r="PNI80" s="21"/>
      <c r="PNJ80" s="21"/>
      <c r="PNK80" s="21"/>
      <c r="PNL80" s="21"/>
      <c r="PNM80" s="21"/>
      <c r="PNN80" s="21"/>
      <c r="PNO80" s="21"/>
      <c r="PNP80" s="21"/>
      <c r="PNQ80" s="21"/>
      <c r="PNR80" s="21"/>
      <c r="PNS80" s="21"/>
      <c r="PNT80" s="21"/>
      <c r="PNU80" s="21"/>
      <c r="PNV80" s="21"/>
      <c r="PNW80" s="21"/>
      <c r="PNX80" s="21"/>
      <c r="PNY80" s="21"/>
      <c r="PNZ80" s="21"/>
      <c r="POA80" s="21"/>
      <c r="POB80" s="21"/>
      <c r="POC80" s="21"/>
      <c r="POD80" s="21"/>
      <c r="POE80" s="21"/>
      <c r="POF80" s="21"/>
      <c r="POG80" s="21"/>
      <c r="POH80" s="21"/>
      <c r="POI80" s="21"/>
      <c r="POJ80" s="21"/>
      <c r="POK80" s="21"/>
      <c r="POL80" s="21"/>
      <c r="POM80" s="21"/>
      <c r="PON80" s="21"/>
      <c r="POO80" s="21"/>
      <c r="POP80" s="21"/>
      <c r="POQ80" s="21"/>
      <c r="POR80" s="21"/>
      <c r="POS80" s="21"/>
      <c r="POT80" s="21"/>
      <c r="POU80" s="21"/>
      <c r="POV80" s="21"/>
      <c r="POW80" s="21"/>
      <c r="POX80" s="21"/>
      <c r="POY80" s="21"/>
      <c r="POZ80" s="21"/>
      <c r="PPA80" s="21"/>
      <c r="PPB80" s="21"/>
      <c r="PPC80" s="21"/>
      <c r="PPD80" s="21"/>
      <c r="PPE80" s="21"/>
      <c r="PPF80" s="21"/>
      <c r="PPG80" s="21"/>
      <c r="PPH80" s="21"/>
      <c r="PPI80" s="21"/>
      <c r="PPJ80" s="21"/>
      <c r="PPK80" s="21"/>
      <c r="PPL80" s="21"/>
      <c r="PPM80" s="21"/>
      <c r="PPN80" s="21"/>
      <c r="PPO80" s="21"/>
      <c r="PPP80" s="21"/>
      <c r="PPQ80" s="21"/>
      <c r="PPR80" s="21"/>
      <c r="PPS80" s="21"/>
      <c r="PPT80" s="21"/>
      <c r="PPU80" s="21"/>
      <c r="PPV80" s="21"/>
      <c r="PPW80" s="21"/>
      <c r="PPX80" s="21"/>
      <c r="PPY80" s="21"/>
      <c r="PPZ80" s="21"/>
      <c r="PQA80" s="21"/>
      <c r="PQB80" s="21"/>
      <c r="PQC80" s="21"/>
      <c r="PQD80" s="21"/>
      <c r="PQE80" s="21"/>
      <c r="PQF80" s="21"/>
      <c r="PQG80" s="21"/>
      <c r="PQH80" s="21"/>
      <c r="PQI80" s="21"/>
      <c r="PQJ80" s="21"/>
      <c r="PQK80" s="21"/>
      <c r="PQL80" s="21"/>
      <c r="PQM80" s="21"/>
      <c r="PQN80" s="21"/>
      <c r="PQO80" s="21"/>
      <c r="PQP80" s="21"/>
      <c r="PQQ80" s="21"/>
      <c r="PQR80" s="21"/>
      <c r="PQS80" s="21"/>
      <c r="PQT80" s="21"/>
      <c r="PQU80" s="21"/>
      <c r="PQV80" s="21"/>
      <c r="PQW80" s="21"/>
      <c r="PQX80" s="21"/>
      <c r="PQY80" s="21"/>
      <c r="PQZ80" s="21"/>
      <c r="PRA80" s="21"/>
      <c r="PRB80" s="21"/>
      <c r="PRC80" s="21"/>
      <c r="PRD80" s="21"/>
      <c r="PRE80" s="21"/>
      <c r="PRF80" s="21"/>
      <c r="PRG80" s="21"/>
      <c r="PRH80" s="21"/>
      <c r="PRI80" s="21"/>
      <c r="PRJ80" s="21"/>
      <c r="PRK80" s="21"/>
      <c r="PRL80" s="21"/>
      <c r="PRM80" s="21"/>
      <c r="PRN80" s="21"/>
      <c r="PRO80" s="21"/>
      <c r="PRP80" s="21"/>
      <c r="PRQ80" s="21"/>
      <c r="PRR80" s="21"/>
      <c r="PRS80" s="21"/>
      <c r="PRT80" s="21"/>
      <c r="PRU80" s="21"/>
      <c r="PRV80" s="21"/>
      <c r="PRW80" s="21"/>
      <c r="PRX80" s="21"/>
      <c r="PRY80" s="21"/>
      <c r="PRZ80" s="21"/>
      <c r="PSA80" s="21"/>
      <c r="PSB80" s="21"/>
      <c r="PSC80" s="21"/>
      <c r="PSD80" s="21"/>
      <c r="PSE80" s="21"/>
      <c r="PSF80" s="21"/>
      <c r="PSG80" s="21"/>
      <c r="PSH80" s="21"/>
      <c r="PSI80" s="21"/>
      <c r="PSJ80" s="21"/>
      <c r="PSK80" s="21"/>
      <c r="PSL80" s="21"/>
      <c r="PSM80" s="21"/>
      <c r="PSN80" s="21"/>
      <c r="PSO80" s="21"/>
      <c r="PSP80" s="21"/>
      <c r="PSQ80" s="21"/>
      <c r="PSR80" s="21"/>
      <c r="PSS80" s="21"/>
      <c r="PST80" s="21"/>
      <c r="PSU80" s="21"/>
      <c r="PSV80" s="21"/>
      <c r="PSW80" s="21"/>
      <c r="PSX80" s="21"/>
      <c r="PSY80" s="21"/>
      <c r="PSZ80" s="21"/>
      <c r="PTA80" s="21"/>
      <c r="PTB80" s="21"/>
      <c r="PTC80" s="21"/>
      <c r="PTD80" s="21"/>
      <c r="PTE80" s="21"/>
      <c r="PTF80" s="21"/>
      <c r="PTG80" s="21"/>
      <c r="PTH80" s="21"/>
      <c r="PTI80" s="21"/>
      <c r="PTJ80" s="21"/>
      <c r="PTK80" s="21"/>
      <c r="PTL80" s="21"/>
      <c r="PTM80" s="21"/>
      <c r="PTN80" s="21"/>
      <c r="PTO80" s="21"/>
      <c r="PTP80" s="21"/>
      <c r="PTQ80" s="21"/>
      <c r="PTR80" s="21"/>
      <c r="PTS80" s="21"/>
      <c r="PTT80" s="21"/>
      <c r="PTU80" s="21"/>
      <c r="PTV80" s="21"/>
      <c r="PTW80" s="21"/>
      <c r="PTX80" s="21"/>
      <c r="PTY80" s="21"/>
      <c r="PTZ80" s="21"/>
      <c r="PUA80" s="21"/>
      <c r="PUB80" s="21"/>
      <c r="PUC80" s="21"/>
      <c r="PUD80" s="21"/>
      <c r="PUE80" s="21"/>
      <c r="PUF80" s="21"/>
      <c r="PUG80" s="21"/>
      <c r="PUH80" s="21"/>
      <c r="PUI80" s="21"/>
      <c r="PUJ80" s="21"/>
      <c r="PUK80" s="21"/>
      <c r="PUL80" s="21"/>
      <c r="PUM80" s="21"/>
      <c r="PUN80" s="21"/>
      <c r="PUO80" s="21"/>
      <c r="PUP80" s="21"/>
      <c r="PUQ80" s="21"/>
      <c r="PUR80" s="21"/>
      <c r="PUS80" s="21"/>
      <c r="PUT80" s="21"/>
      <c r="PUU80" s="21"/>
      <c r="PUV80" s="21"/>
      <c r="PUW80" s="21"/>
      <c r="PUX80" s="21"/>
      <c r="PUY80" s="21"/>
      <c r="PUZ80" s="21"/>
      <c r="PVA80" s="21"/>
      <c r="PVB80" s="21"/>
      <c r="PVC80" s="21"/>
      <c r="PVD80" s="21"/>
      <c r="PVE80" s="21"/>
      <c r="PVF80" s="21"/>
      <c r="PVG80" s="21"/>
      <c r="PVH80" s="21"/>
      <c r="PVI80" s="21"/>
      <c r="PVJ80" s="21"/>
      <c r="PVK80" s="21"/>
      <c r="PVL80" s="21"/>
      <c r="PVM80" s="21"/>
      <c r="PVN80" s="21"/>
      <c r="PVO80" s="21"/>
      <c r="PVP80" s="21"/>
      <c r="PVQ80" s="21"/>
      <c r="PVR80" s="21"/>
      <c r="PVS80" s="21"/>
      <c r="PVT80" s="21"/>
      <c r="PVU80" s="21"/>
      <c r="PVV80" s="21"/>
      <c r="PVW80" s="21"/>
      <c r="PVX80" s="21"/>
      <c r="PVY80" s="21"/>
      <c r="PVZ80" s="21"/>
      <c r="PWA80" s="21"/>
      <c r="PWB80" s="21"/>
      <c r="PWC80" s="21"/>
      <c r="PWD80" s="21"/>
      <c r="PWE80" s="21"/>
      <c r="PWF80" s="21"/>
      <c r="PWG80" s="21"/>
      <c r="PWH80" s="21"/>
      <c r="PWI80" s="21"/>
      <c r="PWJ80" s="21"/>
      <c r="PWK80" s="21"/>
      <c r="PWL80" s="21"/>
      <c r="PWM80" s="21"/>
      <c r="PWN80" s="21"/>
      <c r="PWO80" s="21"/>
      <c r="PWP80" s="21"/>
      <c r="PWQ80" s="21"/>
      <c r="PWR80" s="21"/>
      <c r="PWS80" s="21"/>
      <c r="PWT80" s="21"/>
      <c r="PWU80" s="21"/>
      <c r="PWV80" s="21"/>
      <c r="PWW80" s="21"/>
      <c r="PWX80" s="21"/>
      <c r="PWY80" s="21"/>
      <c r="PWZ80" s="21"/>
      <c r="PXA80" s="21"/>
      <c r="PXB80" s="21"/>
      <c r="PXC80" s="21"/>
      <c r="PXD80" s="21"/>
      <c r="PXE80" s="21"/>
      <c r="PXF80" s="21"/>
      <c r="PXG80" s="21"/>
      <c r="PXH80" s="21"/>
      <c r="PXI80" s="21"/>
      <c r="PXJ80" s="21"/>
      <c r="PXK80" s="21"/>
      <c r="PXL80" s="21"/>
      <c r="PXM80" s="21"/>
      <c r="PXN80" s="21"/>
      <c r="PXO80" s="21"/>
      <c r="PXP80" s="21"/>
      <c r="PXQ80" s="21"/>
      <c r="PXR80" s="21"/>
      <c r="PXS80" s="21"/>
      <c r="PXT80" s="21"/>
      <c r="PXU80" s="21"/>
      <c r="PXV80" s="21"/>
      <c r="PXW80" s="21"/>
      <c r="PXX80" s="21"/>
      <c r="PXY80" s="21"/>
      <c r="PXZ80" s="21"/>
      <c r="PYA80" s="21"/>
      <c r="PYB80" s="21"/>
      <c r="PYC80" s="21"/>
      <c r="PYD80" s="21"/>
      <c r="PYE80" s="21"/>
      <c r="PYF80" s="21"/>
      <c r="PYG80" s="21"/>
      <c r="PYH80" s="21"/>
      <c r="PYI80" s="21"/>
      <c r="PYJ80" s="21"/>
      <c r="PYK80" s="21"/>
      <c r="PYL80" s="21"/>
      <c r="PYM80" s="21"/>
      <c r="PYN80" s="21"/>
      <c r="PYO80" s="21"/>
      <c r="PYP80" s="21"/>
      <c r="PYQ80" s="21"/>
      <c r="PYR80" s="21"/>
      <c r="PYS80" s="21"/>
      <c r="PYT80" s="21"/>
      <c r="PYU80" s="21"/>
      <c r="PYV80" s="21"/>
      <c r="PYW80" s="21"/>
      <c r="PYX80" s="21"/>
      <c r="PYY80" s="21"/>
      <c r="PYZ80" s="21"/>
      <c r="PZA80" s="21"/>
      <c r="PZB80" s="21"/>
      <c r="PZC80" s="21"/>
      <c r="PZD80" s="21"/>
      <c r="PZE80" s="21"/>
      <c r="PZF80" s="21"/>
      <c r="PZG80" s="21"/>
      <c r="PZH80" s="21"/>
      <c r="PZI80" s="21"/>
      <c r="PZJ80" s="21"/>
      <c r="PZK80" s="21"/>
      <c r="PZL80" s="21"/>
      <c r="PZM80" s="21"/>
      <c r="PZN80" s="21"/>
      <c r="PZO80" s="21"/>
      <c r="PZP80" s="21"/>
      <c r="PZQ80" s="21"/>
      <c r="PZR80" s="21"/>
      <c r="PZS80" s="21"/>
      <c r="PZT80" s="21"/>
      <c r="PZU80" s="21"/>
      <c r="PZV80" s="21"/>
      <c r="PZW80" s="21"/>
      <c r="PZX80" s="21"/>
      <c r="PZY80" s="21"/>
      <c r="PZZ80" s="21"/>
      <c r="QAA80" s="21"/>
      <c r="QAB80" s="21"/>
      <c r="QAC80" s="21"/>
      <c r="QAD80" s="21"/>
      <c r="QAE80" s="21"/>
      <c r="QAF80" s="21"/>
      <c r="QAG80" s="21"/>
      <c r="QAH80" s="21"/>
      <c r="QAI80" s="21"/>
      <c r="QAJ80" s="21"/>
      <c r="QAK80" s="21"/>
      <c r="QAL80" s="21"/>
      <c r="QAM80" s="21"/>
      <c r="QAN80" s="21"/>
      <c r="QAO80" s="21"/>
      <c r="QAP80" s="21"/>
      <c r="QAQ80" s="21"/>
      <c r="QAR80" s="21"/>
      <c r="QAS80" s="21"/>
      <c r="QAT80" s="21"/>
      <c r="QAU80" s="21"/>
      <c r="QAV80" s="21"/>
      <c r="QAW80" s="21"/>
      <c r="QAX80" s="21"/>
      <c r="QAY80" s="21"/>
      <c r="QAZ80" s="21"/>
      <c r="QBA80" s="21"/>
      <c r="QBB80" s="21"/>
      <c r="QBC80" s="21"/>
      <c r="QBD80" s="21"/>
      <c r="QBE80" s="21"/>
      <c r="QBF80" s="21"/>
      <c r="QBG80" s="21"/>
      <c r="QBH80" s="21"/>
      <c r="QBI80" s="21"/>
      <c r="QBJ80" s="21"/>
      <c r="QBK80" s="21"/>
      <c r="QBL80" s="21"/>
      <c r="QBM80" s="21"/>
      <c r="QBN80" s="21"/>
      <c r="QBO80" s="21"/>
      <c r="QBP80" s="21"/>
      <c r="QBQ80" s="21"/>
      <c r="QBR80" s="21"/>
      <c r="QBS80" s="21"/>
      <c r="QBT80" s="21"/>
      <c r="QBU80" s="21"/>
      <c r="QBV80" s="21"/>
      <c r="QBW80" s="21"/>
      <c r="QBX80" s="21"/>
      <c r="QBY80" s="21"/>
      <c r="QBZ80" s="21"/>
      <c r="QCA80" s="21"/>
      <c r="QCB80" s="21"/>
      <c r="QCC80" s="21"/>
      <c r="QCD80" s="21"/>
      <c r="QCE80" s="21"/>
      <c r="QCF80" s="21"/>
      <c r="QCG80" s="21"/>
      <c r="QCH80" s="21"/>
      <c r="QCI80" s="21"/>
      <c r="QCJ80" s="21"/>
      <c r="QCK80" s="21"/>
      <c r="QCL80" s="21"/>
      <c r="QCM80" s="21"/>
      <c r="QCN80" s="21"/>
      <c r="QCO80" s="21"/>
      <c r="QCP80" s="21"/>
      <c r="QCQ80" s="21"/>
      <c r="QCR80" s="21"/>
      <c r="QCS80" s="21"/>
      <c r="QCT80" s="21"/>
      <c r="QCU80" s="21"/>
      <c r="QCV80" s="21"/>
      <c r="QCW80" s="21"/>
      <c r="QCX80" s="21"/>
      <c r="QCY80" s="21"/>
      <c r="QCZ80" s="21"/>
      <c r="QDA80" s="21"/>
      <c r="QDB80" s="21"/>
      <c r="QDC80" s="21"/>
      <c r="QDD80" s="21"/>
      <c r="QDE80" s="21"/>
      <c r="QDF80" s="21"/>
      <c r="QDG80" s="21"/>
      <c r="QDH80" s="21"/>
      <c r="QDI80" s="21"/>
      <c r="QDJ80" s="21"/>
      <c r="QDK80" s="21"/>
      <c r="QDL80" s="21"/>
      <c r="QDM80" s="21"/>
      <c r="QDN80" s="21"/>
      <c r="QDO80" s="21"/>
      <c r="QDP80" s="21"/>
      <c r="QDQ80" s="21"/>
      <c r="QDR80" s="21"/>
      <c r="QDS80" s="21"/>
      <c r="QDT80" s="21"/>
      <c r="QDU80" s="21"/>
      <c r="QDV80" s="21"/>
      <c r="QDW80" s="21"/>
      <c r="QDX80" s="21"/>
      <c r="QDY80" s="21"/>
      <c r="QDZ80" s="21"/>
      <c r="QEA80" s="21"/>
      <c r="QEB80" s="21"/>
      <c r="QEC80" s="21"/>
      <c r="QED80" s="21"/>
      <c r="QEE80" s="21"/>
      <c r="QEF80" s="21"/>
      <c r="QEG80" s="21"/>
      <c r="QEH80" s="21"/>
      <c r="QEI80" s="21"/>
      <c r="QEJ80" s="21"/>
      <c r="QEK80" s="21"/>
      <c r="QEL80" s="21"/>
      <c r="QEM80" s="21"/>
      <c r="QEN80" s="21"/>
      <c r="QEO80" s="21"/>
      <c r="QEP80" s="21"/>
      <c r="QEQ80" s="21"/>
      <c r="QER80" s="21"/>
      <c r="QES80" s="21"/>
      <c r="QET80" s="21"/>
      <c r="QEU80" s="21"/>
      <c r="QEV80" s="21"/>
      <c r="QEW80" s="21"/>
      <c r="QEX80" s="21"/>
      <c r="QEY80" s="21"/>
      <c r="QEZ80" s="21"/>
      <c r="QFA80" s="21"/>
      <c r="QFB80" s="21"/>
      <c r="QFC80" s="21"/>
      <c r="QFD80" s="21"/>
      <c r="QFE80" s="21"/>
      <c r="QFF80" s="21"/>
      <c r="QFG80" s="21"/>
      <c r="QFH80" s="21"/>
      <c r="QFI80" s="21"/>
      <c r="QFJ80" s="21"/>
      <c r="QFK80" s="21"/>
      <c r="QFL80" s="21"/>
      <c r="QFM80" s="21"/>
      <c r="QFN80" s="21"/>
      <c r="QFO80" s="21"/>
      <c r="QFP80" s="21"/>
      <c r="QFQ80" s="21"/>
      <c r="QFR80" s="21"/>
      <c r="QFS80" s="21"/>
      <c r="QFT80" s="21"/>
      <c r="QFU80" s="21"/>
      <c r="QFV80" s="21"/>
      <c r="QFW80" s="21"/>
      <c r="QFX80" s="21"/>
      <c r="QFY80" s="21"/>
      <c r="QFZ80" s="21"/>
      <c r="QGA80" s="21"/>
      <c r="QGB80" s="21"/>
      <c r="QGC80" s="21"/>
      <c r="QGD80" s="21"/>
      <c r="QGE80" s="21"/>
      <c r="QGF80" s="21"/>
      <c r="QGG80" s="21"/>
      <c r="QGH80" s="21"/>
      <c r="QGI80" s="21"/>
      <c r="QGJ80" s="21"/>
      <c r="QGK80" s="21"/>
      <c r="QGL80" s="21"/>
      <c r="QGM80" s="21"/>
      <c r="QGN80" s="21"/>
      <c r="QGO80" s="21"/>
      <c r="QGP80" s="21"/>
      <c r="QGQ80" s="21"/>
      <c r="QGR80" s="21"/>
      <c r="QGS80" s="21"/>
      <c r="QGT80" s="21"/>
      <c r="QGU80" s="21"/>
      <c r="QGV80" s="21"/>
      <c r="QGW80" s="21"/>
      <c r="QGX80" s="21"/>
      <c r="QGY80" s="21"/>
      <c r="QGZ80" s="21"/>
      <c r="QHA80" s="21"/>
      <c r="QHB80" s="21"/>
      <c r="QHC80" s="21"/>
      <c r="QHD80" s="21"/>
      <c r="QHE80" s="21"/>
      <c r="QHF80" s="21"/>
      <c r="QHG80" s="21"/>
      <c r="QHH80" s="21"/>
      <c r="QHI80" s="21"/>
      <c r="QHJ80" s="21"/>
      <c r="QHK80" s="21"/>
      <c r="QHL80" s="21"/>
      <c r="QHM80" s="21"/>
      <c r="QHN80" s="21"/>
      <c r="QHO80" s="21"/>
      <c r="QHP80" s="21"/>
      <c r="QHQ80" s="21"/>
      <c r="QHR80" s="21"/>
      <c r="QHS80" s="21"/>
      <c r="QHT80" s="21"/>
      <c r="QHU80" s="21"/>
      <c r="QHV80" s="21"/>
      <c r="QHW80" s="21"/>
      <c r="QHX80" s="21"/>
      <c r="QHY80" s="21"/>
      <c r="QHZ80" s="21"/>
      <c r="QIA80" s="21"/>
      <c r="QIB80" s="21"/>
      <c r="QIC80" s="21"/>
      <c r="QID80" s="21"/>
      <c r="QIE80" s="21"/>
      <c r="QIF80" s="21"/>
      <c r="QIG80" s="21"/>
      <c r="QIH80" s="21"/>
      <c r="QII80" s="21"/>
      <c r="QIJ80" s="21"/>
      <c r="QIK80" s="21"/>
      <c r="QIL80" s="21"/>
      <c r="QIM80" s="21"/>
      <c r="QIN80" s="21"/>
      <c r="QIO80" s="21"/>
      <c r="QIP80" s="21"/>
      <c r="QIQ80" s="21"/>
      <c r="QIR80" s="21"/>
      <c r="QIS80" s="21"/>
      <c r="QIT80" s="21"/>
      <c r="QIU80" s="21"/>
      <c r="QIV80" s="21"/>
      <c r="QIW80" s="21"/>
      <c r="QIX80" s="21"/>
      <c r="QIY80" s="21"/>
      <c r="QIZ80" s="21"/>
      <c r="QJA80" s="21"/>
      <c r="QJB80" s="21"/>
      <c r="QJC80" s="21"/>
      <c r="QJD80" s="21"/>
      <c r="QJE80" s="21"/>
      <c r="QJF80" s="21"/>
      <c r="QJG80" s="21"/>
      <c r="QJH80" s="21"/>
      <c r="QJI80" s="21"/>
      <c r="QJJ80" s="21"/>
      <c r="QJK80" s="21"/>
      <c r="QJL80" s="21"/>
      <c r="QJM80" s="21"/>
      <c r="QJN80" s="21"/>
      <c r="QJO80" s="21"/>
      <c r="QJP80" s="21"/>
      <c r="QJQ80" s="21"/>
      <c r="QJR80" s="21"/>
      <c r="QJS80" s="21"/>
      <c r="QJT80" s="21"/>
      <c r="QJU80" s="21"/>
      <c r="QJV80" s="21"/>
      <c r="QJW80" s="21"/>
      <c r="QJX80" s="21"/>
      <c r="QJY80" s="21"/>
      <c r="QJZ80" s="21"/>
      <c r="QKA80" s="21"/>
      <c r="QKB80" s="21"/>
      <c r="QKC80" s="21"/>
      <c r="QKD80" s="21"/>
      <c r="QKE80" s="21"/>
      <c r="QKF80" s="21"/>
      <c r="QKG80" s="21"/>
      <c r="QKH80" s="21"/>
      <c r="QKI80" s="21"/>
      <c r="QKJ80" s="21"/>
      <c r="QKK80" s="21"/>
      <c r="QKL80" s="21"/>
      <c r="QKM80" s="21"/>
      <c r="QKN80" s="21"/>
      <c r="QKO80" s="21"/>
      <c r="QKP80" s="21"/>
      <c r="QKQ80" s="21"/>
      <c r="QKR80" s="21"/>
      <c r="QKS80" s="21"/>
      <c r="QKT80" s="21"/>
      <c r="QKU80" s="21"/>
      <c r="QKV80" s="21"/>
      <c r="QKW80" s="21"/>
      <c r="QKX80" s="21"/>
      <c r="QKY80" s="21"/>
      <c r="QKZ80" s="21"/>
      <c r="QLA80" s="21"/>
      <c r="QLB80" s="21"/>
      <c r="QLC80" s="21"/>
      <c r="QLD80" s="21"/>
      <c r="QLE80" s="21"/>
      <c r="QLF80" s="21"/>
      <c r="QLG80" s="21"/>
      <c r="QLH80" s="21"/>
      <c r="QLI80" s="21"/>
      <c r="QLJ80" s="21"/>
      <c r="QLK80" s="21"/>
      <c r="QLL80" s="21"/>
      <c r="QLM80" s="21"/>
      <c r="QLN80" s="21"/>
      <c r="QLO80" s="21"/>
      <c r="QLP80" s="21"/>
      <c r="QLQ80" s="21"/>
      <c r="QLR80" s="21"/>
      <c r="QLS80" s="21"/>
      <c r="QLT80" s="21"/>
      <c r="QLU80" s="21"/>
      <c r="QLV80" s="21"/>
      <c r="QLW80" s="21"/>
      <c r="QLX80" s="21"/>
      <c r="QLY80" s="21"/>
      <c r="QLZ80" s="21"/>
      <c r="QMA80" s="21"/>
      <c r="QMB80" s="21"/>
      <c r="QMC80" s="21"/>
      <c r="QMD80" s="21"/>
      <c r="QME80" s="21"/>
      <c r="QMF80" s="21"/>
      <c r="QMG80" s="21"/>
      <c r="QMH80" s="21"/>
      <c r="QMI80" s="21"/>
      <c r="QMJ80" s="21"/>
      <c r="QMK80" s="21"/>
      <c r="QML80" s="21"/>
      <c r="QMM80" s="21"/>
      <c r="QMN80" s="21"/>
      <c r="QMO80" s="21"/>
      <c r="QMP80" s="21"/>
      <c r="QMQ80" s="21"/>
      <c r="QMR80" s="21"/>
      <c r="QMS80" s="21"/>
      <c r="QMT80" s="21"/>
      <c r="QMU80" s="21"/>
      <c r="QMV80" s="21"/>
      <c r="QMW80" s="21"/>
      <c r="QMX80" s="21"/>
      <c r="QMY80" s="21"/>
      <c r="QMZ80" s="21"/>
      <c r="QNA80" s="21"/>
      <c r="QNB80" s="21"/>
      <c r="QNC80" s="21"/>
      <c r="QND80" s="21"/>
      <c r="QNE80" s="21"/>
      <c r="QNF80" s="21"/>
      <c r="QNG80" s="21"/>
      <c r="QNH80" s="21"/>
      <c r="QNI80" s="21"/>
      <c r="QNJ80" s="21"/>
      <c r="QNK80" s="21"/>
      <c r="QNL80" s="21"/>
      <c r="QNM80" s="21"/>
      <c r="QNN80" s="21"/>
      <c r="QNO80" s="21"/>
      <c r="QNP80" s="21"/>
      <c r="QNQ80" s="21"/>
      <c r="QNR80" s="21"/>
      <c r="QNS80" s="21"/>
      <c r="QNT80" s="21"/>
      <c r="QNU80" s="21"/>
      <c r="QNV80" s="21"/>
      <c r="QNW80" s="21"/>
      <c r="QNX80" s="21"/>
      <c r="QNY80" s="21"/>
      <c r="QNZ80" s="21"/>
      <c r="QOA80" s="21"/>
      <c r="QOB80" s="21"/>
      <c r="QOC80" s="21"/>
      <c r="QOD80" s="21"/>
      <c r="QOE80" s="21"/>
      <c r="QOF80" s="21"/>
      <c r="QOG80" s="21"/>
      <c r="QOH80" s="21"/>
      <c r="QOI80" s="21"/>
      <c r="QOJ80" s="21"/>
      <c r="QOK80" s="21"/>
      <c r="QOL80" s="21"/>
      <c r="QOM80" s="21"/>
      <c r="QON80" s="21"/>
      <c r="QOO80" s="21"/>
      <c r="QOP80" s="21"/>
      <c r="QOQ80" s="21"/>
      <c r="QOR80" s="21"/>
      <c r="QOS80" s="21"/>
      <c r="QOT80" s="21"/>
      <c r="QOU80" s="21"/>
      <c r="QOV80" s="21"/>
      <c r="QOW80" s="21"/>
      <c r="QOX80" s="21"/>
      <c r="QOY80" s="21"/>
      <c r="QOZ80" s="21"/>
      <c r="QPA80" s="21"/>
      <c r="QPB80" s="21"/>
      <c r="QPC80" s="21"/>
      <c r="QPD80" s="21"/>
      <c r="QPE80" s="21"/>
      <c r="QPF80" s="21"/>
      <c r="QPG80" s="21"/>
      <c r="QPH80" s="21"/>
      <c r="QPI80" s="21"/>
      <c r="QPJ80" s="21"/>
      <c r="QPK80" s="21"/>
      <c r="QPL80" s="21"/>
      <c r="QPM80" s="21"/>
      <c r="QPN80" s="21"/>
      <c r="QPO80" s="21"/>
      <c r="QPP80" s="21"/>
      <c r="QPQ80" s="21"/>
      <c r="QPR80" s="21"/>
      <c r="QPS80" s="21"/>
      <c r="QPT80" s="21"/>
      <c r="QPU80" s="21"/>
      <c r="QPV80" s="21"/>
      <c r="QPW80" s="21"/>
      <c r="QPX80" s="21"/>
      <c r="QPY80" s="21"/>
      <c r="QPZ80" s="21"/>
      <c r="QQA80" s="21"/>
      <c r="QQB80" s="21"/>
      <c r="QQC80" s="21"/>
      <c r="QQD80" s="21"/>
      <c r="QQE80" s="21"/>
      <c r="QQF80" s="21"/>
      <c r="QQG80" s="21"/>
      <c r="QQH80" s="21"/>
      <c r="QQI80" s="21"/>
      <c r="QQJ80" s="21"/>
      <c r="QQK80" s="21"/>
      <c r="QQL80" s="21"/>
      <c r="QQM80" s="21"/>
      <c r="QQN80" s="21"/>
      <c r="QQO80" s="21"/>
      <c r="QQP80" s="21"/>
      <c r="QQQ80" s="21"/>
      <c r="QQR80" s="21"/>
      <c r="QQS80" s="21"/>
      <c r="QQT80" s="21"/>
      <c r="QQU80" s="21"/>
      <c r="QQV80" s="21"/>
      <c r="QQW80" s="21"/>
      <c r="QQX80" s="21"/>
      <c r="QQY80" s="21"/>
      <c r="QQZ80" s="21"/>
      <c r="QRA80" s="21"/>
      <c r="QRB80" s="21"/>
      <c r="QRC80" s="21"/>
      <c r="QRD80" s="21"/>
      <c r="QRE80" s="21"/>
      <c r="QRF80" s="21"/>
      <c r="QRG80" s="21"/>
      <c r="QRH80" s="21"/>
      <c r="QRI80" s="21"/>
      <c r="QRJ80" s="21"/>
      <c r="QRK80" s="21"/>
      <c r="QRL80" s="21"/>
      <c r="QRM80" s="21"/>
      <c r="QRN80" s="21"/>
      <c r="QRO80" s="21"/>
      <c r="QRP80" s="21"/>
      <c r="QRQ80" s="21"/>
      <c r="QRR80" s="21"/>
      <c r="QRS80" s="21"/>
      <c r="QRT80" s="21"/>
      <c r="QRU80" s="21"/>
      <c r="QRV80" s="21"/>
      <c r="QRW80" s="21"/>
      <c r="QRX80" s="21"/>
      <c r="QRY80" s="21"/>
      <c r="QRZ80" s="21"/>
      <c r="QSA80" s="21"/>
      <c r="QSB80" s="21"/>
      <c r="QSC80" s="21"/>
      <c r="QSD80" s="21"/>
      <c r="QSE80" s="21"/>
      <c r="QSF80" s="21"/>
      <c r="QSG80" s="21"/>
      <c r="QSH80" s="21"/>
      <c r="QSI80" s="21"/>
      <c r="QSJ80" s="21"/>
      <c r="QSK80" s="21"/>
      <c r="QSL80" s="21"/>
      <c r="QSM80" s="21"/>
      <c r="QSN80" s="21"/>
      <c r="QSO80" s="21"/>
      <c r="QSP80" s="21"/>
      <c r="QSQ80" s="21"/>
      <c r="QSR80" s="21"/>
      <c r="QSS80" s="21"/>
      <c r="QST80" s="21"/>
      <c r="QSU80" s="21"/>
      <c r="QSV80" s="21"/>
      <c r="QSW80" s="21"/>
      <c r="QSX80" s="21"/>
      <c r="QSY80" s="21"/>
      <c r="QSZ80" s="21"/>
      <c r="QTA80" s="21"/>
      <c r="QTB80" s="21"/>
      <c r="QTC80" s="21"/>
      <c r="QTD80" s="21"/>
      <c r="QTE80" s="21"/>
      <c r="QTF80" s="21"/>
      <c r="QTG80" s="21"/>
      <c r="QTH80" s="21"/>
      <c r="QTI80" s="21"/>
      <c r="QTJ80" s="21"/>
      <c r="QTK80" s="21"/>
      <c r="QTL80" s="21"/>
      <c r="QTM80" s="21"/>
      <c r="QTN80" s="21"/>
      <c r="QTO80" s="21"/>
      <c r="QTP80" s="21"/>
      <c r="QTQ80" s="21"/>
      <c r="QTR80" s="21"/>
      <c r="QTS80" s="21"/>
      <c r="QTT80" s="21"/>
      <c r="QTU80" s="21"/>
      <c r="QTV80" s="21"/>
      <c r="QTW80" s="21"/>
      <c r="QTX80" s="21"/>
      <c r="QTY80" s="21"/>
      <c r="QTZ80" s="21"/>
      <c r="QUA80" s="21"/>
      <c r="QUB80" s="21"/>
      <c r="QUC80" s="21"/>
      <c r="QUD80" s="21"/>
      <c r="QUE80" s="21"/>
      <c r="QUF80" s="21"/>
      <c r="QUG80" s="21"/>
      <c r="QUH80" s="21"/>
      <c r="QUI80" s="21"/>
      <c r="QUJ80" s="21"/>
      <c r="QUK80" s="21"/>
      <c r="QUL80" s="21"/>
      <c r="QUM80" s="21"/>
      <c r="QUN80" s="21"/>
      <c r="QUO80" s="21"/>
      <c r="QUP80" s="21"/>
      <c r="QUQ80" s="21"/>
      <c r="QUR80" s="21"/>
      <c r="QUS80" s="21"/>
      <c r="QUT80" s="21"/>
      <c r="QUU80" s="21"/>
      <c r="QUV80" s="21"/>
      <c r="QUW80" s="21"/>
      <c r="QUX80" s="21"/>
      <c r="QUY80" s="21"/>
      <c r="QUZ80" s="21"/>
      <c r="QVA80" s="21"/>
      <c r="QVB80" s="21"/>
      <c r="QVC80" s="21"/>
      <c r="QVD80" s="21"/>
      <c r="QVE80" s="21"/>
      <c r="QVF80" s="21"/>
      <c r="QVG80" s="21"/>
      <c r="QVH80" s="21"/>
      <c r="QVI80" s="21"/>
      <c r="QVJ80" s="21"/>
      <c r="QVK80" s="21"/>
      <c r="QVL80" s="21"/>
      <c r="QVM80" s="21"/>
      <c r="QVN80" s="21"/>
      <c r="QVO80" s="21"/>
      <c r="QVP80" s="21"/>
      <c r="QVQ80" s="21"/>
      <c r="QVR80" s="21"/>
      <c r="QVS80" s="21"/>
      <c r="QVT80" s="21"/>
      <c r="QVU80" s="21"/>
      <c r="QVV80" s="21"/>
      <c r="QVW80" s="21"/>
      <c r="QVX80" s="21"/>
      <c r="QVY80" s="21"/>
      <c r="QVZ80" s="21"/>
      <c r="QWA80" s="21"/>
      <c r="QWB80" s="21"/>
      <c r="QWC80" s="21"/>
      <c r="QWD80" s="21"/>
      <c r="QWE80" s="21"/>
      <c r="QWF80" s="21"/>
      <c r="QWG80" s="21"/>
      <c r="QWH80" s="21"/>
      <c r="QWI80" s="21"/>
      <c r="QWJ80" s="21"/>
      <c r="QWK80" s="21"/>
      <c r="QWL80" s="21"/>
      <c r="QWM80" s="21"/>
      <c r="QWN80" s="21"/>
      <c r="QWO80" s="21"/>
      <c r="QWP80" s="21"/>
      <c r="QWQ80" s="21"/>
      <c r="QWR80" s="21"/>
      <c r="QWS80" s="21"/>
      <c r="QWT80" s="21"/>
      <c r="QWU80" s="21"/>
      <c r="QWV80" s="21"/>
      <c r="QWW80" s="21"/>
      <c r="QWX80" s="21"/>
      <c r="QWY80" s="21"/>
      <c r="QWZ80" s="21"/>
      <c r="QXA80" s="21"/>
      <c r="QXB80" s="21"/>
      <c r="QXC80" s="21"/>
      <c r="QXD80" s="21"/>
      <c r="QXE80" s="21"/>
      <c r="QXF80" s="21"/>
      <c r="QXG80" s="21"/>
      <c r="QXH80" s="21"/>
      <c r="QXI80" s="21"/>
      <c r="QXJ80" s="21"/>
      <c r="QXK80" s="21"/>
      <c r="QXL80" s="21"/>
      <c r="QXM80" s="21"/>
      <c r="QXN80" s="21"/>
      <c r="QXO80" s="21"/>
      <c r="QXP80" s="21"/>
      <c r="QXQ80" s="21"/>
      <c r="QXR80" s="21"/>
      <c r="QXS80" s="21"/>
      <c r="QXT80" s="21"/>
      <c r="QXU80" s="21"/>
      <c r="QXV80" s="21"/>
      <c r="QXW80" s="21"/>
      <c r="QXX80" s="21"/>
      <c r="QXY80" s="21"/>
      <c r="QXZ80" s="21"/>
      <c r="QYA80" s="21"/>
      <c r="QYB80" s="21"/>
      <c r="QYC80" s="21"/>
      <c r="QYD80" s="21"/>
      <c r="QYE80" s="21"/>
      <c r="QYF80" s="21"/>
      <c r="QYG80" s="21"/>
      <c r="QYH80" s="21"/>
      <c r="QYI80" s="21"/>
      <c r="QYJ80" s="21"/>
      <c r="QYK80" s="21"/>
      <c r="QYL80" s="21"/>
      <c r="QYM80" s="21"/>
      <c r="QYN80" s="21"/>
      <c r="QYO80" s="21"/>
      <c r="QYP80" s="21"/>
      <c r="QYQ80" s="21"/>
      <c r="QYR80" s="21"/>
      <c r="QYS80" s="21"/>
      <c r="QYT80" s="21"/>
      <c r="QYU80" s="21"/>
      <c r="QYV80" s="21"/>
      <c r="QYW80" s="21"/>
      <c r="QYX80" s="21"/>
      <c r="QYY80" s="21"/>
      <c r="QYZ80" s="21"/>
      <c r="QZA80" s="21"/>
      <c r="QZB80" s="21"/>
      <c r="QZC80" s="21"/>
      <c r="QZD80" s="21"/>
      <c r="QZE80" s="21"/>
      <c r="QZF80" s="21"/>
      <c r="QZG80" s="21"/>
      <c r="QZH80" s="21"/>
      <c r="QZI80" s="21"/>
      <c r="QZJ80" s="21"/>
      <c r="QZK80" s="21"/>
      <c r="QZL80" s="21"/>
      <c r="QZM80" s="21"/>
      <c r="QZN80" s="21"/>
      <c r="QZO80" s="21"/>
      <c r="QZP80" s="21"/>
      <c r="QZQ80" s="21"/>
      <c r="QZR80" s="21"/>
      <c r="QZS80" s="21"/>
      <c r="QZT80" s="21"/>
      <c r="QZU80" s="21"/>
      <c r="QZV80" s="21"/>
      <c r="QZW80" s="21"/>
      <c r="QZX80" s="21"/>
      <c r="QZY80" s="21"/>
      <c r="QZZ80" s="21"/>
      <c r="RAA80" s="21"/>
      <c r="RAB80" s="21"/>
      <c r="RAC80" s="21"/>
      <c r="RAD80" s="21"/>
      <c r="RAE80" s="21"/>
      <c r="RAF80" s="21"/>
      <c r="RAG80" s="21"/>
      <c r="RAH80" s="21"/>
      <c r="RAI80" s="21"/>
      <c r="RAJ80" s="21"/>
      <c r="RAK80" s="21"/>
      <c r="RAL80" s="21"/>
      <c r="RAM80" s="21"/>
      <c r="RAN80" s="21"/>
      <c r="RAO80" s="21"/>
      <c r="RAP80" s="21"/>
      <c r="RAQ80" s="21"/>
      <c r="RAR80" s="21"/>
      <c r="RAS80" s="21"/>
      <c r="RAT80" s="21"/>
      <c r="RAU80" s="21"/>
      <c r="RAV80" s="21"/>
      <c r="RAW80" s="21"/>
      <c r="RAX80" s="21"/>
      <c r="RAY80" s="21"/>
      <c r="RAZ80" s="21"/>
      <c r="RBA80" s="21"/>
      <c r="RBB80" s="21"/>
      <c r="RBC80" s="21"/>
      <c r="RBD80" s="21"/>
      <c r="RBE80" s="21"/>
      <c r="RBF80" s="21"/>
      <c r="RBG80" s="21"/>
      <c r="RBH80" s="21"/>
      <c r="RBI80" s="21"/>
      <c r="RBJ80" s="21"/>
      <c r="RBK80" s="21"/>
      <c r="RBL80" s="21"/>
      <c r="RBM80" s="21"/>
      <c r="RBN80" s="21"/>
      <c r="RBO80" s="21"/>
      <c r="RBP80" s="21"/>
      <c r="RBQ80" s="21"/>
      <c r="RBR80" s="21"/>
      <c r="RBS80" s="21"/>
      <c r="RBT80" s="21"/>
      <c r="RBU80" s="21"/>
      <c r="RBV80" s="21"/>
      <c r="RBW80" s="21"/>
      <c r="RBX80" s="21"/>
      <c r="RBY80" s="21"/>
      <c r="RBZ80" s="21"/>
      <c r="RCA80" s="21"/>
      <c r="RCB80" s="21"/>
      <c r="RCC80" s="21"/>
      <c r="RCD80" s="21"/>
      <c r="RCE80" s="21"/>
      <c r="RCF80" s="21"/>
      <c r="RCG80" s="21"/>
      <c r="RCH80" s="21"/>
      <c r="RCI80" s="21"/>
      <c r="RCJ80" s="21"/>
      <c r="RCK80" s="21"/>
      <c r="RCL80" s="21"/>
      <c r="RCM80" s="21"/>
      <c r="RCN80" s="21"/>
      <c r="RCO80" s="21"/>
      <c r="RCP80" s="21"/>
      <c r="RCQ80" s="21"/>
      <c r="RCR80" s="21"/>
      <c r="RCS80" s="21"/>
      <c r="RCT80" s="21"/>
      <c r="RCU80" s="21"/>
      <c r="RCV80" s="21"/>
      <c r="RCW80" s="21"/>
      <c r="RCX80" s="21"/>
      <c r="RCY80" s="21"/>
      <c r="RCZ80" s="21"/>
      <c r="RDA80" s="21"/>
      <c r="RDB80" s="21"/>
      <c r="RDC80" s="21"/>
      <c r="RDD80" s="21"/>
      <c r="RDE80" s="21"/>
      <c r="RDF80" s="21"/>
      <c r="RDG80" s="21"/>
      <c r="RDH80" s="21"/>
      <c r="RDI80" s="21"/>
      <c r="RDJ80" s="21"/>
      <c r="RDK80" s="21"/>
      <c r="RDL80" s="21"/>
      <c r="RDM80" s="21"/>
      <c r="RDN80" s="21"/>
      <c r="RDO80" s="21"/>
      <c r="RDP80" s="21"/>
      <c r="RDQ80" s="21"/>
      <c r="RDR80" s="21"/>
      <c r="RDS80" s="21"/>
      <c r="RDT80" s="21"/>
      <c r="RDU80" s="21"/>
      <c r="RDV80" s="21"/>
      <c r="RDW80" s="21"/>
      <c r="RDX80" s="21"/>
      <c r="RDY80" s="21"/>
      <c r="RDZ80" s="21"/>
      <c r="REA80" s="21"/>
      <c r="REB80" s="21"/>
      <c r="REC80" s="21"/>
      <c r="RED80" s="21"/>
      <c r="REE80" s="21"/>
      <c r="REF80" s="21"/>
      <c r="REG80" s="21"/>
      <c r="REH80" s="21"/>
      <c r="REI80" s="21"/>
      <c r="REJ80" s="21"/>
      <c r="REK80" s="21"/>
      <c r="REL80" s="21"/>
      <c r="REM80" s="21"/>
      <c r="REN80" s="21"/>
      <c r="REO80" s="21"/>
      <c r="REP80" s="21"/>
      <c r="REQ80" s="21"/>
      <c r="RER80" s="21"/>
      <c r="RES80" s="21"/>
      <c r="RET80" s="21"/>
      <c r="REU80" s="21"/>
      <c r="REV80" s="21"/>
      <c r="REW80" s="21"/>
      <c r="REX80" s="21"/>
      <c r="REY80" s="21"/>
      <c r="REZ80" s="21"/>
      <c r="RFA80" s="21"/>
      <c r="RFB80" s="21"/>
      <c r="RFC80" s="21"/>
      <c r="RFD80" s="21"/>
      <c r="RFE80" s="21"/>
      <c r="RFF80" s="21"/>
      <c r="RFG80" s="21"/>
      <c r="RFH80" s="21"/>
      <c r="RFI80" s="21"/>
      <c r="RFJ80" s="21"/>
      <c r="RFK80" s="21"/>
      <c r="RFL80" s="21"/>
      <c r="RFM80" s="21"/>
      <c r="RFN80" s="21"/>
      <c r="RFO80" s="21"/>
      <c r="RFP80" s="21"/>
      <c r="RFQ80" s="21"/>
      <c r="RFR80" s="21"/>
      <c r="RFS80" s="21"/>
      <c r="RFT80" s="21"/>
      <c r="RFU80" s="21"/>
      <c r="RFV80" s="21"/>
      <c r="RFW80" s="21"/>
      <c r="RFX80" s="21"/>
      <c r="RFY80" s="21"/>
      <c r="RFZ80" s="21"/>
      <c r="RGA80" s="21"/>
      <c r="RGB80" s="21"/>
      <c r="RGC80" s="21"/>
      <c r="RGD80" s="21"/>
      <c r="RGE80" s="21"/>
      <c r="RGF80" s="21"/>
      <c r="RGG80" s="21"/>
      <c r="RGH80" s="21"/>
      <c r="RGI80" s="21"/>
      <c r="RGJ80" s="21"/>
      <c r="RGK80" s="21"/>
      <c r="RGL80" s="21"/>
      <c r="RGM80" s="21"/>
      <c r="RGN80" s="21"/>
      <c r="RGO80" s="21"/>
      <c r="RGP80" s="21"/>
      <c r="RGQ80" s="21"/>
      <c r="RGR80" s="21"/>
      <c r="RGS80" s="21"/>
      <c r="RGT80" s="21"/>
      <c r="RGU80" s="21"/>
      <c r="RGV80" s="21"/>
      <c r="RGW80" s="21"/>
      <c r="RGX80" s="21"/>
      <c r="RGY80" s="21"/>
      <c r="RGZ80" s="21"/>
      <c r="RHA80" s="21"/>
      <c r="RHB80" s="21"/>
      <c r="RHC80" s="21"/>
      <c r="RHD80" s="21"/>
      <c r="RHE80" s="21"/>
      <c r="RHF80" s="21"/>
      <c r="RHG80" s="21"/>
      <c r="RHH80" s="21"/>
      <c r="RHI80" s="21"/>
      <c r="RHJ80" s="21"/>
      <c r="RHK80" s="21"/>
      <c r="RHL80" s="21"/>
      <c r="RHM80" s="21"/>
      <c r="RHN80" s="21"/>
      <c r="RHO80" s="21"/>
      <c r="RHP80" s="21"/>
      <c r="RHQ80" s="21"/>
      <c r="RHR80" s="21"/>
      <c r="RHS80" s="21"/>
      <c r="RHT80" s="21"/>
      <c r="RHU80" s="21"/>
      <c r="RHV80" s="21"/>
      <c r="RHW80" s="21"/>
      <c r="RHX80" s="21"/>
      <c r="RHY80" s="21"/>
      <c r="RHZ80" s="21"/>
      <c r="RIA80" s="21"/>
      <c r="RIB80" s="21"/>
      <c r="RIC80" s="21"/>
      <c r="RID80" s="21"/>
      <c r="RIE80" s="21"/>
      <c r="RIF80" s="21"/>
      <c r="RIG80" s="21"/>
      <c r="RIH80" s="21"/>
      <c r="RII80" s="21"/>
      <c r="RIJ80" s="21"/>
      <c r="RIK80" s="21"/>
      <c r="RIL80" s="21"/>
      <c r="RIM80" s="21"/>
      <c r="RIN80" s="21"/>
      <c r="RIO80" s="21"/>
      <c r="RIP80" s="21"/>
      <c r="RIQ80" s="21"/>
      <c r="RIR80" s="21"/>
      <c r="RIS80" s="21"/>
      <c r="RIT80" s="21"/>
      <c r="RIU80" s="21"/>
      <c r="RIV80" s="21"/>
      <c r="RIW80" s="21"/>
      <c r="RIX80" s="21"/>
      <c r="RIY80" s="21"/>
      <c r="RIZ80" s="21"/>
      <c r="RJA80" s="21"/>
      <c r="RJB80" s="21"/>
      <c r="RJC80" s="21"/>
      <c r="RJD80" s="21"/>
      <c r="RJE80" s="21"/>
      <c r="RJF80" s="21"/>
      <c r="RJG80" s="21"/>
      <c r="RJH80" s="21"/>
      <c r="RJI80" s="21"/>
      <c r="RJJ80" s="21"/>
      <c r="RJK80" s="21"/>
      <c r="RJL80" s="21"/>
      <c r="RJM80" s="21"/>
      <c r="RJN80" s="21"/>
      <c r="RJO80" s="21"/>
      <c r="RJP80" s="21"/>
      <c r="RJQ80" s="21"/>
      <c r="RJR80" s="21"/>
      <c r="RJS80" s="21"/>
      <c r="RJT80" s="21"/>
      <c r="RJU80" s="21"/>
      <c r="RJV80" s="21"/>
      <c r="RJW80" s="21"/>
      <c r="RJX80" s="21"/>
      <c r="RJY80" s="21"/>
      <c r="RJZ80" s="21"/>
      <c r="RKA80" s="21"/>
      <c r="RKB80" s="21"/>
      <c r="RKC80" s="21"/>
      <c r="RKD80" s="21"/>
      <c r="RKE80" s="21"/>
      <c r="RKF80" s="21"/>
      <c r="RKG80" s="21"/>
      <c r="RKH80" s="21"/>
      <c r="RKI80" s="21"/>
      <c r="RKJ80" s="21"/>
      <c r="RKK80" s="21"/>
      <c r="RKL80" s="21"/>
      <c r="RKM80" s="21"/>
      <c r="RKN80" s="21"/>
      <c r="RKO80" s="21"/>
      <c r="RKP80" s="21"/>
      <c r="RKQ80" s="21"/>
      <c r="RKR80" s="21"/>
      <c r="RKS80" s="21"/>
      <c r="RKT80" s="21"/>
      <c r="RKU80" s="21"/>
      <c r="RKV80" s="21"/>
      <c r="RKW80" s="21"/>
      <c r="RKX80" s="21"/>
      <c r="RKY80" s="21"/>
      <c r="RKZ80" s="21"/>
      <c r="RLA80" s="21"/>
      <c r="RLB80" s="21"/>
      <c r="RLC80" s="21"/>
      <c r="RLD80" s="21"/>
      <c r="RLE80" s="21"/>
      <c r="RLF80" s="21"/>
      <c r="RLG80" s="21"/>
      <c r="RLH80" s="21"/>
      <c r="RLI80" s="21"/>
      <c r="RLJ80" s="21"/>
      <c r="RLK80" s="21"/>
      <c r="RLL80" s="21"/>
      <c r="RLM80" s="21"/>
      <c r="RLN80" s="21"/>
      <c r="RLO80" s="21"/>
      <c r="RLP80" s="21"/>
      <c r="RLQ80" s="21"/>
      <c r="RLR80" s="21"/>
      <c r="RLS80" s="21"/>
      <c r="RLT80" s="21"/>
      <c r="RLU80" s="21"/>
      <c r="RLV80" s="21"/>
      <c r="RLW80" s="21"/>
      <c r="RLX80" s="21"/>
      <c r="RLY80" s="21"/>
      <c r="RLZ80" s="21"/>
      <c r="RMA80" s="21"/>
      <c r="RMB80" s="21"/>
      <c r="RMC80" s="21"/>
      <c r="RMD80" s="21"/>
      <c r="RME80" s="21"/>
      <c r="RMF80" s="21"/>
      <c r="RMG80" s="21"/>
      <c r="RMH80" s="21"/>
      <c r="RMI80" s="21"/>
      <c r="RMJ80" s="21"/>
      <c r="RMK80" s="21"/>
      <c r="RML80" s="21"/>
      <c r="RMM80" s="21"/>
      <c r="RMN80" s="21"/>
      <c r="RMO80" s="21"/>
      <c r="RMP80" s="21"/>
      <c r="RMQ80" s="21"/>
      <c r="RMR80" s="21"/>
      <c r="RMS80" s="21"/>
      <c r="RMT80" s="21"/>
      <c r="RMU80" s="21"/>
      <c r="RMV80" s="21"/>
      <c r="RMW80" s="21"/>
      <c r="RMX80" s="21"/>
      <c r="RMY80" s="21"/>
      <c r="RMZ80" s="21"/>
      <c r="RNA80" s="21"/>
      <c r="RNB80" s="21"/>
      <c r="RNC80" s="21"/>
      <c r="RND80" s="21"/>
      <c r="RNE80" s="21"/>
      <c r="RNF80" s="21"/>
      <c r="RNG80" s="21"/>
      <c r="RNH80" s="21"/>
      <c r="RNI80" s="21"/>
      <c r="RNJ80" s="21"/>
      <c r="RNK80" s="21"/>
      <c r="RNL80" s="21"/>
      <c r="RNM80" s="21"/>
      <c r="RNN80" s="21"/>
      <c r="RNO80" s="21"/>
      <c r="RNP80" s="21"/>
      <c r="RNQ80" s="21"/>
      <c r="RNR80" s="21"/>
      <c r="RNS80" s="21"/>
      <c r="RNT80" s="21"/>
      <c r="RNU80" s="21"/>
      <c r="RNV80" s="21"/>
      <c r="RNW80" s="21"/>
      <c r="RNX80" s="21"/>
      <c r="RNY80" s="21"/>
      <c r="RNZ80" s="21"/>
      <c r="ROA80" s="21"/>
      <c r="ROB80" s="21"/>
      <c r="ROC80" s="21"/>
      <c r="ROD80" s="21"/>
      <c r="ROE80" s="21"/>
      <c r="ROF80" s="21"/>
      <c r="ROG80" s="21"/>
      <c r="ROH80" s="21"/>
      <c r="ROI80" s="21"/>
      <c r="ROJ80" s="21"/>
      <c r="ROK80" s="21"/>
      <c r="ROL80" s="21"/>
      <c r="ROM80" s="21"/>
      <c r="RON80" s="21"/>
      <c r="ROO80" s="21"/>
      <c r="ROP80" s="21"/>
      <c r="ROQ80" s="21"/>
      <c r="ROR80" s="21"/>
      <c r="ROS80" s="21"/>
      <c r="ROT80" s="21"/>
      <c r="ROU80" s="21"/>
      <c r="ROV80" s="21"/>
      <c r="ROW80" s="21"/>
      <c r="ROX80" s="21"/>
      <c r="ROY80" s="21"/>
      <c r="ROZ80" s="21"/>
      <c r="RPA80" s="21"/>
      <c r="RPB80" s="21"/>
      <c r="RPC80" s="21"/>
      <c r="RPD80" s="21"/>
      <c r="RPE80" s="21"/>
      <c r="RPF80" s="21"/>
      <c r="RPG80" s="21"/>
      <c r="RPH80" s="21"/>
      <c r="RPI80" s="21"/>
      <c r="RPJ80" s="21"/>
      <c r="RPK80" s="21"/>
      <c r="RPL80" s="21"/>
      <c r="RPM80" s="21"/>
      <c r="RPN80" s="21"/>
      <c r="RPO80" s="21"/>
      <c r="RPP80" s="21"/>
      <c r="RPQ80" s="21"/>
      <c r="RPR80" s="21"/>
      <c r="RPS80" s="21"/>
      <c r="RPT80" s="21"/>
      <c r="RPU80" s="21"/>
      <c r="RPV80" s="21"/>
      <c r="RPW80" s="21"/>
      <c r="RPX80" s="21"/>
      <c r="RPY80" s="21"/>
      <c r="RPZ80" s="21"/>
      <c r="RQA80" s="21"/>
      <c r="RQB80" s="21"/>
      <c r="RQC80" s="21"/>
      <c r="RQD80" s="21"/>
      <c r="RQE80" s="21"/>
      <c r="RQF80" s="21"/>
      <c r="RQG80" s="21"/>
      <c r="RQH80" s="21"/>
      <c r="RQI80" s="21"/>
      <c r="RQJ80" s="21"/>
      <c r="RQK80" s="21"/>
      <c r="RQL80" s="21"/>
      <c r="RQM80" s="21"/>
      <c r="RQN80" s="21"/>
      <c r="RQO80" s="21"/>
      <c r="RQP80" s="21"/>
      <c r="RQQ80" s="21"/>
      <c r="RQR80" s="21"/>
      <c r="RQS80" s="21"/>
      <c r="RQT80" s="21"/>
      <c r="RQU80" s="21"/>
      <c r="RQV80" s="21"/>
      <c r="RQW80" s="21"/>
      <c r="RQX80" s="21"/>
      <c r="RQY80" s="21"/>
      <c r="RQZ80" s="21"/>
      <c r="RRA80" s="21"/>
      <c r="RRB80" s="21"/>
      <c r="RRC80" s="21"/>
      <c r="RRD80" s="21"/>
      <c r="RRE80" s="21"/>
      <c r="RRF80" s="21"/>
      <c r="RRG80" s="21"/>
      <c r="RRH80" s="21"/>
      <c r="RRI80" s="21"/>
      <c r="RRJ80" s="21"/>
      <c r="RRK80" s="21"/>
      <c r="RRL80" s="21"/>
      <c r="RRM80" s="21"/>
      <c r="RRN80" s="21"/>
      <c r="RRO80" s="21"/>
      <c r="RRP80" s="21"/>
      <c r="RRQ80" s="21"/>
      <c r="RRR80" s="21"/>
      <c r="RRS80" s="21"/>
      <c r="RRT80" s="21"/>
      <c r="RRU80" s="21"/>
      <c r="RRV80" s="21"/>
      <c r="RRW80" s="21"/>
      <c r="RRX80" s="21"/>
      <c r="RRY80" s="21"/>
      <c r="RRZ80" s="21"/>
      <c r="RSA80" s="21"/>
      <c r="RSB80" s="21"/>
      <c r="RSC80" s="21"/>
      <c r="RSD80" s="21"/>
      <c r="RSE80" s="21"/>
      <c r="RSF80" s="21"/>
      <c r="RSG80" s="21"/>
      <c r="RSH80" s="21"/>
      <c r="RSI80" s="21"/>
      <c r="RSJ80" s="21"/>
      <c r="RSK80" s="21"/>
      <c r="RSL80" s="21"/>
      <c r="RSM80" s="21"/>
      <c r="RSN80" s="21"/>
      <c r="RSO80" s="21"/>
      <c r="RSP80" s="21"/>
      <c r="RSQ80" s="21"/>
      <c r="RSR80" s="21"/>
      <c r="RSS80" s="21"/>
      <c r="RST80" s="21"/>
      <c r="RSU80" s="21"/>
      <c r="RSV80" s="21"/>
      <c r="RSW80" s="21"/>
      <c r="RSX80" s="21"/>
      <c r="RSY80" s="21"/>
      <c r="RSZ80" s="21"/>
      <c r="RTA80" s="21"/>
      <c r="RTB80" s="21"/>
      <c r="RTC80" s="21"/>
      <c r="RTD80" s="21"/>
      <c r="RTE80" s="21"/>
      <c r="RTF80" s="21"/>
      <c r="RTG80" s="21"/>
      <c r="RTH80" s="21"/>
      <c r="RTI80" s="21"/>
      <c r="RTJ80" s="21"/>
      <c r="RTK80" s="21"/>
      <c r="RTL80" s="21"/>
      <c r="RTM80" s="21"/>
      <c r="RTN80" s="21"/>
      <c r="RTO80" s="21"/>
      <c r="RTP80" s="21"/>
      <c r="RTQ80" s="21"/>
      <c r="RTR80" s="21"/>
      <c r="RTS80" s="21"/>
      <c r="RTT80" s="21"/>
      <c r="RTU80" s="21"/>
      <c r="RTV80" s="21"/>
      <c r="RTW80" s="21"/>
      <c r="RTX80" s="21"/>
      <c r="RTY80" s="21"/>
      <c r="RTZ80" s="21"/>
      <c r="RUA80" s="21"/>
      <c r="RUB80" s="21"/>
      <c r="RUC80" s="21"/>
      <c r="RUD80" s="21"/>
      <c r="RUE80" s="21"/>
      <c r="RUF80" s="21"/>
      <c r="RUG80" s="21"/>
      <c r="RUH80" s="21"/>
      <c r="RUI80" s="21"/>
      <c r="RUJ80" s="21"/>
      <c r="RUK80" s="21"/>
      <c r="RUL80" s="21"/>
      <c r="RUM80" s="21"/>
      <c r="RUN80" s="21"/>
      <c r="RUO80" s="21"/>
      <c r="RUP80" s="21"/>
      <c r="RUQ80" s="21"/>
      <c r="RUR80" s="21"/>
      <c r="RUS80" s="21"/>
      <c r="RUT80" s="21"/>
      <c r="RUU80" s="21"/>
      <c r="RUV80" s="21"/>
      <c r="RUW80" s="21"/>
      <c r="RUX80" s="21"/>
      <c r="RUY80" s="21"/>
      <c r="RUZ80" s="21"/>
      <c r="RVA80" s="21"/>
      <c r="RVB80" s="21"/>
      <c r="RVC80" s="21"/>
      <c r="RVD80" s="21"/>
      <c r="RVE80" s="21"/>
      <c r="RVF80" s="21"/>
      <c r="RVG80" s="21"/>
      <c r="RVH80" s="21"/>
      <c r="RVI80" s="21"/>
      <c r="RVJ80" s="21"/>
      <c r="RVK80" s="21"/>
      <c r="RVL80" s="21"/>
      <c r="RVM80" s="21"/>
      <c r="RVN80" s="21"/>
      <c r="RVO80" s="21"/>
      <c r="RVP80" s="21"/>
      <c r="RVQ80" s="21"/>
      <c r="RVR80" s="21"/>
      <c r="RVS80" s="21"/>
      <c r="RVT80" s="21"/>
      <c r="RVU80" s="21"/>
      <c r="RVV80" s="21"/>
      <c r="RVW80" s="21"/>
      <c r="RVX80" s="21"/>
      <c r="RVY80" s="21"/>
      <c r="RVZ80" s="21"/>
      <c r="RWA80" s="21"/>
      <c r="RWB80" s="21"/>
      <c r="RWC80" s="21"/>
      <c r="RWD80" s="21"/>
      <c r="RWE80" s="21"/>
      <c r="RWF80" s="21"/>
      <c r="RWG80" s="21"/>
      <c r="RWH80" s="21"/>
      <c r="RWI80" s="21"/>
      <c r="RWJ80" s="21"/>
      <c r="RWK80" s="21"/>
      <c r="RWL80" s="21"/>
      <c r="RWM80" s="21"/>
      <c r="RWN80" s="21"/>
      <c r="RWO80" s="21"/>
      <c r="RWP80" s="21"/>
      <c r="RWQ80" s="21"/>
      <c r="RWR80" s="21"/>
      <c r="RWS80" s="21"/>
      <c r="RWT80" s="21"/>
      <c r="RWU80" s="21"/>
      <c r="RWV80" s="21"/>
      <c r="RWW80" s="21"/>
      <c r="RWX80" s="21"/>
      <c r="RWY80" s="21"/>
      <c r="RWZ80" s="21"/>
      <c r="RXA80" s="21"/>
      <c r="RXB80" s="21"/>
      <c r="RXC80" s="21"/>
      <c r="RXD80" s="21"/>
      <c r="RXE80" s="21"/>
      <c r="RXF80" s="21"/>
      <c r="RXG80" s="21"/>
      <c r="RXH80" s="21"/>
      <c r="RXI80" s="21"/>
      <c r="RXJ80" s="21"/>
      <c r="RXK80" s="21"/>
      <c r="RXL80" s="21"/>
      <c r="RXM80" s="21"/>
      <c r="RXN80" s="21"/>
      <c r="RXO80" s="21"/>
      <c r="RXP80" s="21"/>
      <c r="RXQ80" s="21"/>
      <c r="RXR80" s="21"/>
      <c r="RXS80" s="21"/>
      <c r="RXT80" s="21"/>
      <c r="RXU80" s="21"/>
      <c r="RXV80" s="21"/>
      <c r="RXW80" s="21"/>
      <c r="RXX80" s="21"/>
      <c r="RXY80" s="21"/>
      <c r="RXZ80" s="21"/>
      <c r="RYA80" s="21"/>
      <c r="RYB80" s="21"/>
      <c r="RYC80" s="21"/>
      <c r="RYD80" s="21"/>
      <c r="RYE80" s="21"/>
      <c r="RYF80" s="21"/>
      <c r="RYG80" s="21"/>
      <c r="RYH80" s="21"/>
      <c r="RYI80" s="21"/>
      <c r="RYJ80" s="21"/>
      <c r="RYK80" s="21"/>
      <c r="RYL80" s="21"/>
      <c r="RYM80" s="21"/>
      <c r="RYN80" s="21"/>
      <c r="RYO80" s="21"/>
      <c r="RYP80" s="21"/>
      <c r="RYQ80" s="21"/>
      <c r="RYR80" s="21"/>
      <c r="RYS80" s="21"/>
      <c r="RYT80" s="21"/>
      <c r="RYU80" s="21"/>
      <c r="RYV80" s="21"/>
      <c r="RYW80" s="21"/>
      <c r="RYX80" s="21"/>
      <c r="RYY80" s="21"/>
      <c r="RYZ80" s="21"/>
      <c r="RZA80" s="21"/>
      <c r="RZB80" s="21"/>
      <c r="RZC80" s="21"/>
      <c r="RZD80" s="21"/>
      <c r="RZE80" s="21"/>
      <c r="RZF80" s="21"/>
      <c r="RZG80" s="21"/>
      <c r="RZH80" s="21"/>
      <c r="RZI80" s="21"/>
      <c r="RZJ80" s="21"/>
      <c r="RZK80" s="21"/>
      <c r="RZL80" s="21"/>
      <c r="RZM80" s="21"/>
      <c r="RZN80" s="21"/>
      <c r="RZO80" s="21"/>
      <c r="RZP80" s="21"/>
      <c r="RZQ80" s="21"/>
      <c r="RZR80" s="21"/>
      <c r="RZS80" s="21"/>
      <c r="RZT80" s="21"/>
      <c r="RZU80" s="21"/>
      <c r="RZV80" s="21"/>
      <c r="RZW80" s="21"/>
      <c r="RZX80" s="21"/>
      <c r="RZY80" s="21"/>
      <c r="RZZ80" s="21"/>
      <c r="SAA80" s="21"/>
      <c r="SAB80" s="21"/>
      <c r="SAC80" s="21"/>
      <c r="SAD80" s="21"/>
      <c r="SAE80" s="21"/>
      <c r="SAF80" s="21"/>
      <c r="SAG80" s="21"/>
      <c r="SAH80" s="21"/>
      <c r="SAI80" s="21"/>
      <c r="SAJ80" s="21"/>
      <c r="SAK80" s="21"/>
      <c r="SAL80" s="21"/>
      <c r="SAM80" s="21"/>
      <c r="SAN80" s="21"/>
      <c r="SAO80" s="21"/>
      <c r="SAP80" s="21"/>
      <c r="SAQ80" s="21"/>
      <c r="SAR80" s="21"/>
      <c r="SAS80" s="21"/>
      <c r="SAT80" s="21"/>
      <c r="SAU80" s="21"/>
      <c r="SAV80" s="21"/>
      <c r="SAW80" s="21"/>
      <c r="SAX80" s="21"/>
      <c r="SAY80" s="21"/>
      <c r="SAZ80" s="21"/>
      <c r="SBA80" s="21"/>
      <c r="SBB80" s="21"/>
      <c r="SBC80" s="21"/>
      <c r="SBD80" s="21"/>
      <c r="SBE80" s="21"/>
      <c r="SBF80" s="21"/>
      <c r="SBG80" s="21"/>
      <c r="SBH80" s="21"/>
      <c r="SBI80" s="21"/>
      <c r="SBJ80" s="21"/>
      <c r="SBK80" s="21"/>
      <c r="SBL80" s="21"/>
      <c r="SBM80" s="21"/>
      <c r="SBN80" s="21"/>
      <c r="SBO80" s="21"/>
      <c r="SBP80" s="21"/>
      <c r="SBQ80" s="21"/>
      <c r="SBR80" s="21"/>
      <c r="SBS80" s="21"/>
      <c r="SBT80" s="21"/>
      <c r="SBU80" s="21"/>
      <c r="SBV80" s="21"/>
      <c r="SBW80" s="21"/>
      <c r="SBX80" s="21"/>
      <c r="SBY80" s="21"/>
      <c r="SBZ80" s="21"/>
      <c r="SCA80" s="21"/>
      <c r="SCB80" s="21"/>
      <c r="SCC80" s="21"/>
      <c r="SCD80" s="21"/>
      <c r="SCE80" s="21"/>
      <c r="SCF80" s="21"/>
      <c r="SCG80" s="21"/>
      <c r="SCH80" s="21"/>
      <c r="SCI80" s="21"/>
      <c r="SCJ80" s="21"/>
      <c r="SCK80" s="21"/>
      <c r="SCL80" s="21"/>
      <c r="SCM80" s="21"/>
      <c r="SCN80" s="21"/>
      <c r="SCO80" s="21"/>
      <c r="SCP80" s="21"/>
      <c r="SCQ80" s="21"/>
      <c r="SCR80" s="21"/>
      <c r="SCS80" s="21"/>
      <c r="SCT80" s="21"/>
      <c r="SCU80" s="21"/>
      <c r="SCV80" s="21"/>
      <c r="SCW80" s="21"/>
      <c r="SCX80" s="21"/>
      <c r="SCY80" s="21"/>
      <c r="SCZ80" s="21"/>
      <c r="SDA80" s="21"/>
      <c r="SDB80" s="21"/>
      <c r="SDC80" s="21"/>
      <c r="SDD80" s="21"/>
      <c r="SDE80" s="21"/>
      <c r="SDF80" s="21"/>
      <c r="SDG80" s="21"/>
      <c r="SDH80" s="21"/>
      <c r="SDI80" s="21"/>
      <c r="SDJ80" s="21"/>
      <c r="SDK80" s="21"/>
      <c r="SDL80" s="21"/>
      <c r="SDM80" s="21"/>
      <c r="SDN80" s="21"/>
      <c r="SDO80" s="21"/>
      <c r="SDP80" s="21"/>
      <c r="SDQ80" s="21"/>
      <c r="SDR80" s="21"/>
      <c r="SDS80" s="21"/>
      <c r="SDT80" s="21"/>
      <c r="SDU80" s="21"/>
      <c r="SDV80" s="21"/>
      <c r="SDW80" s="21"/>
      <c r="SDX80" s="21"/>
      <c r="SDY80" s="21"/>
      <c r="SDZ80" s="21"/>
      <c r="SEA80" s="21"/>
      <c r="SEB80" s="21"/>
      <c r="SEC80" s="21"/>
      <c r="SED80" s="21"/>
      <c r="SEE80" s="21"/>
      <c r="SEF80" s="21"/>
      <c r="SEG80" s="21"/>
      <c r="SEH80" s="21"/>
      <c r="SEI80" s="21"/>
      <c r="SEJ80" s="21"/>
      <c r="SEK80" s="21"/>
      <c r="SEL80" s="21"/>
      <c r="SEM80" s="21"/>
      <c r="SEN80" s="21"/>
      <c r="SEO80" s="21"/>
      <c r="SEP80" s="21"/>
      <c r="SEQ80" s="21"/>
      <c r="SER80" s="21"/>
      <c r="SES80" s="21"/>
      <c r="SET80" s="21"/>
      <c r="SEU80" s="21"/>
      <c r="SEV80" s="21"/>
      <c r="SEW80" s="21"/>
      <c r="SEX80" s="21"/>
      <c r="SEY80" s="21"/>
      <c r="SEZ80" s="21"/>
      <c r="SFA80" s="21"/>
      <c r="SFB80" s="21"/>
      <c r="SFC80" s="21"/>
      <c r="SFD80" s="21"/>
      <c r="SFE80" s="21"/>
      <c r="SFF80" s="21"/>
      <c r="SFG80" s="21"/>
      <c r="SFH80" s="21"/>
      <c r="SFI80" s="21"/>
      <c r="SFJ80" s="21"/>
      <c r="SFK80" s="21"/>
      <c r="SFL80" s="21"/>
      <c r="SFM80" s="21"/>
      <c r="SFN80" s="21"/>
      <c r="SFO80" s="21"/>
      <c r="SFP80" s="21"/>
      <c r="SFQ80" s="21"/>
      <c r="SFR80" s="21"/>
      <c r="SFS80" s="21"/>
      <c r="SFT80" s="21"/>
      <c r="SFU80" s="21"/>
      <c r="SFV80" s="21"/>
      <c r="SFW80" s="21"/>
      <c r="SFX80" s="21"/>
      <c r="SFY80" s="21"/>
      <c r="SFZ80" s="21"/>
      <c r="SGA80" s="21"/>
      <c r="SGB80" s="21"/>
      <c r="SGC80" s="21"/>
      <c r="SGD80" s="21"/>
      <c r="SGE80" s="21"/>
      <c r="SGF80" s="21"/>
      <c r="SGG80" s="21"/>
      <c r="SGH80" s="21"/>
      <c r="SGI80" s="21"/>
      <c r="SGJ80" s="21"/>
      <c r="SGK80" s="21"/>
      <c r="SGL80" s="21"/>
      <c r="SGM80" s="21"/>
      <c r="SGN80" s="21"/>
      <c r="SGO80" s="21"/>
      <c r="SGP80" s="21"/>
      <c r="SGQ80" s="21"/>
      <c r="SGR80" s="21"/>
      <c r="SGS80" s="21"/>
      <c r="SGT80" s="21"/>
      <c r="SGU80" s="21"/>
      <c r="SGV80" s="21"/>
      <c r="SGW80" s="21"/>
      <c r="SGX80" s="21"/>
      <c r="SGY80" s="21"/>
      <c r="SGZ80" s="21"/>
      <c r="SHA80" s="21"/>
      <c r="SHB80" s="21"/>
      <c r="SHC80" s="21"/>
      <c r="SHD80" s="21"/>
      <c r="SHE80" s="21"/>
      <c r="SHF80" s="21"/>
      <c r="SHG80" s="21"/>
      <c r="SHH80" s="21"/>
      <c r="SHI80" s="21"/>
      <c r="SHJ80" s="21"/>
      <c r="SHK80" s="21"/>
      <c r="SHL80" s="21"/>
      <c r="SHM80" s="21"/>
      <c r="SHN80" s="21"/>
      <c r="SHO80" s="21"/>
      <c r="SHP80" s="21"/>
      <c r="SHQ80" s="21"/>
      <c r="SHR80" s="21"/>
      <c r="SHS80" s="21"/>
      <c r="SHT80" s="21"/>
      <c r="SHU80" s="21"/>
      <c r="SHV80" s="21"/>
      <c r="SHW80" s="21"/>
      <c r="SHX80" s="21"/>
      <c r="SHY80" s="21"/>
      <c r="SHZ80" s="21"/>
      <c r="SIA80" s="21"/>
      <c r="SIB80" s="21"/>
      <c r="SIC80" s="21"/>
      <c r="SID80" s="21"/>
      <c r="SIE80" s="21"/>
      <c r="SIF80" s="21"/>
      <c r="SIG80" s="21"/>
      <c r="SIH80" s="21"/>
      <c r="SII80" s="21"/>
      <c r="SIJ80" s="21"/>
      <c r="SIK80" s="21"/>
      <c r="SIL80" s="21"/>
      <c r="SIM80" s="21"/>
      <c r="SIN80" s="21"/>
      <c r="SIO80" s="21"/>
      <c r="SIP80" s="21"/>
      <c r="SIQ80" s="21"/>
      <c r="SIR80" s="21"/>
      <c r="SIS80" s="21"/>
      <c r="SIT80" s="21"/>
      <c r="SIU80" s="21"/>
      <c r="SIV80" s="21"/>
      <c r="SIW80" s="21"/>
      <c r="SIX80" s="21"/>
      <c r="SIY80" s="21"/>
      <c r="SIZ80" s="21"/>
      <c r="SJA80" s="21"/>
      <c r="SJB80" s="21"/>
      <c r="SJC80" s="21"/>
      <c r="SJD80" s="21"/>
      <c r="SJE80" s="21"/>
      <c r="SJF80" s="21"/>
      <c r="SJG80" s="21"/>
      <c r="SJH80" s="21"/>
      <c r="SJI80" s="21"/>
      <c r="SJJ80" s="21"/>
      <c r="SJK80" s="21"/>
      <c r="SJL80" s="21"/>
      <c r="SJM80" s="21"/>
      <c r="SJN80" s="21"/>
      <c r="SJO80" s="21"/>
      <c r="SJP80" s="21"/>
      <c r="SJQ80" s="21"/>
      <c r="SJR80" s="21"/>
      <c r="SJS80" s="21"/>
      <c r="SJT80" s="21"/>
      <c r="SJU80" s="21"/>
      <c r="SJV80" s="21"/>
      <c r="SJW80" s="21"/>
      <c r="SJX80" s="21"/>
      <c r="SJY80" s="21"/>
      <c r="SJZ80" s="21"/>
      <c r="SKA80" s="21"/>
      <c r="SKB80" s="21"/>
      <c r="SKC80" s="21"/>
      <c r="SKD80" s="21"/>
      <c r="SKE80" s="21"/>
      <c r="SKF80" s="21"/>
      <c r="SKG80" s="21"/>
      <c r="SKH80" s="21"/>
      <c r="SKI80" s="21"/>
      <c r="SKJ80" s="21"/>
      <c r="SKK80" s="21"/>
      <c r="SKL80" s="21"/>
      <c r="SKM80" s="21"/>
      <c r="SKN80" s="21"/>
      <c r="SKO80" s="21"/>
      <c r="SKP80" s="21"/>
      <c r="SKQ80" s="21"/>
      <c r="SKR80" s="21"/>
      <c r="SKS80" s="21"/>
      <c r="SKT80" s="21"/>
      <c r="SKU80" s="21"/>
      <c r="SKV80" s="21"/>
      <c r="SKW80" s="21"/>
      <c r="SKX80" s="21"/>
      <c r="SKY80" s="21"/>
      <c r="SKZ80" s="21"/>
      <c r="SLA80" s="21"/>
      <c r="SLB80" s="21"/>
      <c r="SLC80" s="21"/>
      <c r="SLD80" s="21"/>
      <c r="SLE80" s="21"/>
      <c r="SLF80" s="21"/>
      <c r="SLG80" s="21"/>
      <c r="SLH80" s="21"/>
      <c r="SLI80" s="21"/>
      <c r="SLJ80" s="21"/>
      <c r="SLK80" s="21"/>
      <c r="SLL80" s="21"/>
      <c r="SLM80" s="21"/>
      <c r="SLN80" s="21"/>
      <c r="SLO80" s="21"/>
      <c r="SLP80" s="21"/>
      <c r="SLQ80" s="21"/>
      <c r="SLR80" s="21"/>
      <c r="SLS80" s="21"/>
      <c r="SLT80" s="21"/>
      <c r="SLU80" s="21"/>
      <c r="SLV80" s="21"/>
      <c r="SLW80" s="21"/>
      <c r="SLX80" s="21"/>
      <c r="SLY80" s="21"/>
      <c r="SLZ80" s="21"/>
      <c r="SMA80" s="21"/>
      <c r="SMB80" s="21"/>
      <c r="SMC80" s="21"/>
      <c r="SMD80" s="21"/>
      <c r="SME80" s="21"/>
      <c r="SMF80" s="21"/>
      <c r="SMG80" s="21"/>
      <c r="SMH80" s="21"/>
      <c r="SMI80" s="21"/>
      <c r="SMJ80" s="21"/>
      <c r="SMK80" s="21"/>
      <c r="SML80" s="21"/>
      <c r="SMM80" s="21"/>
      <c r="SMN80" s="21"/>
      <c r="SMO80" s="21"/>
      <c r="SMP80" s="21"/>
      <c r="SMQ80" s="21"/>
      <c r="SMR80" s="21"/>
      <c r="SMS80" s="21"/>
      <c r="SMT80" s="21"/>
      <c r="SMU80" s="21"/>
      <c r="SMV80" s="21"/>
      <c r="SMW80" s="21"/>
      <c r="SMX80" s="21"/>
      <c r="SMY80" s="21"/>
      <c r="SMZ80" s="21"/>
      <c r="SNA80" s="21"/>
      <c r="SNB80" s="21"/>
      <c r="SNC80" s="21"/>
      <c r="SND80" s="21"/>
      <c r="SNE80" s="21"/>
      <c r="SNF80" s="21"/>
      <c r="SNG80" s="21"/>
      <c r="SNH80" s="21"/>
      <c r="SNI80" s="21"/>
      <c r="SNJ80" s="21"/>
      <c r="SNK80" s="21"/>
      <c r="SNL80" s="21"/>
      <c r="SNM80" s="21"/>
      <c r="SNN80" s="21"/>
      <c r="SNO80" s="21"/>
      <c r="SNP80" s="21"/>
      <c r="SNQ80" s="21"/>
      <c r="SNR80" s="21"/>
      <c r="SNS80" s="21"/>
      <c r="SNT80" s="21"/>
      <c r="SNU80" s="21"/>
      <c r="SNV80" s="21"/>
      <c r="SNW80" s="21"/>
      <c r="SNX80" s="21"/>
      <c r="SNY80" s="21"/>
      <c r="SNZ80" s="21"/>
      <c r="SOA80" s="21"/>
      <c r="SOB80" s="21"/>
      <c r="SOC80" s="21"/>
      <c r="SOD80" s="21"/>
      <c r="SOE80" s="21"/>
      <c r="SOF80" s="21"/>
      <c r="SOG80" s="21"/>
      <c r="SOH80" s="21"/>
      <c r="SOI80" s="21"/>
      <c r="SOJ80" s="21"/>
      <c r="SOK80" s="21"/>
      <c r="SOL80" s="21"/>
      <c r="SOM80" s="21"/>
      <c r="SON80" s="21"/>
      <c r="SOO80" s="21"/>
      <c r="SOP80" s="21"/>
      <c r="SOQ80" s="21"/>
      <c r="SOR80" s="21"/>
      <c r="SOS80" s="21"/>
      <c r="SOT80" s="21"/>
      <c r="SOU80" s="21"/>
      <c r="SOV80" s="21"/>
      <c r="SOW80" s="21"/>
      <c r="SOX80" s="21"/>
      <c r="SOY80" s="21"/>
      <c r="SOZ80" s="21"/>
      <c r="SPA80" s="21"/>
      <c r="SPB80" s="21"/>
      <c r="SPC80" s="21"/>
      <c r="SPD80" s="21"/>
      <c r="SPE80" s="21"/>
      <c r="SPF80" s="21"/>
      <c r="SPG80" s="21"/>
      <c r="SPH80" s="21"/>
      <c r="SPI80" s="21"/>
      <c r="SPJ80" s="21"/>
      <c r="SPK80" s="21"/>
      <c r="SPL80" s="21"/>
      <c r="SPM80" s="21"/>
      <c r="SPN80" s="21"/>
      <c r="SPO80" s="21"/>
      <c r="SPP80" s="21"/>
      <c r="SPQ80" s="21"/>
      <c r="SPR80" s="21"/>
      <c r="SPS80" s="21"/>
      <c r="SPT80" s="21"/>
      <c r="SPU80" s="21"/>
      <c r="SPV80" s="21"/>
      <c r="SPW80" s="21"/>
      <c r="SPX80" s="21"/>
      <c r="SPY80" s="21"/>
      <c r="SPZ80" s="21"/>
      <c r="SQA80" s="21"/>
      <c r="SQB80" s="21"/>
      <c r="SQC80" s="21"/>
      <c r="SQD80" s="21"/>
      <c r="SQE80" s="21"/>
      <c r="SQF80" s="21"/>
      <c r="SQG80" s="21"/>
      <c r="SQH80" s="21"/>
      <c r="SQI80" s="21"/>
      <c r="SQJ80" s="21"/>
      <c r="SQK80" s="21"/>
      <c r="SQL80" s="21"/>
      <c r="SQM80" s="21"/>
      <c r="SQN80" s="21"/>
      <c r="SQO80" s="21"/>
      <c r="SQP80" s="21"/>
      <c r="SQQ80" s="21"/>
      <c r="SQR80" s="21"/>
      <c r="SQS80" s="21"/>
      <c r="SQT80" s="21"/>
      <c r="SQU80" s="21"/>
      <c r="SQV80" s="21"/>
      <c r="SQW80" s="21"/>
      <c r="SQX80" s="21"/>
      <c r="SQY80" s="21"/>
      <c r="SQZ80" s="21"/>
      <c r="SRA80" s="21"/>
      <c r="SRB80" s="21"/>
      <c r="SRC80" s="21"/>
      <c r="SRD80" s="21"/>
      <c r="SRE80" s="21"/>
      <c r="SRF80" s="21"/>
      <c r="SRG80" s="21"/>
      <c r="SRH80" s="21"/>
      <c r="SRI80" s="21"/>
      <c r="SRJ80" s="21"/>
      <c r="SRK80" s="21"/>
      <c r="SRL80" s="21"/>
      <c r="SRM80" s="21"/>
      <c r="SRN80" s="21"/>
      <c r="SRO80" s="21"/>
      <c r="SRP80" s="21"/>
      <c r="SRQ80" s="21"/>
      <c r="SRR80" s="21"/>
      <c r="SRS80" s="21"/>
      <c r="SRT80" s="21"/>
      <c r="SRU80" s="21"/>
      <c r="SRV80" s="21"/>
      <c r="SRW80" s="21"/>
      <c r="SRX80" s="21"/>
      <c r="SRY80" s="21"/>
      <c r="SRZ80" s="21"/>
      <c r="SSA80" s="21"/>
      <c r="SSB80" s="21"/>
      <c r="SSC80" s="21"/>
      <c r="SSD80" s="21"/>
      <c r="SSE80" s="21"/>
      <c r="SSF80" s="21"/>
      <c r="SSG80" s="21"/>
      <c r="SSH80" s="21"/>
      <c r="SSI80" s="21"/>
      <c r="SSJ80" s="21"/>
      <c r="SSK80" s="21"/>
      <c r="SSL80" s="21"/>
      <c r="SSM80" s="21"/>
      <c r="SSN80" s="21"/>
      <c r="SSO80" s="21"/>
      <c r="SSP80" s="21"/>
      <c r="SSQ80" s="21"/>
      <c r="SSR80" s="21"/>
      <c r="SSS80" s="21"/>
      <c r="SST80" s="21"/>
      <c r="SSU80" s="21"/>
      <c r="SSV80" s="21"/>
      <c r="SSW80" s="21"/>
      <c r="SSX80" s="21"/>
      <c r="SSY80" s="21"/>
      <c r="SSZ80" s="21"/>
      <c r="STA80" s="21"/>
      <c r="STB80" s="21"/>
      <c r="STC80" s="21"/>
      <c r="STD80" s="21"/>
      <c r="STE80" s="21"/>
      <c r="STF80" s="21"/>
      <c r="STG80" s="21"/>
      <c r="STH80" s="21"/>
      <c r="STI80" s="21"/>
      <c r="STJ80" s="21"/>
      <c r="STK80" s="21"/>
      <c r="STL80" s="21"/>
      <c r="STM80" s="21"/>
      <c r="STN80" s="21"/>
      <c r="STO80" s="21"/>
      <c r="STP80" s="21"/>
      <c r="STQ80" s="21"/>
      <c r="STR80" s="21"/>
      <c r="STS80" s="21"/>
      <c r="STT80" s="21"/>
      <c r="STU80" s="21"/>
      <c r="STV80" s="21"/>
      <c r="STW80" s="21"/>
      <c r="STX80" s="21"/>
      <c r="STY80" s="21"/>
      <c r="STZ80" s="21"/>
      <c r="SUA80" s="21"/>
      <c r="SUB80" s="21"/>
      <c r="SUC80" s="21"/>
      <c r="SUD80" s="21"/>
      <c r="SUE80" s="21"/>
      <c r="SUF80" s="21"/>
      <c r="SUG80" s="21"/>
      <c r="SUH80" s="21"/>
      <c r="SUI80" s="21"/>
      <c r="SUJ80" s="21"/>
      <c r="SUK80" s="21"/>
      <c r="SUL80" s="21"/>
      <c r="SUM80" s="21"/>
      <c r="SUN80" s="21"/>
      <c r="SUO80" s="21"/>
      <c r="SUP80" s="21"/>
      <c r="SUQ80" s="21"/>
      <c r="SUR80" s="21"/>
      <c r="SUS80" s="21"/>
      <c r="SUT80" s="21"/>
      <c r="SUU80" s="21"/>
      <c r="SUV80" s="21"/>
      <c r="SUW80" s="21"/>
      <c r="SUX80" s="21"/>
      <c r="SUY80" s="21"/>
      <c r="SUZ80" s="21"/>
      <c r="SVA80" s="21"/>
      <c r="SVB80" s="21"/>
      <c r="SVC80" s="21"/>
      <c r="SVD80" s="21"/>
      <c r="SVE80" s="21"/>
      <c r="SVF80" s="21"/>
      <c r="SVG80" s="21"/>
      <c r="SVH80" s="21"/>
      <c r="SVI80" s="21"/>
      <c r="SVJ80" s="21"/>
      <c r="SVK80" s="21"/>
      <c r="SVL80" s="21"/>
      <c r="SVM80" s="21"/>
      <c r="SVN80" s="21"/>
      <c r="SVO80" s="21"/>
      <c r="SVP80" s="21"/>
      <c r="SVQ80" s="21"/>
      <c r="SVR80" s="21"/>
      <c r="SVS80" s="21"/>
      <c r="SVT80" s="21"/>
      <c r="SVU80" s="21"/>
      <c r="SVV80" s="21"/>
      <c r="SVW80" s="21"/>
      <c r="SVX80" s="21"/>
      <c r="SVY80" s="21"/>
      <c r="SVZ80" s="21"/>
      <c r="SWA80" s="21"/>
      <c r="SWB80" s="21"/>
      <c r="SWC80" s="21"/>
      <c r="SWD80" s="21"/>
      <c r="SWE80" s="21"/>
      <c r="SWF80" s="21"/>
      <c r="SWG80" s="21"/>
      <c r="SWH80" s="21"/>
      <c r="SWI80" s="21"/>
      <c r="SWJ80" s="21"/>
      <c r="SWK80" s="21"/>
      <c r="SWL80" s="21"/>
      <c r="SWM80" s="21"/>
      <c r="SWN80" s="21"/>
      <c r="SWO80" s="21"/>
      <c r="SWP80" s="21"/>
      <c r="SWQ80" s="21"/>
      <c r="SWR80" s="21"/>
      <c r="SWS80" s="21"/>
      <c r="SWT80" s="21"/>
      <c r="SWU80" s="21"/>
      <c r="SWV80" s="21"/>
      <c r="SWW80" s="21"/>
      <c r="SWX80" s="21"/>
      <c r="SWY80" s="21"/>
      <c r="SWZ80" s="21"/>
      <c r="SXA80" s="21"/>
      <c r="SXB80" s="21"/>
      <c r="SXC80" s="21"/>
      <c r="SXD80" s="21"/>
      <c r="SXE80" s="21"/>
      <c r="SXF80" s="21"/>
      <c r="SXG80" s="21"/>
      <c r="SXH80" s="21"/>
      <c r="SXI80" s="21"/>
      <c r="SXJ80" s="21"/>
      <c r="SXK80" s="21"/>
      <c r="SXL80" s="21"/>
      <c r="SXM80" s="21"/>
      <c r="SXN80" s="21"/>
      <c r="SXO80" s="21"/>
      <c r="SXP80" s="21"/>
      <c r="SXQ80" s="21"/>
      <c r="SXR80" s="21"/>
      <c r="SXS80" s="21"/>
      <c r="SXT80" s="21"/>
      <c r="SXU80" s="21"/>
      <c r="SXV80" s="21"/>
      <c r="SXW80" s="21"/>
      <c r="SXX80" s="21"/>
      <c r="SXY80" s="21"/>
      <c r="SXZ80" s="21"/>
      <c r="SYA80" s="21"/>
      <c r="SYB80" s="21"/>
      <c r="SYC80" s="21"/>
      <c r="SYD80" s="21"/>
      <c r="SYE80" s="21"/>
      <c r="SYF80" s="21"/>
      <c r="SYG80" s="21"/>
      <c r="SYH80" s="21"/>
      <c r="SYI80" s="21"/>
      <c r="SYJ80" s="21"/>
      <c r="SYK80" s="21"/>
      <c r="SYL80" s="21"/>
      <c r="SYM80" s="21"/>
      <c r="SYN80" s="21"/>
      <c r="SYO80" s="21"/>
      <c r="SYP80" s="21"/>
      <c r="SYQ80" s="21"/>
      <c r="SYR80" s="21"/>
      <c r="SYS80" s="21"/>
      <c r="SYT80" s="21"/>
      <c r="SYU80" s="21"/>
      <c r="SYV80" s="21"/>
      <c r="SYW80" s="21"/>
      <c r="SYX80" s="21"/>
      <c r="SYY80" s="21"/>
      <c r="SYZ80" s="21"/>
      <c r="SZA80" s="21"/>
      <c r="SZB80" s="21"/>
      <c r="SZC80" s="21"/>
      <c r="SZD80" s="21"/>
      <c r="SZE80" s="21"/>
      <c r="SZF80" s="21"/>
      <c r="SZG80" s="21"/>
      <c r="SZH80" s="21"/>
      <c r="SZI80" s="21"/>
      <c r="SZJ80" s="21"/>
      <c r="SZK80" s="21"/>
      <c r="SZL80" s="21"/>
      <c r="SZM80" s="21"/>
      <c r="SZN80" s="21"/>
      <c r="SZO80" s="21"/>
      <c r="SZP80" s="21"/>
      <c r="SZQ80" s="21"/>
      <c r="SZR80" s="21"/>
      <c r="SZS80" s="21"/>
      <c r="SZT80" s="21"/>
      <c r="SZU80" s="21"/>
      <c r="SZV80" s="21"/>
      <c r="SZW80" s="21"/>
      <c r="SZX80" s="21"/>
      <c r="SZY80" s="21"/>
      <c r="SZZ80" s="21"/>
      <c r="TAA80" s="21"/>
      <c r="TAB80" s="21"/>
      <c r="TAC80" s="21"/>
      <c r="TAD80" s="21"/>
      <c r="TAE80" s="21"/>
      <c r="TAF80" s="21"/>
      <c r="TAG80" s="21"/>
      <c r="TAH80" s="21"/>
      <c r="TAI80" s="21"/>
      <c r="TAJ80" s="21"/>
      <c r="TAK80" s="21"/>
      <c r="TAL80" s="21"/>
      <c r="TAM80" s="21"/>
      <c r="TAN80" s="21"/>
      <c r="TAO80" s="21"/>
      <c r="TAP80" s="21"/>
      <c r="TAQ80" s="21"/>
      <c r="TAR80" s="21"/>
      <c r="TAS80" s="21"/>
      <c r="TAT80" s="21"/>
      <c r="TAU80" s="21"/>
      <c r="TAV80" s="21"/>
      <c r="TAW80" s="21"/>
      <c r="TAX80" s="21"/>
      <c r="TAY80" s="21"/>
      <c r="TAZ80" s="21"/>
      <c r="TBA80" s="21"/>
      <c r="TBB80" s="21"/>
      <c r="TBC80" s="21"/>
      <c r="TBD80" s="21"/>
      <c r="TBE80" s="21"/>
      <c r="TBF80" s="21"/>
      <c r="TBG80" s="21"/>
      <c r="TBH80" s="21"/>
      <c r="TBI80" s="21"/>
      <c r="TBJ80" s="21"/>
      <c r="TBK80" s="21"/>
      <c r="TBL80" s="21"/>
      <c r="TBM80" s="21"/>
      <c r="TBN80" s="21"/>
      <c r="TBO80" s="21"/>
      <c r="TBP80" s="21"/>
      <c r="TBQ80" s="21"/>
      <c r="TBR80" s="21"/>
      <c r="TBS80" s="21"/>
      <c r="TBT80" s="21"/>
      <c r="TBU80" s="21"/>
      <c r="TBV80" s="21"/>
      <c r="TBW80" s="21"/>
      <c r="TBX80" s="21"/>
      <c r="TBY80" s="21"/>
      <c r="TBZ80" s="21"/>
      <c r="TCA80" s="21"/>
      <c r="TCB80" s="21"/>
      <c r="TCC80" s="21"/>
      <c r="TCD80" s="21"/>
      <c r="TCE80" s="21"/>
      <c r="TCF80" s="21"/>
      <c r="TCG80" s="21"/>
      <c r="TCH80" s="21"/>
      <c r="TCI80" s="21"/>
      <c r="TCJ80" s="21"/>
      <c r="TCK80" s="21"/>
      <c r="TCL80" s="21"/>
      <c r="TCM80" s="21"/>
      <c r="TCN80" s="21"/>
      <c r="TCO80" s="21"/>
      <c r="TCP80" s="21"/>
      <c r="TCQ80" s="21"/>
      <c r="TCR80" s="21"/>
      <c r="TCS80" s="21"/>
      <c r="TCT80" s="21"/>
      <c r="TCU80" s="21"/>
      <c r="TCV80" s="21"/>
      <c r="TCW80" s="21"/>
      <c r="TCX80" s="21"/>
      <c r="TCY80" s="21"/>
      <c r="TCZ80" s="21"/>
      <c r="TDA80" s="21"/>
      <c r="TDB80" s="21"/>
      <c r="TDC80" s="21"/>
      <c r="TDD80" s="21"/>
      <c r="TDE80" s="21"/>
      <c r="TDF80" s="21"/>
      <c r="TDG80" s="21"/>
      <c r="TDH80" s="21"/>
      <c r="TDI80" s="21"/>
      <c r="TDJ80" s="21"/>
      <c r="TDK80" s="21"/>
      <c r="TDL80" s="21"/>
      <c r="TDM80" s="21"/>
      <c r="TDN80" s="21"/>
      <c r="TDO80" s="21"/>
      <c r="TDP80" s="21"/>
      <c r="TDQ80" s="21"/>
      <c r="TDR80" s="21"/>
      <c r="TDS80" s="21"/>
      <c r="TDT80" s="21"/>
      <c r="TDU80" s="21"/>
      <c r="TDV80" s="21"/>
      <c r="TDW80" s="21"/>
      <c r="TDX80" s="21"/>
      <c r="TDY80" s="21"/>
      <c r="TDZ80" s="21"/>
      <c r="TEA80" s="21"/>
      <c r="TEB80" s="21"/>
      <c r="TEC80" s="21"/>
      <c r="TED80" s="21"/>
      <c r="TEE80" s="21"/>
      <c r="TEF80" s="21"/>
      <c r="TEG80" s="21"/>
      <c r="TEH80" s="21"/>
      <c r="TEI80" s="21"/>
      <c r="TEJ80" s="21"/>
      <c r="TEK80" s="21"/>
      <c r="TEL80" s="21"/>
      <c r="TEM80" s="21"/>
      <c r="TEN80" s="21"/>
      <c r="TEO80" s="21"/>
      <c r="TEP80" s="21"/>
      <c r="TEQ80" s="21"/>
      <c r="TER80" s="21"/>
      <c r="TES80" s="21"/>
      <c r="TET80" s="21"/>
      <c r="TEU80" s="21"/>
      <c r="TEV80" s="21"/>
      <c r="TEW80" s="21"/>
      <c r="TEX80" s="21"/>
      <c r="TEY80" s="21"/>
      <c r="TEZ80" s="21"/>
      <c r="TFA80" s="21"/>
      <c r="TFB80" s="21"/>
      <c r="TFC80" s="21"/>
      <c r="TFD80" s="21"/>
      <c r="TFE80" s="21"/>
      <c r="TFF80" s="21"/>
      <c r="TFG80" s="21"/>
      <c r="TFH80" s="21"/>
      <c r="TFI80" s="21"/>
      <c r="TFJ80" s="21"/>
      <c r="TFK80" s="21"/>
      <c r="TFL80" s="21"/>
      <c r="TFM80" s="21"/>
      <c r="TFN80" s="21"/>
      <c r="TFO80" s="21"/>
      <c r="TFP80" s="21"/>
      <c r="TFQ80" s="21"/>
      <c r="TFR80" s="21"/>
      <c r="TFS80" s="21"/>
      <c r="TFT80" s="21"/>
      <c r="TFU80" s="21"/>
      <c r="TFV80" s="21"/>
      <c r="TFW80" s="21"/>
      <c r="TFX80" s="21"/>
      <c r="TFY80" s="21"/>
      <c r="TFZ80" s="21"/>
      <c r="TGA80" s="21"/>
      <c r="TGB80" s="21"/>
      <c r="TGC80" s="21"/>
      <c r="TGD80" s="21"/>
      <c r="TGE80" s="21"/>
      <c r="TGF80" s="21"/>
      <c r="TGG80" s="21"/>
      <c r="TGH80" s="21"/>
      <c r="TGI80" s="21"/>
      <c r="TGJ80" s="21"/>
      <c r="TGK80" s="21"/>
      <c r="TGL80" s="21"/>
      <c r="TGM80" s="21"/>
      <c r="TGN80" s="21"/>
      <c r="TGO80" s="21"/>
      <c r="TGP80" s="21"/>
      <c r="TGQ80" s="21"/>
      <c r="TGR80" s="21"/>
      <c r="TGS80" s="21"/>
      <c r="TGT80" s="21"/>
      <c r="TGU80" s="21"/>
      <c r="TGV80" s="21"/>
      <c r="TGW80" s="21"/>
      <c r="TGX80" s="21"/>
      <c r="TGY80" s="21"/>
      <c r="TGZ80" s="21"/>
      <c r="THA80" s="21"/>
      <c r="THB80" s="21"/>
      <c r="THC80" s="21"/>
      <c r="THD80" s="21"/>
      <c r="THE80" s="21"/>
      <c r="THF80" s="21"/>
      <c r="THG80" s="21"/>
      <c r="THH80" s="21"/>
      <c r="THI80" s="21"/>
      <c r="THJ80" s="21"/>
      <c r="THK80" s="21"/>
      <c r="THL80" s="21"/>
      <c r="THM80" s="21"/>
      <c r="THN80" s="21"/>
      <c r="THO80" s="21"/>
      <c r="THP80" s="21"/>
      <c r="THQ80" s="21"/>
      <c r="THR80" s="21"/>
      <c r="THS80" s="21"/>
      <c r="THT80" s="21"/>
      <c r="THU80" s="21"/>
      <c r="THV80" s="21"/>
      <c r="THW80" s="21"/>
      <c r="THX80" s="21"/>
      <c r="THY80" s="21"/>
      <c r="THZ80" s="21"/>
      <c r="TIA80" s="21"/>
      <c r="TIB80" s="21"/>
      <c r="TIC80" s="21"/>
      <c r="TID80" s="21"/>
      <c r="TIE80" s="21"/>
      <c r="TIF80" s="21"/>
      <c r="TIG80" s="21"/>
      <c r="TIH80" s="21"/>
      <c r="TII80" s="21"/>
      <c r="TIJ80" s="21"/>
      <c r="TIK80" s="21"/>
      <c r="TIL80" s="21"/>
      <c r="TIM80" s="21"/>
      <c r="TIN80" s="21"/>
      <c r="TIO80" s="21"/>
      <c r="TIP80" s="21"/>
      <c r="TIQ80" s="21"/>
      <c r="TIR80" s="21"/>
      <c r="TIS80" s="21"/>
      <c r="TIT80" s="21"/>
      <c r="TIU80" s="21"/>
      <c r="TIV80" s="21"/>
      <c r="TIW80" s="21"/>
      <c r="TIX80" s="21"/>
      <c r="TIY80" s="21"/>
      <c r="TIZ80" s="21"/>
      <c r="TJA80" s="21"/>
      <c r="TJB80" s="21"/>
      <c r="TJC80" s="21"/>
      <c r="TJD80" s="21"/>
      <c r="TJE80" s="21"/>
      <c r="TJF80" s="21"/>
      <c r="TJG80" s="21"/>
      <c r="TJH80" s="21"/>
      <c r="TJI80" s="21"/>
      <c r="TJJ80" s="21"/>
      <c r="TJK80" s="21"/>
      <c r="TJL80" s="21"/>
      <c r="TJM80" s="21"/>
      <c r="TJN80" s="21"/>
      <c r="TJO80" s="21"/>
      <c r="TJP80" s="21"/>
      <c r="TJQ80" s="21"/>
      <c r="TJR80" s="21"/>
      <c r="TJS80" s="21"/>
      <c r="TJT80" s="21"/>
      <c r="TJU80" s="21"/>
      <c r="TJV80" s="21"/>
      <c r="TJW80" s="21"/>
      <c r="TJX80" s="21"/>
      <c r="TJY80" s="21"/>
      <c r="TJZ80" s="21"/>
      <c r="TKA80" s="21"/>
      <c r="TKB80" s="21"/>
      <c r="TKC80" s="21"/>
      <c r="TKD80" s="21"/>
      <c r="TKE80" s="21"/>
      <c r="TKF80" s="21"/>
      <c r="TKG80" s="21"/>
      <c r="TKH80" s="21"/>
      <c r="TKI80" s="21"/>
      <c r="TKJ80" s="21"/>
      <c r="TKK80" s="21"/>
      <c r="TKL80" s="21"/>
      <c r="TKM80" s="21"/>
      <c r="TKN80" s="21"/>
      <c r="TKO80" s="21"/>
      <c r="TKP80" s="21"/>
      <c r="TKQ80" s="21"/>
      <c r="TKR80" s="21"/>
      <c r="TKS80" s="21"/>
      <c r="TKT80" s="21"/>
      <c r="TKU80" s="21"/>
      <c r="TKV80" s="21"/>
      <c r="TKW80" s="21"/>
      <c r="TKX80" s="21"/>
      <c r="TKY80" s="21"/>
      <c r="TKZ80" s="21"/>
      <c r="TLA80" s="21"/>
      <c r="TLB80" s="21"/>
      <c r="TLC80" s="21"/>
      <c r="TLD80" s="21"/>
      <c r="TLE80" s="21"/>
      <c r="TLF80" s="21"/>
      <c r="TLG80" s="21"/>
      <c r="TLH80" s="21"/>
      <c r="TLI80" s="21"/>
      <c r="TLJ80" s="21"/>
      <c r="TLK80" s="21"/>
      <c r="TLL80" s="21"/>
      <c r="TLM80" s="21"/>
      <c r="TLN80" s="21"/>
      <c r="TLO80" s="21"/>
      <c r="TLP80" s="21"/>
      <c r="TLQ80" s="21"/>
      <c r="TLR80" s="21"/>
      <c r="TLS80" s="21"/>
      <c r="TLT80" s="21"/>
      <c r="TLU80" s="21"/>
      <c r="TLV80" s="21"/>
      <c r="TLW80" s="21"/>
      <c r="TLX80" s="21"/>
      <c r="TLY80" s="21"/>
      <c r="TLZ80" s="21"/>
      <c r="TMA80" s="21"/>
      <c r="TMB80" s="21"/>
      <c r="TMC80" s="21"/>
      <c r="TMD80" s="21"/>
      <c r="TME80" s="21"/>
      <c r="TMF80" s="21"/>
      <c r="TMG80" s="21"/>
      <c r="TMH80" s="21"/>
      <c r="TMI80" s="21"/>
      <c r="TMJ80" s="21"/>
      <c r="TMK80" s="21"/>
      <c r="TML80" s="21"/>
      <c r="TMM80" s="21"/>
      <c r="TMN80" s="21"/>
      <c r="TMO80" s="21"/>
      <c r="TMP80" s="21"/>
      <c r="TMQ80" s="21"/>
      <c r="TMR80" s="21"/>
      <c r="TMS80" s="21"/>
      <c r="TMT80" s="21"/>
      <c r="TMU80" s="21"/>
      <c r="TMV80" s="21"/>
      <c r="TMW80" s="21"/>
      <c r="TMX80" s="21"/>
      <c r="TMY80" s="21"/>
      <c r="TMZ80" s="21"/>
      <c r="TNA80" s="21"/>
      <c r="TNB80" s="21"/>
      <c r="TNC80" s="21"/>
      <c r="TND80" s="21"/>
      <c r="TNE80" s="21"/>
      <c r="TNF80" s="21"/>
      <c r="TNG80" s="21"/>
      <c r="TNH80" s="21"/>
      <c r="TNI80" s="21"/>
      <c r="TNJ80" s="21"/>
      <c r="TNK80" s="21"/>
      <c r="TNL80" s="21"/>
      <c r="TNM80" s="21"/>
      <c r="TNN80" s="21"/>
      <c r="TNO80" s="21"/>
      <c r="TNP80" s="21"/>
      <c r="TNQ80" s="21"/>
      <c r="TNR80" s="21"/>
      <c r="TNS80" s="21"/>
      <c r="TNT80" s="21"/>
      <c r="TNU80" s="21"/>
      <c r="TNV80" s="21"/>
      <c r="TNW80" s="21"/>
      <c r="TNX80" s="21"/>
      <c r="TNY80" s="21"/>
      <c r="TNZ80" s="21"/>
      <c r="TOA80" s="21"/>
      <c r="TOB80" s="21"/>
      <c r="TOC80" s="21"/>
      <c r="TOD80" s="21"/>
      <c r="TOE80" s="21"/>
      <c r="TOF80" s="21"/>
      <c r="TOG80" s="21"/>
      <c r="TOH80" s="21"/>
      <c r="TOI80" s="21"/>
      <c r="TOJ80" s="21"/>
      <c r="TOK80" s="21"/>
      <c r="TOL80" s="21"/>
      <c r="TOM80" s="21"/>
      <c r="TON80" s="21"/>
      <c r="TOO80" s="21"/>
      <c r="TOP80" s="21"/>
      <c r="TOQ80" s="21"/>
      <c r="TOR80" s="21"/>
      <c r="TOS80" s="21"/>
      <c r="TOT80" s="21"/>
      <c r="TOU80" s="21"/>
      <c r="TOV80" s="21"/>
      <c r="TOW80" s="21"/>
      <c r="TOX80" s="21"/>
      <c r="TOY80" s="21"/>
      <c r="TOZ80" s="21"/>
      <c r="TPA80" s="21"/>
      <c r="TPB80" s="21"/>
      <c r="TPC80" s="21"/>
      <c r="TPD80" s="21"/>
      <c r="TPE80" s="21"/>
      <c r="TPF80" s="21"/>
      <c r="TPG80" s="21"/>
      <c r="TPH80" s="21"/>
      <c r="TPI80" s="21"/>
      <c r="TPJ80" s="21"/>
      <c r="TPK80" s="21"/>
      <c r="TPL80" s="21"/>
      <c r="TPM80" s="21"/>
      <c r="TPN80" s="21"/>
      <c r="TPO80" s="21"/>
      <c r="TPP80" s="21"/>
      <c r="TPQ80" s="21"/>
      <c r="TPR80" s="21"/>
      <c r="TPS80" s="21"/>
      <c r="TPT80" s="21"/>
      <c r="TPU80" s="21"/>
      <c r="TPV80" s="21"/>
      <c r="TPW80" s="21"/>
      <c r="TPX80" s="21"/>
      <c r="TPY80" s="21"/>
      <c r="TPZ80" s="21"/>
      <c r="TQA80" s="21"/>
      <c r="TQB80" s="21"/>
      <c r="TQC80" s="21"/>
      <c r="TQD80" s="21"/>
      <c r="TQE80" s="21"/>
      <c r="TQF80" s="21"/>
      <c r="TQG80" s="21"/>
      <c r="TQH80" s="21"/>
      <c r="TQI80" s="21"/>
      <c r="TQJ80" s="21"/>
      <c r="TQK80" s="21"/>
      <c r="TQL80" s="21"/>
      <c r="TQM80" s="21"/>
      <c r="TQN80" s="21"/>
      <c r="TQO80" s="21"/>
      <c r="TQP80" s="21"/>
      <c r="TQQ80" s="21"/>
      <c r="TQR80" s="21"/>
      <c r="TQS80" s="21"/>
      <c r="TQT80" s="21"/>
      <c r="TQU80" s="21"/>
      <c r="TQV80" s="21"/>
      <c r="TQW80" s="21"/>
      <c r="TQX80" s="21"/>
      <c r="TQY80" s="21"/>
      <c r="TQZ80" s="21"/>
      <c r="TRA80" s="21"/>
      <c r="TRB80" s="21"/>
      <c r="TRC80" s="21"/>
      <c r="TRD80" s="21"/>
      <c r="TRE80" s="21"/>
      <c r="TRF80" s="21"/>
      <c r="TRG80" s="21"/>
      <c r="TRH80" s="21"/>
      <c r="TRI80" s="21"/>
      <c r="TRJ80" s="21"/>
      <c r="TRK80" s="21"/>
      <c r="TRL80" s="21"/>
      <c r="TRM80" s="21"/>
      <c r="TRN80" s="21"/>
      <c r="TRO80" s="21"/>
      <c r="TRP80" s="21"/>
      <c r="TRQ80" s="21"/>
      <c r="TRR80" s="21"/>
      <c r="TRS80" s="21"/>
      <c r="TRT80" s="21"/>
      <c r="TRU80" s="21"/>
      <c r="TRV80" s="21"/>
      <c r="TRW80" s="21"/>
      <c r="TRX80" s="21"/>
      <c r="TRY80" s="21"/>
      <c r="TRZ80" s="21"/>
      <c r="TSA80" s="21"/>
      <c r="TSB80" s="21"/>
      <c r="TSC80" s="21"/>
      <c r="TSD80" s="21"/>
      <c r="TSE80" s="21"/>
      <c r="TSF80" s="21"/>
      <c r="TSG80" s="21"/>
      <c r="TSH80" s="21"/>
      <c r="TSI80" s="21"/>
      <c r="TSJ80" s="21"/>
      <c r="TSK80" s="21"/>
      <c r="TSL80" s="21"/>
      <c r="TSM80" s="21"/>
      <c r="TSN80" s="21"/>
      <c r="TSO80" s="21"/>
      <c r="TSP80" s="21"/>
      <c r="TSQ80" s="21"/>
      <c r="TSR80" s="21"/>
      <c r="TSS80" s="21"/>
      <c r="TST80" s="21"/>
      <c r="TSU80" s="21"/>
      <c r="TSV80" s="21"/>
      <c r="TSW80" s="21"/>
      <c r="TSX80" s="21"/>
      <c r="TSY80" s="21"/>
      <c r="TSZ80" s="21"/>
      <c r="TTA80" s="21"/>
      <c r="TTB80" s="21"/>
      <c r="TTC80" s="21"/>
      <c r="TTD80" s="21"/>
      <c r="TTE80" s="21"/>
      <c r="TTF80" s="21"/>
      <c r="TTG80" s="21"/>
      <c r="TTH80" s="21"/>
      <c r="TTI80" s="21"/>
      <c r="TTJ80" s="21"/>
      <c r="TTK80" s="21"/>
      <c r="TTL80" s="21"/>
      <c r="TTM80" s="21"/>
      <c r="TTN80" s="21"/>
      <c r="TTO80" s="21"/>
      <c r="TTP80" s="21"/>
      <c r="TTQ80" s="21"/>
      <c r="TTR80" s="21"/>
      <c r="TTS80" s="21"/>
      <c r="TTT80" s="21"/>
      <c r="TTU80" s="21"/>
      <c r="TTV80" s="21"/>
      <c r="TTW80" s="21"/>
      <c r="TTX80" s="21"/>
      <c r="TTY80" s="21"/>
      <c r="TTZ80" s="21"/>
      <c r="TUA80" s="21"/>
      <c r="TUB80" s="21"/>
      <c r="TUC80" s="21"/>
      <c r="TUD80" s="21"/>
      <c r="TUE80" s="21"/>
      <c r="TUF80" s="21"/>
      <c r="TUG80" s="21"/>
      <c r="TUH80" s="21"/>
      <c r="TUI80" s="21"/>
      <c r="TUJ80" s="21"/>
      <c r="TUK80" s="21"/>
      <c r="TUL80" s="21"/>
      <c r="TUM80" s="21"/>
      <c r="TUN80" s="21"/>
      <c r="TUO80" s="21"/>
      <c r="TUP80" s="21"/>
      <c r="TUQ80" s="21"/>
      <c r="TUR80" s="21"/>
      <c r="TUS80" s="21"/>
      <c r="TUT80" s="21"/>
      <c r="TUU80" s="21"/>
      <c r="TUV80" s="21"/>
      <c r="TUW80" s="21"/>
      <c r="TUX80" s="21"/>
      <c r="TUY80" s="21"/>
      <c r="TUZ80" s="21"/>
      <c r="TVA80" s="21"/>
      <c r="TVB80" s="21"/>
      <c r="TVC80" s="21"/>
      <c r="TVD80" s="21"/>
      <c r="TVE80" s="21"/>
      <c r="TVF80" s="21"/>
      <c r="TVG80" s="21"/>
      <c r="TVH80" s="21"/>
      <c r="TVI80" s="21"/>
      <c r="TVJ80" s="21"/>
      <c r="TVK80" s="21"/>
      <c r="TVL80" s="21"/>
      <c r="TVM80" s="21"/>
      <c r="TVN80" s="21"/>
      <c r="TVO80" s="21"/>
      <c r="TVP80" s="21"/>
      <c r="TVQ80" s="21"/>
      <c r="TVR80" s="21"/>
      <c r="TVS80" s="21"/>
      <c r="TVT80" s="21"/>
      <c r="TVU80" s="21"/>
      <c r="TVV80" s="21"/>
      <c r="TVW80" s="21"/>
      <c r="TVX80" s="21"/>
      <c r="TVY80" s="21"/>
      <c r="TVZ80" s="21"/>
      <c r="TWA80" s="21"/>
      <c r="TWB80" s="21"/>
      <c r="TWC80" s="21"/>
      <c r="TWD80" s="21"/>
      <c r="TWE80" s="21"/>
      <c r="TWF80" s="21"/>
      <c r="TWG80" s="21"/>
      <c r="TWH80" s="21"/>
      <c r="TWI80" s="21"/>
      <c r="TWJ80" s="21"/>
      <c r="TWK80" s="21"/>
      <c r="TWL80" s="21"/>
      <c r="TWM80" s="21"/>
      <c r="TWN80" s="21"/>
      <c r="TWO80" s="21"/>
      <c r="TWP80" s="21"/>
      <c r="TWQ80" s="21"/>
      <c r="TWR80" s="21"/>
      <c r="TWS80" s="21"/>
      <c r="TWT80" s="21"/>
      <c r="TWU80" s="21"/>
      <c r="TWV80" s="21"/>
      <c r="TWW80" s="21"/>
      <c r="TWX80" s="21"/>
      <c r="TWY80" s="21"/>
      <c r="TWZ80" s="21"/>
      <c r="TXA80" s="21"/>
      <c r="TXB80" s="21"/>
      <c r="TXC80" s="21"/>
      <c r="TXD80" s="21"/>
      <c r="TXE80" s="21"/>
      <c r="TXF80" s="21"/>
      <c r="TXG80" s="21"/>
      <c r="TXH80" s="21"/>
      <c r="TXI80" s="21"/>
      <c r="TXJ80" s="21"/>
      <c r="TXK80" s="21"/>
      <c r="TXL80" s="21"/>
      <c r="TXM80" s="21"/>
      <c r="TXN80" s="21"/>
      <c r="TXO80" s="21"/>
      <c r="TXP80" s="21"/>
      <c r="TXQ80" s="21"/>
      <c r="TXR80" s="21"/>
      <c r="TXS80" s="21"/>
      <c r="TXT80" s="21"/>
      <c r="TXU80" s="21"/>
      <c r="TXV80" s="21"/>
      <c r="TXW80" s="21"/>
      <c r="TXX80" s="21"/>
      <c r="TXY80" s="21"/>
      <c r="TXZ80" s="21"/>
      <c r="TYA80" s="21"/>
      <c r="TYB80" s="21"/>
      <c r="TYC80" s="21"/>
      <c r="TYD80" s="21"/>
      <c r="TYE80" s="21"/>
      <c r="TYF80" s="21"/>
      <c r="TYG80" s="21"/>
      <c r="TYH80" s="21"/>
      <c r="TYI80" s="21"/>
      <c r="TYJ80" s="21"/>
      <c r="TYK80" s="21"/>
      <c r="TYL80" s="21"/>
      <c r="TYM80" s="21"/>
      <c r="TYN80" s="21"/>
      <c r="TYO80" s="21"/>
      <c r="TYP80" s="21"/>
      <c r="TYQ80" s="21"/>
      <c r="TYR80" s="21"/>
      <c r="TYS80" s="21"/>
      <c r="TYT80" s="21"/>
      <c r="TYU80" s="21"/>
      <c r="TYV80" s="21"/>
      <c r="TYW80" s="21"/>
      <c r="TYX80" s="21"/>
      <c r="TYY80" s="21"/>
      <c r="TYZ80" s="21"/>
      <c r="TZA80" s="21"/>
      <c r="TZB80" s="21"/>
      <c r="TZC80" s="21"/>
      <c r="TZD80" s="21"/>
      <c r="TZE80" s="21"/>
      <c r="TZF80" s="21"/>
      <c r="TZG80" s="21"/>
      <c r="TZH80" s="21"/>
      <c r="TZI80" s="21"/>
      <c r="TZJ80" s="21"/>
      <c r="TZK80" s="21"/>
      <c r="TZL80" s="21"/>
      <c r="TZM80" s="21"/>
      <c r="TZN80" s="21"/>
      <c r="TZO80" s="21"/>
      <c r="TZP80" s="21"/>
      <c r="TZQ80" s="21"/>
      <c r="TZR80" s="21"/>
      <c r="TZS80" s="21"/>
      <c r="TZT80" s="21"/>
      <c r="TZU80" s="21"/>
      <c r="TZV80" s="21"/>
      <c r="TZW80" s="21"/>
      <c r="TZX80" s="21"/>
      <c r="TZY80" s="21"/>
      <c r="TZZ80" s="21"/>
      <c r="UAA80" s="21"/>
      <c r="UAB80" s="21"/>
      <c r="UAC80" s="21"/>
      <c r="UAD80" s="21"/>
      <c r="UAE80" s="21"/>
      <c r="UAF80" s="21"/>
      <c r="UAG80" s="21"/>
      <c r="UAH80" s="21"/>
      <c r="UAI80" s="21"/>
      <c r="UAJ80" s="21"/>
      <c r="UAK80" s="21"/>
      <c r="UAL80" s="21"/>
      <c r="UAM80" s="21"/>
      <c r="UAN80" s="21"/>
      <c r="UAO80" s="21"/>
      <c r="UAP80" s="21"/>
      <c r="UAQ80" s="21"/>
      <c r="UAR80" s="21"/>
      <c r="UAS80" s="21"/>
      <c r="UAT80" s="21"/>
      <c r="UAU80" s="21"/>
      <c r="UAV80" s="21"/>
      <c r="UAW80" s="21"/>
      <c r="UAX80" s="21"/>
      <c r="UAY80" s="21"/>
      <c r="UAZ80" s="21"/>
      <c r="UBA80" s="21"/>
      <c r="UBB80" s="21"/>
      <c r="UBC80" s="21"/>
      <c r="UBD80" s="21"/>
      <c r="UBE80" s="21"/>
      <c r="UBF80" s="21"/>
      <c r="UBG80" s="21"/>
      <c r="UBH80" s="21"/>
      <c r="UBI80" s="21"/>
      <c r="UBJ80" s="21"/>
      <c r="UBK80" s="21"/>
      <c r="UBL80" s="21"/>
      <c r="UBM80" s="21"/>
      <c r="UBN80" s="21"/>
      <c r="UBO80" s="21"/>
      <c r="UBP80" s="21"/>
      <c r="UBQ80" s="21"/>
      <c r="UBR80" s="21"/>
      <c r="UBS80" s="21"/>
      <c r="UBT80" s="21"/>
      <c r="UBU80" s="21"/>
      <c r="UBV80" s="21"/>
      <c r="UBW80" s="21"/>
      <c r="UBX80" s="21"/>
      <c r="UBY80" s="21"/>
      <c r="UBZ80" s="21"/>
      <c r="UCA80" s="21"/>
      <c r="UCB80" s="21"/>
      <c r="UCC80" s="21"/>
      <c r="UCD80" s="21"/>
      <c r="UCE80" s="21"/>
      <c r="UCF80" s="21"/>
      <c r="UCG80" s="21"/>
      <c r="UCH80" s="21"/>
      <c r="UCI80" s="21"/>
      <c r="UCJ80" s="21"/>
      <c r="UCK80" s="21"/>
      <c r="UCL80" s="21"/>
      <c r="UCM80" s="21"/>
      <c r="UCN80" s="21"/>
      <c r="UCO80" s="21"/>
      <c r="UCP80" s="21"/>
      <c r="UCQ80" s="21"/>
      <c r="UCR80" s="21"/>
      <c r="UCS80" s="21"/>
      <c r="UCT80" s="21"/>
      <c r="UCU80" s="21"/>
      <c r="UCV80" s="21"/>
      <c r="UCW80" s="21"/>
      <c r="UCX80" s="21"/>
      <c r="UCY80" s="21"/>
      <c r="UCZ80" s="21"/>
      <c r="UDA80" s="21"/>
      <c r="UDB80" s="21"/>
      <c r="UDC80" s="21"/>
      <c r="UDD80" s="21"/>
      <c r="UDE80" s="21"/>
      <c r="UDF80" s="21"/>
      <c r="UDG80" s="21"/>
      <c r="UDH80" s="21"/>
      <c r="UDI80" s="21"/>
      <c r="UDJ80" s="21"/>
      <c r="UDK80" s="21"/>
      <c r="UDL80" s="21"/>
      <c r="UDM80" s="21"/>
      <c r="UDN80" s="21"/>
      <c r="UDO80" s="21"/>
      <c r="UDP80" s="21"/>
      <c r="UDQ80" s="21"/>
      <c r="UDR80" s="21"/>
      <c r="UDS80" s="21"/>
      <c r="UDT80" s="21"/>
      <c r="UDU80" s="21"/>
      <c r="UDV80" s="21"/>
      <c r="UDW80" s="21"/>
      <c r="UDX80" s="21"/>
      <c r="UDY80" s="21"/>
      <c r="UDZ80" s="21"/>
      <c r="UEA80" s="21"/>
      <c r="UEB80" s="21"/>
      <c r="UEC80" s="21"/>
      <c r="UED80" s="21"/>
      <c r="UEE80" s="21"/>
      <c r="UEF80" s="21"/>
      <c r="UEG80" s="21"/>
      <c r="UEH80" s="21"/>
      <c r="UEI80" s="21"/>
      <c r="UEJ80" s="21"/>
      <c r="UEK80" s="21"/>
      <c r="UEL80" s="21"/>
      <c r="UEM80" s="21"/>
      <c r="UEN80" s="21"/>
      <c r="UEO80" s="21"/>
      <c r="UEP80" s="21"/>
      <c r="UEQ80" s="21"/>
      <c r="UER80" s="21"/>
      <c r="UES80" s="21"/>
      <c r="UET80" s="21"/>
      <c r="UEU80" s="21"/>
      <c r="UEV80" s="21"/>
      <c r="UEW80" s="21"/>
      <c r="UEX80" s="21"/>
      <c r="UEY80" s="21"/>
      <c r="UEZ80" s="21"/>
      <c r="UFA80" s="21"/>
      <c r="UFB80" s="21"/>
      <c r="UFC80" s="21"/>
      <c r="UFD80" s="21"/>
      <c r="UFE80" s="21"/>
      <c r="UFF80" s="21"/>
      <c r="UFG80" s="21"/>
      <c r="UFH80" s="21"/>
      <c r="UFI80" s="21"/>
      <c r="UFJ80" s="21"/>
      <c r="UFK80" s="21"/>
      <c r="UFL80" s="21"/>
      <c r="UFM80" s="21"/>
      <c r="UFN80" s="21"/>
      <c r="UFO80" s="21"/>
      <c r="UFP80" s="21"/>
      <c r="UFQ80" s="21"/>
      <c r="UFR80" s="21"/>
      <c r="UFS80" s="21"/>
      <c r="UFT80" s="21"/>
      <c r="UFU80" s="21"/>
      <c r="UFV80" s="21"/>
      <c r="UFW80" s="21"/>
      <c r="UFX80" s="21"/>
      <c r="UFY80" s="21"/>
      <c r="UFZ80" s="21"/>
      <c r="UGA80" s="21"/>
      <c r="UGB80" s="21"/>
      <c r="UGC80" s="21"/>
      <c r="UGD80" s="21"/>
      <c r="UGE80" s="21"/>
      <c r="UGF80" s="21"/>
      <c r="UGG80" s="21"/>
      <c r="UGH80" s="21"/>
      <c r="UGI80" s="21"/>
      <c r="UGJ80" s="21"/>
      <c r="UGK80" s="21"/>
      <c r="UGL80" s="21"/>
      <c r="UGM80" s="21"/>
      <c r="UGN80" s="21"/>
      <c r="UGO80" s="21"/>
      <c r="UGP80" s="21"/>
      <c r="UGQ80" s="21"/>
      <c r="UGR80" s="21"/>
      <c r="UGS80" s="21"/>
      <c r="UGT80" s="21"/>
      <c r="UGU80" s="21"/>
      <c r="UGV80" s="21"/>
      <c r="UGW80" s="21"/>
      <c r="UGX80" s="21"/>
      <c r="UGY80" s="21"/>
      <c r="UGZ80" s="21"/>
      <c r="UHA80" s="21"/>
      <c r="UHB80" s="21"/>
      <c r="UHC80" s="21"/>
      <c r="UHD80" s="21"/>
      <c r="UHE80" s="21"/>
      <c r="UHF80" s="21"/>
      <c r="UHG80" s="21"/>
      <c r="UHH80" s="21"/>
      <c r="UHI80" s="21"/>
      <c r="UHJ80" s="21"/>
      <c r="UHK80" s="21"/>
      <c r="UHL80" s="21"/>
      <c r="UHM80" s="21"/>
      <c r="UHN80" s="21"/>
      <c r="UHO80" s="21"/>
      <c r="UHP80" s="21"/>
      <c r="UHQ80" s="21"/>
      <c r="UHR80" s="21"/>
      <c r="UHS80" s="21"/>
      <c r="UHT80" s="21"/>
      <c r="UHU80" s="21"/>
      <c r="UHV80" s="21"/>
      <c r="UHW80" s="21"/>
      <c r="UHX80" s="21"/>
      <c r="UHY80" s="21"/>
      <c r="UHZ80" s="21"/>
      <c r="UIA80" s="21"/>
      <c r="UIB80" s="21"/>
      <c r="UIC80" s="21"/>
      <c r="UID80" s="21"/>
      <c r="UIE80" s="21"/>
      <c r="UIF80" s="21"/>
      <c r="UIG80" s="21"/>
      <c r="UIH80" s="21"/>
      <c r="UII80" s="21"/>
      <c r="UIJ80" s="21"/>
      <c r="UIK80" s="21"/>
      <c r="UIL80" s="21"/>
      <c r="UIM80" s="21"/>
      <c r="UIN80" s="21"/>
      <c r="UIO80" s="21"/>
      <c r="UIP80" s="21"/>
      <c r="UIQ80" s="21"/>
      <c r="UIR80" s="21"/>
      <c r="UIS80" s="21"/>
      <c r="UIT80" s="21"/>
      <c r="UIU80" s="21"/>
      <c r="UIV80" s="21"/>
      <c r="UIW80" s="21"/>
      <c r="UIX80" s="21"/>
      <c r="UIY80" s="21"/>
      <c r="UIZ80" s="21"/>
      <c r="UJA80" s="21"/>
      <c r="UJB80" s="21"/>
      <c r="UJC80" s="21"/>
      <c r="UJD80" s="21"/>
      <c r="UJE80" s="21"/>
      <c r="UJF80" s="21"/>
      <c r="UJG80" s="21"/>
      <c r="UJH80" s="21"/>
      <c r="UJI80" s="21"/>
      <c r="UJJ80" s="21"/>
      <c r="UJK80" s="21"/>
      <c r="UJL80" s="21"/>
      <c r="UJM80" s="21"/>
      <c r="UJN80" s="21"/>
      <c r="UJO80" s="21"/>
      <c r="UJP80" s="21"/>
      <c r="UJQ80" s="21"/>
      <c r="UJR80" s="21"/>
      <c r="UJS80" s="21"/>
      <c r="UJT80" s="21"/>
      <c r="UJU80" s="21"/>
      <c r="UJV80" s="21"/>
      <c r="UJW80" s="21"/>
      <c r="UJX80" s="21"/>
      <c r="UJY80" s="21"/>
      <c r="UJZ80" s="21"/>
      <c r="UKA80" s="21"/>
      <c r="UKB80" s="21"/>
      <c r="UKC80" s="21"/>
      <c r="UKD80" s="21"/>
      <c r="UKE80" s="21"/>
      <c r="UKF80" s="21"/>
      <c r="UKG80" s="21"/>
      <c r="UKH80" s="21"/>
      <c r="UKI80" s="21"/>
      <c r="UKJ80" s="21"/>
      <c r="UKK80" s="21"/>
      <c r="UKL80" s="21"/>
      <c r="UKM80" s="21"/>
      <c r="UKN80" s="21"/>
      <c r="UKO80" s="21"/>
      <c r="UKP80" s="21"/>
      <c r="UKQ80" s="21"/>
      <c r="UKR80" s="21"/>
      <c r="UKS80" s="21"/>
      <c r="UKT80" s="21"/>
      <c r="UKU80" s="21"/>
      <c r="UKV80" s="21"/>
      <c r="UKW80" s="21"/>
      <c r="UKX80" s="21"/>
      <c r="UKY80" s="21"/>
      <c r="UKZ80" s="21"/>
      <c r="ULA80" s="21"/>
      <c r="ULB80" s="21"/>
      <c r="ULC80" s="21"/>
      <c r="ULD80" s="21"/>
      <c r="ULE80" s="21"/>
      <c r="ULF80" s="21"/>
      <c r="ULG80" s="21"/>
      <c r="ULH80" s="21"/>
      <c r="ULI80" s="21"/>
      <c r="ULJ80" s="21"/>
      <c r="ULK80" s="21"/>
      <c r="ULL80" s="21"/>
      <c r="ULM80" s="21"/>
      <c r="ULN80" s="21"/>
      <c r="ULO80" s="21"/>
      <c r="ULP80" s="21"/>
      <c r="ULQ80" s="21"/>
      <c r="ULR80" s="21"/>
      <c r="ULS80" s="21"/>
      <c r="ULT80" s="21"/>
      <c r="ULU80" s="21"/>
      <c r="ULV80" s="21"/>
      <c r="ULW80" s="21"/>
      <c r="ULX80" s="21"/>
      <c r="ULY80" s="21"/>
      <c r="ULZ80" s="21"/>
      <c r="UMA80" s="21"/>
      <c r="UMB80" s="21"/>
      <c r="UMC80" s="21"/>
      <c r="UMD80" s="21"/>
      <c r="UME80" s="21"/>
      <c r="UMF80" s="21"/>
      <c r="UMG80" s="21"/>
      <c r="UMH80" s="21"/>
      <c r="UMI80" s="21"/>
      <c r="UMJ80" s="21"/>
      <c r="UMK80" s="21"/>
      <c r="UML80" s="21"/>
      <c r="UMM80" s="21"/>
      <c r="UMN80" s="21"/>
      <c r="UMO80" s="21"/>
      <c r="UMP80" s="21"/>
      <c r="UMQ80" s="21"/>
      <c r="UMR80" s="21"/>
      <c r="UMS80" s="21"/>
      <c r="UMT80" s="21"/>
      <c r="UMU80" s="21"/>
      <c r="UMV80" s="21"/>
      <c r="UMW80" s="21"/>
      <c r="UMX80" s="21"/>
      <c r="UMY80" s="21"/>
      <c r="UMZ80" s="21"/>
      <c r="UNA80" s="21"/>
      <c r="UNB80" s="21"/>
      <c r="UNC80" s="21"/>
      <c r="UND80" s="21"/>
      <c r="UNE80" s="21"/>
      <c r="UNF80" s="21"/>
      <c r="UNG80" s="21"/>
      <c r="UNH80" s="21"/>
      <c r="UNI80" s="21"/>
      <c r="UNJ80" s="21"/>
      <c r="UNK80" s="21"/>
      <c r="UNL80" s="21"/>
      <c r="UNM80" s="21"/>
      <c r="UNN80" s="21"/>
      <c r="UNO80" s="21"/>
      <c r="UNP80" s="21"/>
      <c r="UNQ80" s="21"/>
      <c r="UNR80" s="21"/>
      <c r="UNS80" s="21"/>
      <c r="UNT80" s="21"/>
      <c r="UNU80" s="21"/>
      <c r="UNV80" s="21"/>
      <c r="UNW80" s="21"/>
      <c r="UNX80" s="21"/>
      <c r="UNY80" s="21"/>
      <c r="UNZ80" s="21"/>
      <c r="UOA80" s="21"/>
      <c r="UOB80" s="21"/>
      <c r="UOC80" s="21"/>
      <c r="UOD80" s="21"/>
      <c r="UOE80" s="21"/>
      <c r="UOF80" s="21"/>
      <c r="UOG80" s="21"/>
      <c r="UOH80" s="21"/>
      <c r="UOI80" s="21"/>
      <c r="UOJ80" s="21"/>
      <c r="UOK80" s="21"/>
      <c r="UOL80" s="21"/>
      <c r="UOM80" s="21"/>
      <c r="UON80" s="21"/>
      <c r="UOO80" s="21"/>
      <c r="UOP80" s="21"/>
      <c r="UOQ80" s="21"/>
      <c r="UOR80" s="21"/>
      <c r="UOS80" s="21"/>
      <c r="UOT80" s="21"/>
      <c r="UOU80" s="21"/>
      <c r="UOV80" s="21"/>
      <c r="UOW80" s="21"/>
      <c r="UOX80" s="21"/>
      <c r="UOY80" s="21"/>
      <c r="UOZ80" s="21"/>
      <c r="UPA80" s="21"/>
      <c r="UPB80" s="21"/>
      <c r="UPC80" s="21"/>
      <c r="UPD80" s="21"/>
      <c r="UPE80" s="21"/>
      <c r="UPF80" s="21"/>
      <c r="UPG80" s="21"/>
      <c r="UPH80" s="21"/>
      <c r="UPI80" s="21"/>
      <c r="UPJ80" s="21"/>
      <c r="UPK80" s="21"/>
      <c r="UPL80" s="21"/>
      <c r="UPM80" s="21"/>
      <c r="UPN80" s="21"/>
      <c r="UPO80" s="21"/>
      <c r="UPP80" s="21"/>
      <c r="UPQ80" s="21"/>
      <c r="UPR80" s="21"/>
      <c r="UPS80" s="21"/>
      <c r="UPT80" s="21"/>
      <c r="UPU80" s="21"/>
      <c r="UPV80" s="21"/>
      <c r="UPW80" s="21"/>
      <c r="UPX80" s="21"/>
      <c r="UPY80" s="21"/>
      <c r="UPZ80" s="21"/>
      <c r="UQA80" s="21"/>
      <c r="UQB80" s="21"/>
      <c r="UQC80" s="21"/>
      <c r="UQD80" s="21"/>
      <c r="UQE80" s="21"/>
      <c r="UQF80" s="21"/>
      <c r="UQG80" s="21"/>
      <c r="UQH80" s="21"/>
      <c r="UQI80" s="21"/>
      <c r="UQJ80" s="21"/>
      <c r="UQK80" s="21"/>
      <c r="UQL80" s="21"/>
      <c r="UQM80" s="21"/>
      <c r="UQN80" s="21"/>
      <c r="UQO80" s="21"/>
      <c r="UQP80" s="21"/>
      <c r="UQQ80" s="21"/>
      <c r="UQR80" s="21"/>
      <c r="UQS80" s="21"/>
      <c r="UQT80" s="21"/>
      <c r="UQU80" s="21"/>
      <c r="UQV80" s="21"/>
      <c r="UQW80" s="21"/>
      <c r="UQX80" s="21"/>
      <c r="UQY80" s="21"/>
      <c r="UQZ80" s="21"/>
      <c r="URA80" s="21"/>
      <c r="URB80" s="21"/>
      <c r="URC80" s="21"/>
      <c r="URD80" s="21"/>
      <c r="URE80" s="21"/>
      <c r="URF80" s="21"/>
      <c r="URG80" s="21"/>
      <c r="URH80" s="21"/>
      <c r="URI80" s="21"/>
      <c r="URJ80" s="21"/>
      <c r="URK80" s="21"/>
      <c r="URL80" s="21"/>
      <c r="URM80" s="21"/>
      <c r="URN80" s="21"/>
      <c r="URO80" s="21"/>
      <c r="URP80" s="21"/>
      <c r="URQ80" s="21"/>
      <c r="URR80" s="21"/>
      <c r="URS80" s="21"/>
      <c r="URT80" s="21"/>
      <c r="URU80" s="21"/>
      <c r="URV80" s="21"/>
      <c r="URW80" s="21"/>
      <c r="URX80" s="21"/>
      <c r="URY80" s="21"/>
      <c r="URZ80" s="21"/>
      <c r="USA80" s="21"/>
      <c r="USB80" s="21"/>
      <c r="USC80" s="21"/>
      <c r="USD80" s="21"/>
      <c r="USE80" s="21"/>
      <c r="USF80" s="21"/>
      <c r="USG80" s="21"/>
      <c r="USH80" s="21"/>
      <c r="USI80" s="21"/>
      <c r="USJ80" s="21"/>
      <c r="USK80" s="21"/>
      <c r="USL80" s="21"/>
      <c r="USM80" s="21"/>
      <c r="USN80" s="21"/>
      <c r="USO80" s="21"/>
      <c r="USP80" s="21"/>
      <c r="USQ80" s="21"/>
      <c r="USR80" s="21"/>
      <c r="USS80" s="21"/>
      <c r="UST80" s="21"/>
      <c r="USU80" s="21"/>
      <c r="USV80" s="21"/>
      <c r="USW80" s="21"/>
      <c r="USX80" s="21"/>
      <c r="USY80" s="21"/>
      <c r="USZ80" s="21"/>
      <c r="UTA80" s="21"/>
      <c r="UTB80" s="21"/>
      <c r="UTC80" s="21"/>
      <c r="UTD80" s="21"/>
      <c r="UTE80" s="21"/>
      <c r="UTF80" s="21"/>
      <c r="UTG80" s="21"/>
      <c r="UTH80" s="21"/>
      <c r="UTI80" s="21"/>
      <c r="UTJ80" s="21"/>
      <c r="UTK80" s="21"/>
      <c r="UTL80" s="21"/>
      <c r="UTM80" s="21"/>
      <c r="UTN80" s="21"/>
      <c r="UTO80" s="21"/>
      <c r="UTP80" s="21"/>
      <c r="UTQ80" s="21"/>
      <c r="UTR80" s="21"/>
      <c r="UTS80" s="21"/>
      <c r="UTT80" s="21"/>
      <c r="UTU80" s="21"/>
      <c r="UTV80" s="21"/>
      <c r="UTW80" s="21"/>
      <c r="UTX80" s="21"/>
      <c r="UTY80" s="21"/>
      <c r="UTZ80" s="21"/>
      <c r="UUA80" s="21"/>
      <c r="UUB80" s="21"/>
      <c r="UUC80" s="21"/>
      <c r="UUD80" s="21"/>
      <c r="UUE80" s="21"/>
      <c r="UUF80" s="21"/>
      <c r="UUG80" s="21"/>
      <c r="UUH80" s="21"/>
      <c r="UUI80" s="21"/>
      <c r="UUJ80" s="21"/>
      <c r="UUK80" s="21"/>
      <c r="UUL80" s="21"/>
      <c r="UUM80" s="21"/>
      <c r="UUN80" s="21"/>
      <c r="UUO80" s="21"/>
      <c r="UUP80" s="21"/>
      <c r="UUQ80" s="21"/>
      <c r="UUR80" s="21"/>
      <c r="UUS80" s="21"/>
      <c r="UUT80" s="21"/>
      <c r="UUU80" s="21"/>
      <c r="UUV80" s="21"/>
      <c r="UUW80" s="21"/>
      <c r="UUX80" s="21"/>
      <c r="UUY80" s="21"/>
      <c r="UUZ80" s="21"/>
      <c r="UVA80" s="21"/>
      <c r="UVB80" s="21"/>
      <c r="UVC80" s="21"/>
      <c r="UVD80" s="21"/>
      <c r="UVE80" s="21"/>
      <c r="UVF80" s="21"/>
      <c r="UVG80" s="21"/>
      <c r="UVH80" s="21"/>
      <c r="UVI80" s="21"/>
      <c r="UVJ80" s="21"/>
      <c r="UVK80" s="21"/>
      <c r="UVL80" s="21"/>
      <c r="UVM80" s="21"/>
      <c r="UVN80" s="21"/>
      <c r="UVO80" s="21"/>
      <c r="UVP80" s="21"/>
      <c r="UVQ80" s="21"/>
      <c r="UVR80" s="21"/>
      <c r="UVS80" s="21"/>
      <c r="UVT80" s="21"/>
      <c r="UVU80" s="21"/>
      <c r="UVV80" s="21"/>
      <c r="UVW80" s="21"/>
      <c r="UVX80" s="21"/>
      <c r="UVY80" s="21"/>
      <c r="UVZ80" s="21"/>
      <c r="UWA80" s="21"/>
      <c r="UWB80" s="21"/>
      <c r="UWC80" s="21"/>
      <c r="UWD80" s="21"/>
      <c r="UWE80" s="21"/>
      <c r="UWF80" s="21"/>
      <c r="UWG80" s="21"/>
      <c r="UWH80" s="21"/>
      <c r="UWI80" s="21"/>
      <c r="UWJ80" s="21"/>
      <c r="UWK80" s="21"/>
      <c r="UWL80" s="21"/>
      <c r="UWM80" s="21"/>
      <c r="UWN80" s="21"/>
      <c r="UWO80" s="21"/>
      <c r="UWP80" s="21"/>
      <c r="UWQ80" s="21"/>
      <c r="UWR80" s="21"/>
      <c r="UWS80" s="21"/>
      <c r="UWT80" s="21"/>
      <c r="UWU80" s="21"/>
      <c r="UWV80" s="21"/>
      <c r="UWW80" s="21"/>
      <c r="UWX80" s="21"/>
      <c r="UWY80" s="21"/>
      <c r="UWZ80" s="21"/>
      <c r="UXA80" s="21"/>
      <c r="UXB80" s="21"/>
      <c r="UXC80" s="21"/>
      <c r="UXD80" s="21"/>
      <c r="UXE80" s="21"/>
      <c r="UXF80" s="21"/>
      <c r="UXG80" s="21"/>
      <c r="UXH80" s="21"/>
      <c r="UXI80" s="21"/>
      <c r="UXJ80" s="21"/>
      <c r="UXK80" s="21"/>
      <c r="UXL80" s="21"/>
      <c r="UXM80" s="21"/>
      <c r="UXN80" s="21"/>
      <c r="UXO80" s="21"/>
      <c r="UXP80" s="21"/>
      <c r="UXQ80" s="21"/>
      <c r="UXR80" s="21"/>
      <c r="UXS80" s="21"/>
      <c r="UXT80" s="21"/>
      <c r="UXU80" s="21"/>
      <c r="UXV80" s="21"/>
      <c r="UXW80" s="21"/>
      <c r="UXX80" s="21"/>
      <c r="UXY80" s="21"/>
      <c r="UXZ80" s="21"/>
      <c r="UYA80" s="21"/>
      <c r="UYB80" s="21"/>
      <c r="UYC80" s="21"/>
      <c r="UYD80" s="21"/>
      <c r="UYE80" s="21"/>
      <c r="UYF80" s="21"/>
      <c r="UYG80" s="21"/>
      <c r="UYH80" s="21"/>
      <c r="UYI80" s="21"/>
      <c r="UYJ80" s="21"/>
      <c r="UYK80" s="21"/>
      <c r="UYL80" s="21"/>
      <c r="UYM80" s="21"/>
      <c r="UYN80" s="21"/>
      <c r="UYO80" s="21"/>
      <c r="UYP80" s="21"/>
      <c r="UYQ80" s="21"/>
      <c r="UYR80" s="21"/>
      <c r="UYS80" s="21"/>
      <c r="UYT80" s="21"/>
      <c r="UYU80" s="21"/>
      <c r="UYV80" s="21"/>
      <c r="UYW80" s="21"/>
      <c r="UYX80" s="21"/>
      <c r="UYY80" s="21"/>
      <c r="UYZ80" s="21"/>
      <c r="UZA80" s="21"/>
      <c r="UZB80" s="21"/>
      <c r="UZC80" s="21"/>
      <c r="UZD80" s="21"/>
      <c r="UZE80" s="21"/>
      <c r="UZF80" s="21"/>
      <c r="UZG80" s="21"/>
      <c r="UZH80" s="21"/>
      <c r="UZI80" s="21"/>
      <c r="UZJ80" s="21"/>
      <c r="UZK80" s="21"/>
      <c r="UZL80" s="21"/>
      <c r="UZM80" s="21"/>
      <c r="UZN80" s="21"/>
      <c r="UZO80" s="21"/>
      <c r="UZP80" s="21"/>
      <c r="UZQ80" s="21"/>
      <c r="UZR80" s="21"/>
      <c r="UZS80" s="21"/>
      <c r="UZT80" s="21"/>
      <c r="UZU80" s="21"/>
      <c r="UZV80" s="21"/>
      <c r="UZW80" s="21"/>
      <c r="UZX80" s="21"/>
      <c r="UZY80" s="21"/>
      <c r="UZZ80" s="21"/>
      <c r="VAA80" s="21"/>
      <c r="VAB80" s="21"/>
      <c r="VAC80" s="21"/>
      <c r="VAD80" s="21"/>
      <c r="VAE80" s="21"/>
      <c r="VAF80" s="21"/>
      <c r="VAG80" s="21"/>
      <c r="VAH80" s="21"/>
      <c r="VAI80" s="21"/>
      <c r="VAJ80" s="21"/>
      <c r="VAK80" s="21"/>
      <c r="VAL80" s="21"/>
      <c r="VAM80" s="21"/>
      <c r="VAN80" s="21"/>
      <c r="VAO80" s="21"/>
      <c r="VAP80" s="21"/>
      <c r="VAQ80" s="21"/>
      <c r="VAR80" s="21"/>
      <c r="VAS80" s="21"/>
      <c r="VAT80" s="21"/>
      <c r="VAU80" s="21"/>
      <c r="VAV80" s="21"/>
      <c r="VAW80" s="21"/>
      <c r="VAX80" s="21"/>
      <c r="VAY80" s="21"/>
      <c r="VAZ80" s="21"/>
      <c r="VBA80" s="21"/>
      <c r="VBB80" s="21"/>
      <c r="VBC80" s="21"/>
      <c r="VBD80" s="21"/>
      <c r="VBE80" s="21"/>
      <c r="VBF80" s="21"/>
      <c r="VBG80" s="21"/>
      <c r="VBH80" s="21"/>
      <c r="VBI80" s="21"/>
      <c r="VBJ80" s="21"/>
      <c r="VBK80" s="21"/>
      <c r="VBL80" s="21"/>
      <c r="VBM80" s="21"/>
      <c r="VBN80" s="21"/>
      <c r="VBO80" s="21"/>
      <c r="VBP80" s="21"/>
      <c r="VBQ80" s="21"/>
      <c r="VBR80" s="21"/>
      <c r="VBS80" s="21"/>
      <c r="VBT80" s="21"/>
      <c r="VBU80" s="21"/>
      <c r="VBV80" s="21"/>
      <c r="VBW80" s="21"/>
      <c r="VBX80" s="21"/>
      <c r="VBY80" s="21"/>
      <c r="VBZ80" s="21"/>
      <c r="VCA80" s="21"/>
      <c r="VCB80" s="21"/>
      <c r="VCC80" s="21"/>
      <c r="VCD80" s="21"/>
      <c r="VCE80" s="21"/>
      <c r="VCF80" s="21"/>
      <c r="VCG80" s="21"/>
      <c r="VCH80" s="21"/>
      <c r="VCI80" s="21"/>
      <c r="VCJ80" s="21"/>
      <c r="VCK80" s="21"/>
      <c r="VCL80" s="21"/>
      <c r="VCM80" s="21"/>
      <c r="VCN80" s="21"/>
      <c r="VCO80" s="21"/>
      <c r="VCP80" s="21"/>
      <c r="VCQ80" s="21"/>
      <c r="VCR80" s="21"/>
      <c r="VCS80" s="21"/>
      <c r="VCT80" s="21"/>
      <c r="VCU80" s="21"/>
      <c r="VCV80" s="21"/>
      <c r="VCW80" s="21"/>
      <c r="VCX80" s="21"/>
      <c r="VCY80" s="21"/>
      <c r="VCZ80" s="21"/>
      <c r="VDA80" s="21"/>
      <c r="VDB80" s="21"/>
      <c r="VDC80" s="21"/>
      <c r="VDD80" s="21"/>
      <c r="VDE80" s="21"/>
      <c r="VDF80" s="21"/>
      <c r="VDG80" s="21"/>
      <c r="VDH80" s="21"/>
      <c r="VDI80" s="21"/>
      <c r="VDJ80" s="21"/>
      <c r="VDK80" s="21"/>
      <c r="VDL80" s="21"/>
      <c r="VDM80" s="21"/>
      <c r="VDN80" s="21"/>
      <c r="VDO80" s="21"/>
      <c r="VDP80" s="21"/>
      <c r="VDQ80" s="21"/>
      <c r="VDR80" s="21"/>
      <c r="VDS80" s="21"/>
      <c r="VDT80" s="21"/>
      <c r="VDU80" s="21"/>
      <c r="VDV80" s="21"/>
      <c r="VDW80" s="21"/>
      <c r="VDX80" s="21"/>
      <c r="VDY80" s="21"/>
      <c r="VDZ80" s="21"/>
      <c r="VEA80" s="21"/>
      <c r="VEB80" s="21"/>
      <c r="VEC80" s="21"/>
      <c r="VED80" s="21"/>
      <c r="VEE80" s="21"/>
      <c r="VEF80" s="21"/>
      <c r="VEG80" s="21"/>
      <c r="VEH80" s="21"/>
      <c r="VEI80" s="21"/>
      <c r="VEJ80" s="21"/>
      <c r="VEK80" s="21"/>
      <c r="VEL80" s="21"/>
      <c r="VEM80" s="21"/>
      <c r="VEN80" s="21"/>
      <c r="VEO80" s="21"/>
      <c r="VEP80" s="21"/>
      <c r="VEQ80" s="21"/>
      <c r="VER80" s="21"/>
      <c r="VES80" s="21"/>
      <c r="VET80" s="21"/>
      <c r="VEU80" s="21"/>
      <c r="VEV80" s="21"/>
      <c r="VEW80" s="21"/>
      <c r="VEX80" s="21"/>
      <c r="VEY80" s="21"/>
      <c r="VEZ80" s="21"/>
      <c r="VFA80" s="21"/>
      <c r="VFB80" s="21"/>
      <c r="VFC80" s="21"/>
      <c r="VFD80" s="21"/>
      <c r="VFE80" s="21"/>
      <c r="VFF80" s="21"/>
      <c r="VFG80" s="21"/>
      <c r="VFH80" s="21"/>
      <c r="VFI80" s="21"/>
      <c r="VFJ80" s="21"/>
      <c r="VFK80" s="21"/>
      <c r="VFL80" s="21"/>
      <c r="VFM80" s="21"/>
      <c r="VFN80" s="21"/>
      <c r="VFO80" s="21"/>
      <c r="VFP80" s="21"/>
      <c r="VFQ80" s="21"/>
      <c r="VFR80" s="21"/>
      <c r="VFS80" s="21"/>
      <c r="VFT80" s="21"/>
      <c r="VFU80" s="21"/>
      <c r="VFV80" s="21"/>
      <c r="VFW80" s="21"/>
      <c r="VFX80" s="21"/>
      <c r="VFY80" s="21"/>
      <c r="VFZ80" s="21"/>
      <c r="VGA80" s="21"/>
      <c r="VGB80" s="21"/>
      <c r="VGC80" s="21"/>
      <c r="VGD80" s="21"/>
      <c r="VGE80" s="21"/>
      <c r="VGF80" s="21"/>
      <c r="VGG80" s="21"/>
      <c r="VGH80" s="21"/>
      <c r="VGI80" s="21"/>
      <c r="VGJ80" s="21"/>
      <c r="VGK80" s="21"/>
      <c r="VGL80" s="21"/>
      <c r="VGM80" s="21"/>
      <c r="VGN80" s="21"/>
      <c r="VGO80" s="21"/>
      <c r="VGP80" s="21"/>
      <c r="VGQ80" s="21"/>
      <c r="VGR80" s="21"/>
      <c r="VGS80" s="21"/>
      <c r="VGT80" s="21"/>
      <c r="VGU80" s="21"/>
      <c r="VGV80" s="21"/>
      <c r="VGW80" s="21"/>
      <c r="VGX80" s="21"/>
      <c r="VGY80" s="21"/>
      <c r="VGZ80" s="21"/>
      <c r="VHA80" s="21"/>
      <c r="VHB80" s="21"/>
      <c r="VHC80" s="21"/>
      <c r="VHD80" s="21"/>
      <c r="VHE80" s="21"/>
      <c r="VHF80" s="21"/>
      <c r="VHG80" s="21"/>
      <c r="VHH80" s="21"/>
      <c r="VHI80" s="21"/>
      <c r="VHJ80" s="21"/>
      <c r="VHK80" s="21"/>
      <c r="VHL80" s="21"/>
      <c r="VHM80" s="21"/>
      <c r="VHN80" s="21"/>
      <c r="VHO80" s="21"/>
      <c r="VHP80" s="21"/>
      <c r="VHQ80" s="21"/>
      <c r="VHR80" s="21"/>
      <c r="VHS80" s="21"/>
      <c r="VHT80" s="21"/>
      <c r="VHU80" s="21"/>
      <c r="VHV80" s="21"/>
      <c r="VHW80" s="21"/>
      <c r="VHX80" s="21"/>
      <c r="VHY80" s="21"/>
      <c r="VHZ80" s="21"/>
      <c r="VIA80" s="21"/>
      <c r="VIB80" s="21"/>
      <c r="VIC80" s="21"/>
      <c r="VID80" s="21"/>
      <c r="VIE80" s="21"/>
      <c r="VIF80" s="21"/>
      <c r="VIG80" s="21"/>
      <c r="VIH80" s="21"/>
      <c r="VII80" s="21"/>
      <c r="VIJ80" s="21"/>
      <c r="VIK80" s="21"/>
      <c r="VIL80" s="21"/>
      <c r="VIM80" s="21"/>
      <c r="VIN80" s="21"/>
      <c r="VIO80" s="21"/>
      <c r="VIP80" s="21"/>
      <c r="VIQ80" s="21"/>
      <c r="VIR80" s="21"/>
      <c r="VIS80" s="21"/>
      <c r="VIT80" s="21"/>
      <c r="VIU80" s="21"/>
      <c r="VIV80" s="21"/>
      <c r="VIW80" s="21"/>
      <c r="VIX80" s="21"/>
      <c r="VIY80" s="21"/>
      <c r="VIZ80" s="21"/>
      <c r="VJA80" s="21"/>
      <c r="VJB80" s="21"/>
      <c r="VJC80" s="21"/>
      <c r="VJD80" s="21"/>
      <c r="VJE80" s="21"/>
      <c r="VJF80" s="21"/>
      <c r="VJG80" s="21"/>
      <c r="VJH80" s="21"/>
      <c r="VJI80" s="21"/>
      <c r="VJJ80" s="21"/>
      <c r="VJK80" s="21"/>
      <c r="VJL80" s="21"/>
      <c r="VJM80" s="21"/>
      <c r="VJN80" s="21"/>
      <c r="VJO80" s="21"/>
      <c r="VJP80" s="21"/>
      <c r="VJQ80" s="21"/>
      <c r="VJR80" s="21"/>
      <c r="VJS80" s="21"/>
      <c r="VJT80" s="21"/>
      <c r="VJU80" s="21"/>
      <c r="VJV80" s="21"/>
      <c r="VJW80" s="21"/>
      <c r="VJX80" s="21"/>
      <c r="VJY80" s="21"/>
      <c r="VJZ80" s="21"/>
      <c r="VKA80" s="21"/>
      <c r="VKB80" s="21"/>
      <c r="VKC80" s="21"/>
      <c r="VKD80" s="21"/>
      <c r="VKE80" s="21"/>
      <c r="VKF80" s="21"/>
      <c r="VKG80" s="21"/>
      <c r="VKH80" s="21"/>
      <c r="VKI80" s="21"/>
      <c r="VKJ80" s="21"/>
      <c r="VKK80" s="21"/>
      <c r="VKL80" s="21"/>
      <c r="VKM80" s="21"/>
      <c r="VKN80" s="21"/>
      <c r="VKO80" s="21"/>
      <c r="VKP80" s="21"/>
      <c r="VKQ80" s="21"/>
      <c r="VKR80" s="21"/>
      <c r="VKS80" s="21"/>
      <c r="VKT80" s="21"/>
      <c r="VKU80" s="21"/>
      <c r="VKV80" s="21"/>
      <c r="VKW80" s="21"/>
      <c r="VKX80" s="21"/>
      <c r="VKY80" s="21"/>
      <c r="VKZ80" s="21"/>
      <c r="VLA80" s="21"/>
      <c r="VLB80" s="21"/>
      <c r="VLC80" s="21"/>
      <c r="VLD80" s="21"/>
      <c r="VLE80" s="21"/>
      <c r="VLF80" s="21"/>
      <c r="VLG80" s="21"/>
      <c r="VLH80" s="21"/>
      <c r="VLI80" s="21"/>
      <c r="VLJ80" s="21"/>
      <c r="VLK80" s="21"/>
      <c r="VLL80" s="21"/>
      <c r="VLM80" s="21"/>
      <c r="VLN80" s="21"/>
      <c r="VLO80" s="21"/>
      <c r="VLP80" s="21"/>
      <c r="VLQ80" s="21"/>
      <c r="VLR80" s="21"/>
      <c r="VLS80" s="21"/>
      <c r="VLT80" s="21"/>
      <c r="VLU80" s="21"/>
      <c r="VLV80" s="21"/>
      <c r="VLW80" s="21"/>
      <c r="VLX80" s="21"/>
      <c r="VLY80" s="21"/>
      <c r="VLZ80" s="21"/>
      <c r="VMA80" s="21"/>
      <c r="VMB80" s="21"/>
      <c r="VMC80" s="21"/>
      <c r="VMD80" s="21"/>
      <c r="VME80" s="21"/>
      <c r="VMF80" s="21"/>
      <c r="VMG80" s="21"/>
      <c r="VMH80" s="21"/>
      <c r="VMI80" s="21"/>
      <c r="VMJ80" s="21"/>
      <c r="VMK80" s="21"/>
      <c r="VML80" s="21"/>
      <c r="VMM80" s="21"/>
      <c r="VMN80" s="21"/>
      <c r="VMO80" s="21"/>
      <c r="VMP80" s="21"/>
      <c r="VMQ80" s="21"/>
      <c r="VMR80" s="21"/>
      <c r="VMS80" s="21"/>
      <c r="VMT80" s="21"/>
      <c r="VMU80" s="21"/>
      <c r="VMV80" s="21"/>
      <c r="VMW80" s="21"/>
      <c r="VMX80" s="21"/>
      <c r="VMY80" s="21"/>
      <c r="VMZ80" s="21"/>
      <c r="VNA80" s="21"/>
      <c r="VNB80" s="21"/>
      <c r="VNC80" s="21"/>
      <c r="VND80" s="21"/>
      <c r="VNE80" s="21"/>
      <c r="VNF80" s="21"/>
      <c r="VNG80" s="21"/>
      <c r="VNH80" s="21"/>
      <c r="VNI80" s="21"/>
      <c r="VNJ80" s="21"/>
      <c r="VNK80" s="21"/>
      <c r="VNL80" s="21"/>
      <c r="VNM80" s="21"/>
      <c r="VNN80" s="21"/>
      <c r="VNO80" s="21"/>
      <c r="VNP80" s="21"/>
      <c r="VNQ80" s="21"/>
      <c r="VNR80" s="21"/>
      <c r="VNS80" s="21"/>
      <c r="VNT80" s="21"/>
      <c r="VNU80" s="21"/>
      <c r="VNV80" s="21"/>
      <c r="VNW80" s="21"/>
      <c r="VNX80" s="21"/>
      <c r="VNY80" s="21"/>
      <c r="VNZ80" s="21"/>
      <c r="VOA80" s="21"/>
      <c r="VOB80" s="21"/>
      <c r="VOC80" s="21"/>
      <c r="VOD80" s="21"/>
      <c r="VOE80" s="21"/>
      <c r="VOF80" s="21"/>
      <c r="VOG80" s="21"/>
      <c r="VOH80" s="21"/>
      <c r="VOI80" s="21"/>
      <c r="VOJ80" s="21"/>
      <c r="VOK80" s="21"/>
      <c r="VOL80" s="21"/>
      <c r="VOM80" s="21"/>
      <c r="VON80" s="21"/>
      <c r="VOO80" s="21"/>
      <c r="VOP80" s="21"/>
      <c r="VOQ80" s="21"/>
      <c r="VOR80" s="21"/>
      <c r="VOS80" s="21"/>
      <c r="VOT80" s="21"/>
      <c r="VOU80" s="21"/>
      <c r="VOV80" s="21"/>
      <c r="VOW80" s="21"/>
      <c r="VOX80" s="21"/>
      <c r="VOY80" s="21"/>
      <c r="VOZ80" s="21"/>
      <c r="VPA80" s="21"/>
      <c r="VPB80" s="21"/>
      <c r="VPC80" s="21"/>
      <c r="VPD80" s="21"/>
      <c r="VPE80" s="21"/>
      <c r="VPF80" s="21"/>
      <c r="VPG80" s="21"/>
      <c r="VPH80" s="21"/>
      <c r="VPI80" s="21"/>
      <c r="VPJ80" s="21"/>
      <c r="VPK80" s="21"/>
      <c r="VPL80" s="21"/>
      <c r="VPM80" s="21"/>
      <c r="VPN80" s="21"/>
      <c r="VPO80" s="21"/>
      <c r="VPP80" s="21"/>
      <c r="VPQ80" s="21"/>
      <c r="VPR80" s="21"/>
      <c r="VPS80" s="21"/>
      <c r="VPT80" s="21"/>
      <c r="VPU80" s="21"/>
      <c r="VPV80" s="21"/>
      <c r="VPW80" s="21"/>
      <c r="VPX80" s="21"/>
      <c r="VPY80" s="21"/>
      <c r="VPZ80" s="21"/>
      <c r="VQA80" s="21"/>
      <c r="VQB80" s="21"/>
      <c r="VQC80" s="21"/>
      <c r="VQD80" s="21"/>
      <c r="VQE80" s="21"/>
      <c r="VQF80" s="21"/>
      <c r="VQG80" s="21"/>
      <c r="VQH80" s="21"/>
      <c r="VQI80" s="21"/>
      <c r="VQJ80" s="21"/>
      <c r="VQK80" s="21"/>
      <c r="VQL80" s="21"/>
      <c r="VQM80" s="21"/>
      <c r="VQN80" s="21"/>
      <c r="VQO80" s="21"/>
      <c r="VQP80" s="21"/>
      <c r="VQQ80" s="21"/>
      <c r="VQR80" s="21"/>
      <c r="VQS80" s="21"/>
      <c r="VQT80" s="21"/>
      <c r="VQU80" s="21"/>
      <c r="VQV80" s="21"/>
      <c r="VQW80" s="21"/>
      <c r="VQX80" s="21"/>
      <c r="VQY80" s="21"/>
      <c r="VQZ80" s="21"/>
      <c r="VRA80" s="21"/>
      <c r="VRB80" s="21"/>
      <c r="VRC80" s="21"/>
      <c r="VRD80" s="21"/>
      <c r="VRE80" s="21"/>
      <c r="VRF80" s="21"/>
      <c r="VRG80" s="21"/>
      <c r="VRH80" s="21"/>
      <c r="VRI80" s="21"/>
      <c r="VRJ80" s="21"/>
      <c r="VRK80" s="21"/>
      <c r="VRL80" s="21"/>
      <c r="VRM80" s="21"/>
      <c r="VRN80" s="21"/>
      <c r="VRO80" s="21"/>
      <c r="VRP80" s="21"/>
      <c r="VRQ80" s="21"/>
      <c r="VRR80" s="21"/>
      <c r="VRS80" s="21"/>
      <c r="VRT80" s="21"/>
      <c r="VRU80" s="21"/>
      <c r="VRV80" s="21"/>
      <c r="VRW80" s="21"/>
      <c r="VRX80" s="21"/>
      <c r="VRY80" s="21"/>
      <c r="VRZ80" s="21"/>
      <c r="VSA80" s="21"/>
      <c r="VSB80" s="21"/>
      <c r="VSC80" s="21"/>
      <c r="VSD80" s="21"/>
      <c r="VSE80" s="21"/>
      <c r="VSF80" s="21"/>
      <c r="VSG80" s="21"/>
      <c r="VSH80" s="21"/>
      <c r="VSI80" s="21"/>
      <c r="VSJ80" s="21"/>
      <c r="VSK80" s="21"/>
      <c r="VSL80" s="21"/>
      <c r="VSM80" s="21"/>
      <c r="VSN80" s="21"/>
      <c r="VSO80" s="21"/>
      <c r="VSP80" s="21"/>
      <c r="VSQ80" s="21"/>
      <c r="VSR80" s="21"/>
      <c r="VSS80" s="21"/>
      <c r="VST80" s="21"/>
      <c r="VSU80" s="21"/>
      <c r="VSV80" s="21"/>
      <c r="VSW80" s="21"/>
      <c r="VSX80" s="21"/>
      <c r="VSY80" s="21"/>
      <c r="VSZ80" s="21"/>
      <c r="VTA80" s="21"/>
      <c r="VTB80" s="21"/>
      <c r="VTC80" s="21"/>
      <c r="VTD80" s="21"/>
      <c r="VTE80" s="21"/>
      <c r="VTF80" s="21"/>
      <c r="VTG80" s="21"/>
      <c r="VTH80" s="21"/>
      <c r="VTI80" s="21"/>
      <c r="VTJ80" s="21"/>
      <c r="VTK80" s="21"/>
      <c r="VTL80" s="21"/>
      <c r="VTM80" s="21"/>
      <c r="VTN80" s="21"/>
      <c r="VTO80" s="21"/>
      <c r="VTP80" s="21"/>
      <c r="VTQ80" s="21"/>
      <c r="VTR80" s="21"/>
      <c r="VTS80" s="21"/>
      <c r="VTT80" s="21"/>
      <c r="VTU80" s="21"/>
      <c r="VTV80" s="21"/>
      <c r="VTW80" s="21"/>
      <c r="VTX80" s="21"/>
      <c r="VTY80" s="21"/>
      <c r="VTZ80" s="21"/>
      <c r="VUA80" s="21"/>
      <c r="VUB80" s="21"/>
      <c r="VUC80" s="21"/>
      <c r="VUD80" s="21"/>
      <c r="VUE80" s="21"/>
      <c r="VUF80" s="21"/>
      <c r="VUG80" s="21"/>
      <c r="VUH80" s="21"/>
      <c r="VUI80" s="21"/>
      <c r="VUJ80" s="21"/>
      <c r="VUK80" s="21"/>
      <c r="VUL80" s="21"/>
      <c r="VUM80" s="21"/>
      <c r="VUN80" s="21"/>
      <c r="VUO80" s="21"/>
      <c r="VUP80" s="21"/>
      <c r="VUQ80" s="21"/>
      <c r="VUR80" s="21"/>
      <c r="VUS80" s="21"/>
      <c r="VUT80" s="21"/>
      <c r="VUU80" s="21"/>
      <c r="VUV80" s="21"/>
      <c r="VUW80" s="21"/>
      <c r="VUX80" s="21"/>
      <c r="VUY80" s="21"/>
      <c r="VUZ80" s="21"/>
      <c r="VVA80" s="21"/>
      <c r="VVB80" s="21"/>
      <c r="VVC80" s="21"/>
      <c r="VVD80" s="21"/>
      <c r="VVE80" s="21"/>
      <c r="VVF80" s="21"/>
      <c r="VVG80" s="21"/>
      <c r="VVH80" s="21"/>
      <c r="VVI80" s="21"/>
      <c r="VVJ80" s="21"/>
      <c r="VVK80" s="21"/>
      <c r="VVL80" s="21"/>
      <c r="VVM80" s="21"/>
      <c r="VVN80" s="21"/>
      <c r="VVO80" s="21"/>
      <c r="VVP80" s="21"/>
      <c r="VVQ80" s="21"/>
      <c r="VVR80" s="21"/>
      <c r="VVS80" s="21"/>
      <c r="VVT80" s="21"/>
      <c r="VVU80" s="21"/>
      <c r="VVV80" s="21"/>
      <c r="VVW80" s="21"/>
      <c r="VVX80" s="21"/>
      <c r="VVY80" s="21"/>
      <c r="VVZ80" s="21"/>
      <c r="VWA80" s="21"/>
      <c r="VWB80" s="21"/>
      <c r="VWC80" s="21"/>
      <c r="VWD80" s="21"/>
      <c r="VWE80" s="21"/>
      <c r="VWF80" s="21"/>
      <c r="VWG80" s="21"/>
      <c r="VWH80" s="21"/>
      <c r="VWI80" s="21"/>
      <c r="VWJ80" s="21"/>
      <c r="VWK80" s="21"/>
      <c r="VWL80" s="21"/>
      <c r="VWM80" s="21"/>
      <c r="VWN80" s="21"/>
      <c r="VWO80" s="21"/>
      <c r="VWP80" s="21"/>
      <c r="VWQ80" s="21"/>
      <c r="VWR80" s="21"/>
      <c r="VWS80" s="21"/>
      <c r="VWT80" s="21"/>
      <c r="VWU80" s="21"/>
      <c r="VWV80" s="21"/>
      <c r="VWW80" s="21"/>
      <c r="VWX80" s="21"/>
      <c r="VWY80" s="21"/>
      <c r="VWZ80" s="21"/>
      <c r="VXA80" s="21"/>
      <c r="VXB80" s="21"/>
      <c r="VXC80" s="21"/>
      <c r="VXD80" s="21"/>
      <c r="VXE80" s="21"/>
      <c r="VXF80" s="21"/>
      <c r="VXG80" s="21"/>
      <c r="VXH80" s="21"/>
      <c r="VXI80" s="21"/>
      <c r="VXJ80" s="21"/>
      <c r="VXK80" s="21"/>
      <c r="VXL80" s="21"/>
      <c r="VXM80" s="21"/>
      <c r="VXN80" s="21"/>
      <c r="VXO80" s="21"/>
      <c r="VXP80" s="21"/>
      <c r="VXQ80" s="21"/>
      <c r="VXR80" s="21"/>
      <c r="VXS80" s="21"/>
      <c r="VXT80" s="21"/>
      <c r="VXU80" s="21"/>
      <c r="VXV80" s="21"/>
      <c r="VXW80" s="21"/>
      <c r="VXX80" s="21"/>
      <c r="VXY80" s="21"/>
      <c r="VXZ80" s="21"/>
      <c r="VYA80" s="21"/>
      <c r="VYB80" s="21"/>
      <c r="VYC80" s="21"/>
      <c r="VYD80" s="21"/>
      <c r="VYE80" s="21"/>
      <c r="VYF80" s="21"/>
      <c r="VYG80" s="21"/>
      <c r="VYH80" s="21"/>
      <c r="VYI80" s="21"/>
      <c r="VYJ80" s="21"/>
      <c r="VYK80" s="21"/>
      <c r="VYL80" s="21"/>
      <c r="VYM80" s="21"/>
      <c r="VYN80" s="21"/>
      <c r="VYO80" s="21"/>
      <c r="VYP80" s="21"/>
      <c r="VYQ80" s="21"/>
      <c r="VYR80" s="21"/>
      <c r="VYS80" s="21"/>
      <c r="VYT80" s="21"/>
      <c r="VYU80" s="21"/>
      <c r="VYV80" s="21"/>
      <c r="VYW80" s="21"/>
      <c r="VYX80" s="21"/>
      <c r="VYY80" s="21"/>
      <c r="VYZ80" s="21"/>
      <c r="VZA80" s="21"/>
      <c r="VZB80" s="21"/>
      <c r="VZC80" s="21"/>
      <c r="VZD80" s="21"/>
      <c r="VZE80" s="21"/>
      <c r="VZF80" s="21"/>
      <c r="VZG80" s="21"/>
      <c r="VZH80" s="21"/>
      <c r="VZI80" s="21"/>
      <c r="VZJ80" s="21"/>
      <c r="VZK80" s="21"/>
      <c r="VZL80" s="21"/>
      <c r="VZM80" s="21"/>
      <c r="VZN80" s="21"/>
      <c r="VZO80" s="21"/>
      <c r="VZP80" s="21"/>
      <c r="VZQ80" s="21"/>
      <c r="VZR80" s="21"/>
      <c r="VZS80" s="21"/>
      <c r="VZT80" s="21"/>
      <c r="VZU80" s="21"/>
      <c r="VZV80" s="21"/>
      <c r="VZW80" s="21"/>
      <c r="VZX80" s="21"/>
      <c r="VZY80" s="21"/>
      <c r="VZZ80" s="21"/>
      <c r="WAA80" s="21"/>
      <c r="WAB80" s="21"/>
      <c r="WAC80" s="21"/>
      <c r="WAD80" s="21"/>
      <c r="WAE80" s="21"/>
      <c r="WAF80" s="21"/>
      <c r="WAG80" s="21"/>
      <c r="WAH80" s="21"/>
      <c r="WAI80" s="21"/>
      <c r="WAJ80" s="21"/>
      <c r="WAK80" s="21"/>
      <c r="WAL80" s="21"/>
      <c r="WAM80" s="21"/>
      <c r="WAN80" s="21"/>
      <c r="WAO80" s="21"/>
      <c r="WAP80" s="21"/>
      <c r="WAQ80" s="21"/>
      <c r="WAR80" s="21"/>
      <c r="WAS80" s="21"/>
      <c r="WAT80" s="21"/>
      <c r="WAU80" s="21"/>
      <c r="WAV80" s="21"/>
      <c r="WAW80" s="21"/>
      <c r="WAX80" s="21"/>
      <c r="WAY80" s="21"/>
      <c r="WAZ80" s="21"/>
      <c r="WBA80" s="21"/>
      <c r="WBB80" s="21"/>
      <c r="WBC80" s="21"/>
      <c r="WBD80" s="21"/>
      <c r="WBE80" s="21"/>
      <c r="WBF80" s="21"/>
      <c r="WBG80" s="21"/>
      <c r="WBH80" s="21"/>
      <c r="WBI80" s="21"/>
      <c r="WBJ80" s="21"/>
      <c r="WBK80" s="21"/>
      <c r="WBL80" s="21"/>
      <c r="WBM80" s="21"/>
      <c r="WBN80" s="21"/>
      <c r="WBO80" s="21"/>
      <c r="WBP80" s="21"/>
      <c r="WBQ80" s="21"/>
      <c r="WBR80" s="21"/>
      <c r="WBS80" s="21"/>
      <c r="WBT80" s="21"/>
      <c r="WBU80" s="21"/>
      <c r="WBV80" s="21"/>
      <c r="WBW80" s="21"/>
      <c r="WBX80" s="21"/>
      <c r="WBY80" s="21"/>
      <c r="WBZ80" s="21"/>
      <c r="WCA80" s="21"/>
      <c r="WCB80" s="21"/>
      <c r="WCC80" s="21"/>
      <c r="WCD80" s="21"/>
      <c r="WCE80" s="21"/>
      <c r="WCF80" s="21"/>
      <c r="WCG80" s="21"/>
      <c r="WCH80" s="21"/>
      <c r="WCI80" s="21"/>
      <c r="WCJ80" s="21"/>
      <c r="WCK80" s="21"/>
      <c r="WCL80" s="21"/>
      <c r="WCM80" s="21"/>
      <c r="WCN80" s="21"/>
      <c r="WCO80" s="21"/>
      <c r="WCP80" s="21"/>
      <c r="WCQ80" s="21"/>
      <c r="WCR80" s="21"/>
      <c r="WCS80" s="21"/>
      <c r="WCT80" s="21"/>
      <c r="WCU80" s="21"/>
      <c r="WCV80" s="21"/>
      <c r="WCW80" s="21"/>
      <c r="WCX80" s="21"/>
      <c r="WCY80" s="21"/>
      <c r="WCZ80" s="21"/>
      <c r="WDA80" s="21"/>
      <c r="WDB80" s="21"/>
      <c r="WDC80" s="21"/>
      <c r="WDD80" s="21"/>
      <c r="WDE80" s="21"/>
      <c r="WDF80" s="21"/>
      <c r="WDG80" s="21"/>
      <c r="WDH80" s="21"/>
      <c r="WDI80" s="21"/>
      <c r="WDJ80" s="21"/>
      <c r="WDK80" s="21"/>
      <c r="WDL80" s="21"/>
      <c r="WDM80" s="21"/>
      <c r="WDN80" s="21"/>
      <c r="WDO80" s="21"/>
      <c r="WDP80" s="21"/>
      <c r="WDQ80" s="21"/>
      <c r="WDR80" s="21"/>
      <c r="WDS80" s="21"/>
      <c r="WDT80" s="21"/>
      <c r="WDU80" s="21"/>
      <c r="WDV80" s="21"/>
      <c r="WDW80" s="21"/>
      <c r="WDX80" s="21"/>
      <c r="WDY80" s="21"/>
      <c r="WDZ80" s="21"/>
      <c r="WEA80" s="21"/>
      <c r="WEB80" s="21"/>
      <c r="WEC80" s="21"/>
      <c r="WED80" s="21"/>
      <c r="WEE80" s="21"/>
      <c r="WEF80" s="21"/>
      <c r="WEG80" s="21"/>
      <c r="WEH80" s="21"/>
      <c r="WEI80" s="21"/>
      <c r="WEJ80" s="21"/>
      <c r="WEK80" s="21"/>
      <c r="WEL80" s="21"/>
      <c r="WEM80" s="21"/>
      <c r="WEN80" s="21"/>
      <c r="WEO80" s="21"/>
      <c r="WEP80" s="21"/>
      <c r="WEQ80" s="21"/>
      <c r="WER80" s="21"/>
      <c r="WES80" s="21"/>
      <c r="WET80" s="21"/>
      <c r="WEU80" s="21"/>
      <c r="WEV80" s="21"/>
      <c r="WEW80" s="21"/>
      <c r="WEX80" s="21"/>
      <c r="WEY80" s="21"/>
      <c r="WEZ80" s="21"/>
      <c r="WFA80" s="21"/>
      <c r="WFB80" s="21"/>
      <c r="WFC80" s="21"/>
      <c r="WFD80" s="21"/>
      <c r="WFE80" s="21"/>
      <c r="WFF80" s="21"/>
      <c r="WFG80" s="21"/>
      <c r="WFH80" s="21"/>
      <c r="WFI80" s="21"/>
      <c r="WFJ80" s="21"/>
      <c r="WFK80" s="21"/>
      <c r="WFL80" s="21"/>
      <c r="WFM80" s="21"/>
      <c r="WFN80" s="21"/>
      <c r="WFO80" s="21"/>
      <c r="WFP80" s="21"/>
      <c r="WFQ80" s="21"/>
      <c r="WFR80" s="21"/>
      <c r="WFS80" s="21"/>
      <c r="WFT80" s="21"/>
      <c r="WFU80" s="21"/>
      <c r="WFV80" s="21"/>
      <c r="WFW80" s="21"/>
      <c r="WFX80" s="21"/>
      <c r="WFY80" s="21"/>
      <c r="WFZ80" s="21"/>
      <c r="WGA80" s="21"/>
      <c r="WGB80" s="21"/>
      <c r="WGC80" s="21"/>
      <c r="WGD80" s="21"/>
      <c r="WGE80" s="21"/>
      <c r="WGF80" s="21"/>
      <c r="WGG80" s="21"/>
      <c r="WGH80" s="21"/>
      <c r="WGI80" s="21"/>
      <c r="WGJ80" s="21"/>
      <c r="WGK80" s="21"/>
      <c r="WGL80" s="21"/>
      <c r="WGM80" s="21"/>
      <c r="WGN80" s="21"/>
      <c r="WGO80" s="21"/>
      <c r="WGP80" s="21"/>
      <c r="WGQ80" s="21"/>
      <c r="WGR80" s="21"/>
      <c r="WGS80" s="21"/>
      <c r="WGT80" s="21"/>
      <c r="WGU80" s="21"/>
      <c r="WGV80" s="21"/>
      <c r="WGW80" s="21"/>
      <c r="WGX80" s="21"/>
      <c r="WGY80" s="21"/>
      <c r="WGZ80" s="21"/>
      <c r="WHA80" s="21"/>
      <c r="WHB80" s="21"/>
      <c r="WHC80" s="21"/>
      <c r="WHD80" s="21"/>
      <c r="WHE80" s="21"/>
      <c r="WHF80" s="21"/>
      <c r="WHG80" s="21"/>
      <c r="WHH80" s="21"/>
      <c r="WHI80" s="21"/>
      <c r="WHJ80" s="21"/>
      <c r="WHK80" s="21"/>
      <c r="WHL80" s="21"/>
      <c r="WHM80" s="21"/>
      <c r="WHN80" s="21"/>
      <c r="WHO80" s="21"/>
      <c r="WHP80" s="21"/>
      <c r="WHQ80" s="21"/>
      <c r="WHR80" s="21"/>
      <c r="WHS80" s="21"/>
      <c r="WHT80" s="21"/>
      <c r="WHU80" s="21"/>
      <c r="WHV80" s="21"/>
      <c r="WHW80" s="21"/>
      <c r="WHX80" s="21"/>
      <c r="WHY80" s="21"/>
      <c r="WHZ80" s="21"/>
      <c r="WIA80" s="21"/>
      <c r="WIB80" s="21"/>
      <c r="WIC80" s="21"/>
      <c r="WID80" s="21"/>
      <c r="WIE80" s="21"/>
      <c r="WIF80" s="21"/>
      <c r="WIG80" s="21"/>
      <c r="WIH80" s="21"/>
      <c r="WII80" s="21"/>
      <c r="WIJ80" s="21"/>
      <c r="WIK80" s="21"/>
      <c r="WIL80" s="21"/>
      <c r="WIM80" s="21"/>
      <c r="WIN80" s="21"/>
      <c r="WIO80" s="21"/>
      <c r="WIP80" s="21"/>
      <c r="WIQ80" s="21"/>
      <c r="WIR80" s="21"/>
      <c r="WIS80" s="21"/>
      <c r="WIT80" s="21"/>
      <c r="WIU80" s="21"/>
      <c r="WIV80" s="21"/>
      <c r="WIW80" s="21"/>
      <c r="WIX80" s="21"/>
      <c r="WIY80" s="21"/>
      <c r="WIZ80" s="21"/>
      <c r="WJA80" s="21"/>
      <c r="WJB80" s="21"/>
      <c r="WJC80" s="21"/>
      <c r="WJD80" s="21"/>
      <c r="WJE80" s="21"/>
      <c r="WJF80" s="21"/>
      <c r="WJG80" s="21"/>
      <c r="WJH80" s="21"/>
      <c r="WJI80" s="21"/>
      <c r="WJJ80" s="21"/>
      <c r="WJK80" s="21"/>
      <c r="WJL80" s="21"/>
      <c r="WJM80" s="21"/>
      <c r="WJN80" s="21"/>
      <c r="WJO80" s="21"/>
      <c r="WJP80" s="21"/>
      <c r="WJQ80" s="21"/>
      <c r="WJR80" s="21"/>
      <c r="WJS80" s="21"/>
      <c r="WJT80" s="21"/>
      <c r="WJU80" s="21"/>
      <c r="WJV80" s="21"/>
      <c r="WJW80" s="21"/>
      <c r="WJX80" s="21"/>
      <c r="WJY80" s="21"/>
      <c r="WJZ80" s="21"/>
      <c r="WKA80" s="21"/>
      <c r="WKB80" s="21"/>
      <c r="WKC80" s="21"/>
      <c r="WKD80" s="21"/>
      <c r="WKE80" s="21"/>
      <c r="WKF80" s="21"/>
      <c r="WKG80" s="21"/>
      <c r="WKH80" s="21"/>
      <c r="WKI80" s="21"/>
      <c r="WKJ80" s="21"/>
      <c r="WKK80" s="21"/>
      <c r="WKL80" s="21"/>
      <c r="WKM80" s="21"/>
      <c r="WKN80" s="21"/>
      <c r="WKO80" s="21"/>
      <c r="WKP80" s="21"/>
      <c r="WKQ80" s="21"/>
      <c r="WKR80" s="21"/>
      <c r="WKS80" s="21"/>
      <c r="WKT80" s="21"/>
      <c r="WKU80" s="21"/>
      <c r="WKV80" s="21"/>
      <c r="WKW80" s="21"/>
      <c r="WKX80" s="21"/>
      <c r="WKY80" s="21"/>
      <c r="WKZ80" s="21"/>
      <c r="WLA80" s="21"/>
      <c r="WLB80" s="21"/>
      <c r="WLC80" s="21"/>
      <c r="WLD80" s="21"/>
      <c r="WLE80" s="21"/>
      <c r="WLF80" s="21"/>
      <c r="WLG80" s="21"/>
      <c r="WLH80" s="21"/>
      <c r="WLI80" s="21"/>
      <c r="WLJ80" s="21"/>
      <c r="WLK80" s="21"/>
      <c r="WLL80" s="21"/>
      <c r="WLM80" s="21"/>
      <c r="WLN80" s="21"/>
      <c r="WLO80" s="21"/>
      <c r="WLP80" s="21"/>
      <c r="WLQ80" s="21"/>
      <c r="WLR80" s="21"/>
      <c r="WLS80" s="21"/>
      <c r="WLT80" s="21"/>
      <c r="WLU80" s="21"/>
      <c r="WLV80" s="21"/>
      <c r="WLW80" s="21"/>
      <c r="WLX80" s="21"/>
      <c r="WLY80" s="21"/>
      <c r="WLZ80" s="21"/>
      <c r="WMA80" s="21"/>
      <c r="WMB80" s="21"/>
      <c r="WMC80" s="21"/>
      <c r="WMD80" s="21"/>
      <c r="WME80" s="21"/>
      <c r="WMF80" s="21"/>
      <c r="WMG80" s="21"/>
      <c r="WMH80" s="21"/>
      <c r="WMI80" s="21"/>
      <c r="WMJ80" s="21"/>
      <c r="WMK80" s="21"/>
      <c r="WML80" s="21"/>
      <c r="WMM80" s="21"/>
      <c r="WMN80" s="21"/>
      <c r="WMO80" s="21"/>
      <c r="WMP80" s="21"/>
      <c r="WMQ80" s="21"/>
      <c r="WMR80" s="21"/>
      <c r="WMS80" s="21"/>
      <c r="WMT80" s="21"/>
      <c r="WMU80" s="21"/>
      <c r="WMV80" s="21"/>
      <c r="WMW80" s="21"/>
      <c r="WMX80" s="21"/>
      <c r="WMY80" s="21"/>
      <c r="WMZ80" s="21"/>
      <c r="WNA80" s="21"/>
      <c r="WNB80" s="21"/>
      <c r="WNC80" s="21"/>
      <c r="WND80" s="21"/>
      <c r="WNE80" s="21"/>
      <c r="WNF80" s="21"/>
      <c r="WNG80" s="21"/>
      <c r="WNH80" s="21"/>
      <c r="WNI80" s="21"/>
      <c r="WNJ80" s="21"/>
      <c r="WNK80" s="21"/>
      <c r="WNL80" s="21"/>
      <c r="WNM80" s="21"/>
      <c r="WNN80" s="21"/>
      <c r="WNO80" s="21"/>
      <c r="WNP80" s="21"/>
      <c r="WNQ80" s="21"/>
      <c r="WNR80" s="21"/>
      <c r="WNS80" s="21"/>
      <c r="WNT80" s="21"/>
      <c r="WNU80" s="21"/>
      <c r="WNV80" s="21"/>
      <c r="WNW80" s="21"/>
      <c r="WNX80" s="21"/>
      <c r="WNY80" s="21"/>
      <c r="WNZ80" s="21"/>
      <c r="WOA80" s="21"/>
      <c r="WOB80" s="21"/>
      <c r="WOC80" s="21"/>
      <c r="WOD80" s="21"/>
      <c r="WOE80" s="21"/>
      <c r="WOF80" s="21"/>
      <c r="WOG80" s="21"/>
      <c r="WOH80" s="21"/>
      <c r="WOI80" s="21"/>
      <c r="WOJ80" s="21"/>
      <c r="WOK80" s="21"/>
      <c r="WOL80" s="21"/>
      <c r="WOM80" s="21"/>
      <c r="WON80" s="21"/>
      <c r="WOO80" s="21"/>
      <c r="WOP80" s="21"/>
      <c r="WOQ80" s="21"/>
      <c r="WOR80" s="21"/>
      <c r="WOS80" s="21"/>
      <c r="WOT80" s="21"/>
      <c r="WOU80" s="21"/>
      <c r="WOV80" s="21"/>
      <c r="WOW80" s="21"/>
      <c r="WOX80" s="21"/>
      <c r="WOY80" s="21"/>
      <c r="WOZ80" s="21"/>
      <c r="WPA80" s="21"/>
      <c r="WPB80" s="21"/>
      <c r="WPC80" s="21"/>
      <c r="WPD80" s="21"/>
      <c r="WPE80" s="21"/>
      <c r="WPF80" s="21"/>
      <c r="WPG80" s="21"/>
      <c r="WPH80" s="21"/>
      <c r="WPI80" s="21"/>
      <c r="WPJ80" s="21"/>
      <c r="WPK80" s="21"/>
      <c r="WPL80" s="21"/>
      <c r="WPM80" s="21"/>
      <c r="WPN80" s="21"/>
      <c r="WPO80" s="21"/>
      <c r="WPP80" s="21"/>
      <c r="WPQ80" s="21"/>
      <c r="WPR80" s="21"/>
      <c r="WPS80" s="21"/>
      <c r="WPT80" s="21"/>
      <c r="WPU80" s="21"/>
      <c r="WPV80" s="21"/>
      <c r="WPW80" s="21"/>
      <c r="WPX80" s="21"/>
      <c r="WPY80" s="21"/>
      <c r="WPZ80" s="21"/>
      <c r="WQA80" s="21"/>
      <c r="WQB80" s="21"/>
      <c r="WQC80" s="21"/>
      <c r="WQD80" s="21"/>
      <c r="WQE80" s="21"/>
      <c r="WQF80" s="21"/>
      <c r="WQG80" s="21"/>
      <c r="WQH80" s="21"/>
      <c r="WQI80" s="21"/>
      <c r="WQJ80" s="21"/>
      <c r="WQK80" s="21"/>
      <c r="WQL80" s="21"/>
      <c r="WQM80" s="21"/>
      <c r="WQN80" s="21"/>
      <c r="WQO80" s="21"/>
      <c r="WQP80" s="21"/>
      <c r="WQQ80" s="21"/>
      <c r="WQR80" s="21"/>
      <c r="WQS80" s="21"/>
      <c r="WQT80" s="21"/>
      <c r="WQU80" s="21"/>
      <c r="WQV80" s="21"/>
      <c r="WQW80" s="21"/>
      <c r="WQX80" s="21"/>
      <c r="WQY80" s="21"/>
      <c r="WQZ80" s="21"/>
      <c r="WRA80" s="21"/>
      <c r="WRB80" s="21"/>
      <c r="WRC80" s="21"/>
      <c r="WRD80" s="21"/>
      <c r="WRE80" s="21"/>
      <c r="WRF80" s="21"/>
      <c r="WRG80" s="21"/>
      <c r="WRH80" s="21"/>
      <c r="WRI80" s="21"/>
      <c r="WRJ80" s="21"/>
      <c r="WRK80" s="21"/>
      <c r="WRL80" s="21"/>
      <c r="WRM80" s="21"/>
      <c r="WRN80" s="21"/>
      <c r="WRO80" s="21"/>
      <c r="WRP80" s="21"/>
      <c r="WRQ80" s="21"/>
      <c r="WRR80" s="21"/>
      <c r="WRS80" s="21"/>
      <c r="WRT80" s="21"/>
      <c r="WRU80" s="21"/>
      <c r="WRV80" s="21"/>
      <c r="WRW80" s="21"/>
      <c r="WRX80" s="21"/>
      <c r="WRY80" s="21"/>
      <c r="WRZ80" s="21"/>
      <c r="WSA80" s="21"/>
      <c r="WSB80" s="21"/>
      <c r="WSC80" s="21"/>
      <c r="WSD80" s="21"/>
      <c r="WSE80" s="21"/>
      <c r="WSF80" s="21"/>
      <c r="WSG80" s="21"/>
      <c r="WSH80" s="21"/>
      <c r="WSI80" s="21"/>
      <c r="WSJ80" s="21"/>
      <c r="WSK80" s="21"/>
      <c r="WSL80" s="21"/>
      <c r="WSM80" s="21"/>
      <c r="WSN80" s="21"/>
      <c r="WSO80" s="21"/>
      <c r="WSP80" s="21"/>
      <c r="WSQ80" s="21"/>
      <c r="WSR80" s="21"/>
      <c r="WSS80" s="21"/>
      <c r="WST80" s="21"/>
      <c r="WSU80" s="21"/>
      <c r="WSV80" s="21"/>
      <c r="WSW80" s="21"/>
      <c r="WSX80" s="21"/>
      <c r="WSY80" s="21"/>
      <c r="WSZ80" s="21"/>
      <c r="WTA80" s="21"/>
      <c r="WTB80" s="21"/>
      <c r="WTC80" s="21"/>
      <c r="WTD80" s="21"/>
      <c r="WTE80" s="21"/>
      <c r="WTF80" s="21"/>
      <c r="WTG80" s="21"/>
      <c r="WTH80" s="21"/>
      <c r="WTI80" s="21"/>
      <c r="WTJ80" s="21"/>
      <c r="WTK80" s="21"/>
      <c r="WTL80" s="21"/>
      <c r="WTM80" s="21"/>
      <c r="WTN80" s="21"/>
      <c r="WTO80" s="21"/>
      <c r="WTP80" s="21"/>
      <c r="WTQ80" s="21"/>
      <c r="WTR80" s="21"/>
      <c r="WTS80" s="21"/>
      <c r="WTT80" s="21"/>
      <c r="WTU80" s="21"/>
      <c r="WTV80" s="21"/>
      <c r="WTW80" s="21"/>
      <c r="WTX80" s="21"/>
      <c r="WTY80" s="21"/>
      <c r="WTZ80" s="21"/>
      <c r="WUA80" s="21"/>
      <c r="WUB80" s="21"/>
      <c r="WUC80" s="21"/>
      <c r="WUD80" s="21"/>
      <c r="WUE80" s="21"/>
      <c r="WUF80" s="21"/>
      <c r="WUG80" s="21"/>
      <c r="WUH80" s="21"/>
      <c r="WUI80" s="21"/>
      <c r="WUJ80" s="21"/>
      <c r="WUK80" s="21"/>
      <c r="WUL80" s="21"/>
      <c r="WUM80" s="21"/>
      <c r="WUN80" s="21"/>
      <c r="WUO80" s="21"/>
      <c r="WUP80" s="21"/>
      <c r="WUQ80" s="21"/>
      <c r="WUR80" s="21"/>
      <c r="WUS80" s="21"/>
      <c r="WUT80" s="21"/>
      <c r="WUU80" s="21"/>
      <c r="WUV80" s="21"/>
      <c r="WUW80" s="21"/>
      <c r="WUX80" s="21"/>
      <c r="WUY80" s="21"/>
      <c r="WUZ80" s="21"/>
      <c r="WVA80" s="21"/>
      <c r="WVB80" s="21"/>
      <c r="WVC80" s="21"/>
      <c r="WVD80" s="21"/>
      <c r="WVE80" s="21"/>
      <c r="WVF80" s="21"/>
      <c r="WVG80" s="21"/>
      <c r="WVH80" s="21"/>
      <c r="WVI80" s="21"/>
      <c r="WVJ80" s="21"/>
      <c r="WVK80" s="21"/>
      <c r="WVL80" s="21"/>
      <c r="WVM80" s="21"/>
      <c r="WVN80" s="21"/>
      <c r="WVO80" s="21"/>
      <c r="WVP80" s="21"/>
      <c r="WVQ80" s="21"/>
      <c r="WVR80" s="21"/>
      <c r="WVS80" s="21"/>
      <c r="WVT80" s="21"/>
      <c r="WVU80" s="21"/>
      <c r="WVV80" s="21"/>
      <c r="WVW80" s="21"/>
      <c r="WVX80" s="21"/>
      <c r="WVY80" s="21"/>
      <c r="WVZ80" s="21"/>
      <c r="WWA80" s="21"/>
      <c r="WWB80" s="21"/>
      <c r="WWC80" s="21"/>
      <c r="WWD80" s="21"/>
      <c r="WWE80" s="21"/>
      <c r="WWF80" s="21"/>
      <c r="WWG80" s="21"/>
      <c r="WWH80" s="21"/>
      <c r="WWI80" s="21"/>
      <c r="WWJ80" s="21"/>
      <c r="WWK80" s="21"/>
      <c r="WWL80" s="21"/>
      <c r="WWM80" s="21"/>
      <c r="WWN80" s="21"/>
      <c r="WWO80" s="21"/>
      <c r="WWP80" s="21"/>
      <c r="WWQ80" s="21"/>
      <c r="WWR80" s="21"/>
      <c r="WWS80" s="21"/>
      <c r="WWT80" s="21"/>
      <c r="WWU80" s="21"/>
      <c r="WWV80" s="21"/>
      <c r="WWW80" s="21"/>
      <c r="WWX80" s="21"/>
      <c r="WWY80" s="21"/>
      <c r="WWZ80" s="21"/>
      <c r="WXA80" s="21"/>
      <c r="WXB80" s="21"/>
      <c r="WXC80" s="21"/>
      <c r="WXD80" s="21"/>
      <c r="WXE80" s="21"/>
      <c r="WXF80" s="21"/>
      <c r="WXG80" s="21"/>
      <c r="WXH80" s="21"/>
      <c r="WXI80" s="21"/>
      <c r="WXJ80" s="21"/>
      <c r="WXK80" s="21"/>
      <c r="WXL80" s="21"/>
      <c r="WXM80" s="21"/>
      <c r="WXN80" s="21"/>
      <c r="WXO80" s="21"/>
      <c r="WXP80" s="21"/>
      <c r="WXQ80" s="21"/>
      <c r="WXR80" s="21"/>
      <c r="WXS80" s="21"/>
      <c r="WXT80" s="21"/>
      <c r="WXU80" s="21"/>
      <c r="WXV80" s="21"/>
      <c r="WXW80" s="21"/>
      <c r="WXX80" s="21"/>
      <c r="WXY80" s="21"/>
      <c r="WXZ80" s="21"/>
      <c r="WYA80" s="21"/>
      <c r="WYB80" s="21"/>
      <c r="WYC80" s="21"/>
      <c r="WYD80" s="21"/>
      <c r="WYE80" s="21"/>
      <c r="WYF80" s="21"/>
      <c r="WYG80" s="21"/>
      <c r="WYH80" s="21"/>
      <c r="WYI80" s="21"/>
      <c r="WYJ80" s="21"/>
      <c r="WYK80" s="21"/>
      <c r="WYL80" s="21"/>
      <c r="WYM80" s="21"/>
      <c r="WYN80" s="21"/>
      <c r="WYO80" s="21"/>
      <c r="WYP80" s="21"/>
      <c r="WYQ80" s="21"/>
      <c r="WYR80" s="21"/>
      <c r="WYS80" s="21"/>
      <c r="WYT80" s="21"/>
      <c r="WYU80" s="21"/>
      <c r="WYV80" s="21"/>
      <c r="WYW80" s="21"/>
      <c r="WYX80" s="21"/>
      <c r="WYY80" s="21"/>
      <c r="WYZ80" s="21"/>
      <c r="WZA80" s="21"/>
      <c r="WZB80" s="21"/>
      <c r="WZC80" s="21"/>
      <c r="WZD80" s="21"/>
      <c r="WZE80" s="21"/>
      <c r="WZF80" s="21"/>
      <c r="WZG80" s="21"/>
      <c r="WZH80" s="21"/>
      <c r="WZI80" s="21"/>
      <c r="WZJ80" s="21"/>
      <c r="WZK80" s="21"/>
      <c r="WZL80" s="21"/>
      <c r="WZM80" s="21"/>
      <c r="WZN80" s="21"/>
      <c r="WZO80" s="21"/>
      <c r="WZP80" s="21"/>
      <c r="WZQ80" s="21"/>
      <c r="WZR80" s="21"/>
      <c r="WZS80" s="21"/>
      <c r="WZT80" s="21"/>
      <c r="WZU80" s="21"/>
      <c r="WZV80" s="21"/>
      <c r="WZW80" s="21"/>
      <c r="WZX80" s="21"/>
      <c r="WZY80" s="21"/>
      <c r="WZZ80" s="21"/>
      <c r="XAA80" s="21"/>
      <c r="XAB80" s="21"/>
      <c r="XAC80" s="21"/>
      <c r="XAD80" s="21"/>
      <c r="XAE80" s="21"/>
      <c r="XAF80" s="21"/>
      <c r="XAG80" s="21"/>
      <c r="XAH80" s="21"/>
      <c r="XAI80" s="21"/>
      <c r="XAJ80" s="21"/>
      <c r="XAK80" s="21"/>
      <c r="XAL80" s="21"/>
      <c r="XAM80" s="21"/>
      <c r="XAN80" s="21"/>
      <c r="XAO80" s="21"/>
      <c r="XAP80" s="21"/>
      <c r="XAQ80" s="21"/>
      <c r="XAR80" s="21"/>
      <c r="XAS80" s="21"/>
      <c r="XAT80" s="21"/>
      <c r="XAU80" s="21"/>
      <c r="XAV80" s="21"/>
      <c r="XAW80" s="21"/>
      <c r="XAX80" s="21"/>
      <c r="XAY80" s="21"/>
      <c r="XAZ80" s="21"/>
      <c r="XBA80" s="21"/>
      <c r="XBB80" s="21"/>
      <c r="XBC80" s="21"/>
      <c r="XBD80" s="21"/>
      <c r="XBE80" s="21"/>
      <c r="XBF80" s="21"/>
      <c r="XBG80" s="21"/>
      <c r="XBH80" s="21"/>
      <c r="XBI80" s="21"/>
      <c r="XBJ80" s="21"/>
      <c r="XBK80" s="21"/>
      <c r="XBL80" s="21"/>
      <c r="XBM80" s="21"/>
      <c r="XBN80" s="21"/>
      <c r="XBO80" s="21"/>
      <c r="XBP80" s="21"/>
      <c r="XBQ80" s="21"/>
      <c r="XBR80" s="21"/>
      <c r="XBS80" s="21"/>
      <c r="XBT80" s="21"/>
      <c r="XBU80" s="21"/>
      <c r="XBV80" s="21"/>
      <c r="XBW80" s="21"/>
      <c r="XBX80" s="21"/>
      <c r="XBY80" s="21"/>
      <c r="XBZ80" s="21"/>
      <c r="XCA80" s="21"/>
      <c r="XCB80" s="21"/>
      <c r="XCC80" s="21"/>
      <c r="XCD80" s="21"/>
      <c r="XCE80" s="21"/>
      <c r="XCF80" s="21"/>
      <c r="XCG80" s="21"/>
      <c r="XCH80" s="21"/>
      <c r="XCI80" s="21"/>
      <c r="XCJ80" s="21"/>
      <c r="XCK80" s="21"/>
      <c r="XCL80" s="21"/>
      <c r="XCM80" s="21"/>
      <c r="XCN80" s="21"/>
      <c r="XCO80" s="21"/>
      <c r="XCP80" s="21"/>
      <c r="XCQ80" s="21"/>
      <c r="XCR80" s="21"/>
      <c r="XCS80" s="21"/>
      <c r="XCT80" s="21"/>
      <c r="XCU80" s="21"/>
      <c r="XCV80" s="21"/>
      <c r="XCW80" s="21"/>
      <c r="XCX80" s="21"/>
      <c r="XCY80" s="21"/>
      <c r="XCZ80" s="21"/>
      <c r="XDA80" s="21"/>
      <c r="XDB80" s="21"/>
      <c r="XDC80" s="21"/>
      <c r="XDD80" s="21"/>
      <c r="XDE80" s="21"/>
      <c r="XDF80" s="21"/>
      <c r="XDG80" s="21"/>
      <c r="XDH80" s="21"/>
      <c r="XDI80" s="21"/>
      <c r="XDJ80" s="21"/>
      <c r="XDK80" s="21"/>
      <c r="XDL80" s="21"/>
      <c r="XDM80" s="21"/>
      <c r="XDN80" s="21"/>
      <c r="XDO80" s="21"/>
      <c r="XDP80" s="21"/>
      <c r="XDQ80" s="21"/>
      <c r="XDR80" s="21"/>
      <c r="XDS80" s="21"/>
      <c r="XDT80" s="21"/>
      <c r="XDU80" s="21"/>
      <c r="XDV80" s="21"/>
      <c r="XDW80" s="21"/>
      <c r="XDX80" s="21"/>
      <c r="XDY80" s="21"/>
      <c r="XDZ80" s="21"/>
      <c r="XEA80" s="21"/>
      <c r="XEB80" s="21"/>
      <c r="XEC80" s="21"/>
      <c r="XED80" s="21"/>
      <c r="XEE80" s="21"/>
      <c r="XEF80" s="21"/>
      <c r="XEG80" s="21"/>
      <c r="XEH80" s="21"/>
      <c r="XEI80" s="21"/>
      <c r="XEJ80" s="21"/>
      <c r="XEK80" s="21"/>
      <c r="XEL80" s="21"/>
      <c r="XEM80" s="21"/>
      <c r="XEN80" s="21"/>
      <c r="XEO80" s="21"/>
      <c r="XEP80" s="21"/>
      <c r="XEQ80" s="21"/>
      <c r="XER80" s="21"/>
      <c r="XES80" s="21"/>
      <c r="XET80" s="21"/>
      <c r="XEU80" s="21"/>
      <c r="XEV80" s="21"/>
      <c r="XEW80" s="21"/>
      <c r="XEX80" s="21"/>
      <c r="XEY80" s="21"/>
      <c r="XEZ80" s="21"/>
      <c r="XFA80" s="21"/>
      <c r="XFB80" s="21"/>
      <c r="XFC80" s="21"/>
      <c r="XFD80" s="21"/>
    </row>
    <row r="81" spans="1:44">
      <c r="B81" s="66" t="s">
        <v>15</v>
      </c>
      <c r="F81" s="141">
        <f>Assumptions!F100*Assumptions!$D101*Assumptions!$D$102*F$5*USD_to_INR/million</f>
        <v>0</v>
      </c>
      <c r="G81" s="141">
        <f ca="1">Assumptions!G100*Assumptions!$D101*Assumptions!$D$102*G$5*USD_to_INR/million</f>
        <v>0</v>
      </c>
      <c r="H81" s="141">
        <f ca="1">Assumptions!H100*Assumptions!$D101*Assumptions!$D$102*H$5*USD_to_INR/million</f>
        <v>0</v>
      </c>
      <c r="I81" s="141">
        <f ca="1">Assumptions!I100*Assumptions!$D101*Assumptions!$D$102*I$5*USD_to_INR/million</f>
        <v>0</v>
      </c>
      <c r="J81" s="141">
        <f ca="1">Assumptions!J100*Assumptions!$D101*Assumptions!$D$102*J$5*USD_to_INR/million</f>
        <v>0</v>
      </c>
      <c r="K81" s="141">
        <f ca="1">Assumptions!K100*Assumptions!$D101*Assumptions!$D$102*K$5*USD_to_INR/million</f>
        <v>0</v>
      </c>
      <c r="L81" s="141">
        <f ca="1">Assumptions!L100*Assumptions!$D101*Assumptions!$D$102*L$5*USD_to_INR/million</f>
        <v>0</v>
      </c>
      <c r="M81" s="141">
        <f ca="1">Assumptions!M100*Assumptions!$D101*Assumptions!$D$102*M$5*USD_to_INR/million</f>
        <v>0</v>
      </c>
      <c r="N81" s="141">
        <f ca="1">Assumptions!N100*Assumptions!$D101*Assumptions!$D$102*N$5*USD_to_INR/million</f>
        <v>0</v>
      </c>
      <c r="O81" s="141">
        <f ca="1">Assumptions!O100*Assumptions!$D101*Assumptions!$D$102*O$5*USD_to_INR/million</f>
        <v>0</v>
      </c>
      <c r="P81" s="141">
        <f ca="1">Assumptions!P100*Assumptions!$D101*Assumptions!$D$102*P$5*USD_to_INR/million</f>
        <v>0</v>
      </c>
      <c r="Q81" s="141">
        <f ca="1">Assumptions!Q100*Assumptions!$D101*Assumptions!$D$102*Q$5*USD_to_INR/million</f>
        <v>0</v>
      </c>
      <c r="R81" s="141">
        <f ca="1">Assumptions!R100*Assumptions!$D101*Assumptions!$D$102*R$5*USD_to_INR/million</f>
        <v>0</v>
      </c>
      <c r="S81" s="141">
        <f ca="1">Assumptions!S100*Assumptions!$D101*Assumptions!$D$102*S$5*USD_to_INR/million</f>
        <v>0</v>
      </c>
      <c r="T81" s="141">
        <f ca="1">Assumptions!T100*Assumptions!$D101*Assumptions!$D$102*T$5*USD_to_INR/million</f>
        <v>0</v>
      </c>
      <c r="U81" s="141">
        <f ca="1">Assumptions!U100*Assumptions!$D101*Assumptions!$D$102*U$5*USD_to_INR/million</f>
        <v>0</v>
      </c>
      <c r="V81" s="141">
        <f ca="1">Assumptions!V100*Assumptions!$D101*Assumptions!$D$102*V$5*USD_to_INR/million</f>
        <v>0</v>
      </c>
      <c r="W81" s="141">
        <f ca="1">Assumptions!W100*Assumptions!$D101*Assumptions!$D$102*W$5*USD_to_INR/million</f>
        <v>10.5</v>
      </c>
      <c r="X81" s="141">
        <f ca="1">Assumptions!X100*Assumptions!$D101*Assumptions!$D$102*X$5*USD_to_INR/million</f>
        <v>10.5</v>
      </c>
      <c r="Y81" s="141">
        <f ca="1">Assumptions!Y100*Assumptions!$D101*Assumptions!$D$102*Y$5*USD_to_INR/million</f>
        <v>10.5</v>
      </c>
      <c r="Z81" s="141">
        <f ca="1">Assumptions!Z100*Assumptions!$D101*Assumptions!$D$102*Z$5*USD_to_INR/million</f>
        <v>10.5</v>
      </c>
      <c r="AA81" s="141">
        <f ca="1">Assumptions!AA100*Assumptions!$D101*Assumptions!$D$102*AA$5*USD_to_INR/million</f>
        <v>21</v>
      </c>
      <c r="AB81" s="141">
        <f ca="1">Assumptions!AB100*Assumptions!$D101*Assumptions!$D$102*AB$5*USD_to_INR/million</f>
        <v>21</v>
      </c>
      <c r="AC81" s="141">
        <f ca="1">Assumptions!AC100*Assumptions!$D101*Assumptions!$D$102*AC$5*USD_to_INR/million</f>
        <v>21</v>
      </c>
      <c r="AD81" s="141">
        <f ca="1">Assumptions!AD100*Assumptions!$D101*Assumptions!$D$102*AD$5*USD_to_INR/million</f>
        <v>21</v>
      </c>
      <c r="AE81" s="115"/>
      <c r="AF81" s="119"/>
      <c r="AG81" s="119"/>
      <c r="AH81" s="119"/>
      <c r="AI81" s="119"/>
      <c r="AJ81" s="119"/>
      <c r="AK81" s="119"/>
      <c r="AL81" s="119"/>
      <c r="AM81" s="119"/>
      <c r="AN81" s="21"/>
      <c r="AO81" s="21"/>
      <c r="AP81" s="21"/>
      <c r="AQ81" s="21"/>
    </row>
    <row r="82" spans="1:44">
      <c r="B82" s="163" t="s">
        <v>76</v>
      </c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15"/>
      <c r="AF82" s="55"/>
      <c r="AG82" s="55"/>
      <c r="AH82" s="55"/>
      <c r="AI82" s="55"/>
      <c r="AJ82" s="55"/>
      <c r="AK82" s="55"/>
      <c r="AL82" s="55"/>
      <c r="AM82" s="55"/>
      <c r="AN82" s="21"/>
      <c r="AO82" s="21"/>
      <c r="AP82" s="21"/>
      <c r="AQ82" s="21"/>
    </row>
    <row r="83" spans="1:44">
      <c r="B83" s="66" t="s">
        <v>15</v>
      </c>
      <c r="F83" s="141">
        <f>Assumptions!F104*Assumptions!$D105*Assumptions!$D$106*F$5*USD_to_INR/million</f>
        <v>0</v>
      </c>
      <c r="G83" s="141">
        <f ca="1">Assumptions!G104*Assumptions!$D105*Assumptions!$D$106*G$5*USD_to_INR/million</f>
        <v>0</v>
      </c>
      <c r="H83" s="141">
        <f ca="1">Assumptions!H104*Assumptions!$D105*Assumptions!$D$106*H$5*USD_to_INR/million</f>
        <v>0</v>
      </c>
      <c r="I83" s="141">
        <f ca="1">Assumptions!I104*Assumptions!$D105*Assumptions!$D$106*I$5*USD_to_INR/million</f>
        <v>0</v>
      </c>
      <c r="J83" s="141">
        <f ca="1">Assumptions!J104*Assumptions!$D105*Assumptions!$D$106*J$5*USD_to_INR/million</f>
        <v>0</v>
      </c>
      <c r="K83" s="141">
        <f ca="1">Assumptions!K104*Assumptions!$D105*Assumptions!$D$106*K$5*USD_to_INR/million</f>
        <v>0</v>
      </c>
      <c r="L83" s="141">
        <f ca="1">Assumptions!L104*Assumptions!$D105*Assumptions!$D$106*L$5*USD_to_INR/million</f>
        <v>0</v>
      </c>
      <c r="M83" s="141">
        <f ca="1">Assumptions!M104*Assumptions!$D105*Assumptions!$D$106*M$5*USD_to_INR/million</f>
        <v>3.15</v>
      </c>
      <c r="N83" s="141">
        <f ca="1">Assumptions!N104*Assumptions!$D105*Assumptions!$D$106*N$5*USD_to_INR/million</f>
        <v>3.15</v>
      </c>
      <c r="O83" s="141">
        <f ca="1">Assumptions!O104*Assumptions!$D105*Assumptions!$D$106*O$5*USD_to_INR/million</f>
        <v>8.4</v>
      </c>
      <c r="P83" s="141">
        <f ca="1">Assumptions!P104*Assumptions!$D105*Assumptions!$D$106*P$5*USD_to_INR/million</f>
        <v>8.4</v>
      </c>
      <c r="Q83" s="141">
        <f ca="1">Assumptions!Q104*Assumptions!$D105*Assumptions!$D$106*Q$5*USD_to_INR/million</f>
        <v>8.4</v>
      </c>
      <c r="R83" s="141">
        <f ca="1">Assumptions!R104*Assumptions!$D105*Assumptions!$D$106*R$5*USD_to_INR/million</f>
        <v>8.4</v>
      </c>
      <c r="S83" s="141">
        <f ca="1">Assumptions!S104*Assumptions!$D105*Assumptions!$D$106*S$5*USD_to_INR/million</f>
        <v>12.6</v>
      </c>
      <c r="T83" s="141">
        <f ca="1">Assumptions!T104*Assumptions!$D105*Assumptions!$D$106*T$5*USD_to_INR/million</f>
        <v>12.6</v>
      </c>
      <c r="U83" s="141">
        <f ca="1">Assumptions!U104*Assumptions!$D105*Assumptions!$D$106*U$5*USD_to_INR/million</f>
        <v>12.6</v>
      </c>
      <c r="V83" s="141">
        <f ca="1">Assumptions!V104*Assumptions!$D105*Assumptions!$D$106*V$5*USD_to_INR/million</f>
        <v>12.6</v>
      </c>
      <c r="W83" s="141">
        <f ca="1">Assumptions!W104*Assumptions!$D105*Assumptions!$D$106*W$5*USD_to_INR/million</f>
        <v>16.8</v>
      </c>
      <c r="X83" s="141">
        <f ca="1">Assumptions!X104*Assumptions!$D105*Assumptions!$D$106*X$5*USD_to_INR/million</f>
        <v>16.8</v>
      </c>
      <c r="Y83" s="141">
        <f ca="1">Assumptions!Y104*Assumptions!$D105*Assumptions!$D$106*Y$5*USD_to_INR/million</f>
        <v>16.8</v>
      </c>
      <c r="Z83" s="141">
        <f ca="1">Assumptions!Z104*Assumptions!$D105*Assumptions!$D$106*Z$5*USD_to_INR/million</f>
        <v>16.8</v>
      </c>
      <c r="AA83" s="141">
        <f ca="1">Assumptions!AA104*Assumptions!$D105*Assumptions!$D$106*AA$5*USD_to_INR/million</f>
        <v>21</v>
      </c>
      <c r="AB83" s="141">
        <f ca="1">Assumptions!AB104*Assumptions!$D105*Assumptions!$D$106*AB$5*USD_to_INR/million</f>
        <v>21</v>
      </c>
      <c r="AC83" s="141">
        <f ca="1">Assumptions!AC104*Assumptions!$D105*Assumptions!$D$106*AC$5*USD_to_INR/million</f>
        <v>21</v>
      </c>
      <c r="AD83" s="141">
        <f ca="1">Assumptions!AD104*Assumptions!$D105*Assumptions!$D$106*AD$5*USD_to_INR/million</f>
        <v>21</v>
      </c>
      <c r="AE83" s="115"/>
      <c r="AF83" s="62"/>
      <c r="AG83" s="62"/>
      <c r="AH83" s="62"/>
      <c r="AI83" s="62"/>
      <c r="AJ83" s="62"/>
      <c r="AK83" s="62"/>
      <c r="AL83" s="62"/>
      <c r="AM83" s="62"/>
      <c r="AN83" s="21"/>
      <c r="AO83" s="21"/>
      <c r="AP83" s="21"/>
      <c r="AQ83" s="21"/>
    </row>
    <row r="84" spans="1:44">
      <c r="B84" s="53" t="s">
        <v>74</v>
      </c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15"/>
      <c r="AF84" s="119"/>
      <c r="AG84" s="119"/>
      <c r="AH84" s="119"/>
      <c r="AI84" s="119"/>
      <c r="AJ84" s="119"/>
      <c r="AK84" s="119"/>
      <c r="AL84" s="119"/>
      <c r="AM84" s="119"/>
      <c r="AN84" s="21"/>
      <c r="AO84" s="21"/>
      <c r="AP84" s="21"/>
      <c r="AQ84" s="21"/>
    </row>
    <row r="85" spans="1:44">
      <c r="B85" s="66" t="s">
        <v>15</v>
      </c>
      <c r="F85" s="141">
        <f>(F15+F58+F69+F77+F83)*Assumptions!$D$107</f>
        <v>0</v>
      </c>
      <c r="G85" s="141">
        <f ca="1">(G15+G58+G69+G77+G83)*Assumptions!$D$107</f>
        <v>0</v>
      </c>
      <c r="H85" s="141">
        <f ca="1">(H15+H58+H69+H77+H83)*Assumptions!$D$107</f>
        <v>0</v>
      </c>
      <c r="I85" s="141">
        <f ca="1">(I15+I58+I69+I77+I83)*Assumptions!$D$107</f>
        <v>0</v>
      </c>
      <c r="J85" s="141">
        <f ca="1">(J15+J58+J69+J77+J83)*Assumptions!$D$107</f>
        <v>0</v>
      </c>
      <c r="K85" s="141">
        <f ca="1">(K15+K58+K69+K77+K83)*Assumptions!$D$107</f>
        <v>0</v>
      </c>
      <c r="L85" s="141">
        <f ca="1">(L15+L58+L69+L77+L83)*Assumptions!$D$107</f>
        <v>0.88885999999999998</v>
      </c>
      <c r="M85" s="141">
        <f ca="1">(M15+M58+M69+M77+M83)*Assumptions!$D$107</f>
        <v>1.4421598800000002</v>
      </c>
      <c r="N85" s="141">
        <f ca="1">(N15+N58+N69+N77+N83)*Assumptions!$D$107</f>
        <v>1.4688809800000002</v>
      </c>
      <c r="O85" s="141">
        <f ca="1">(O15+O58+O69+O77+O83)*Assumptions!$D$107</f>
        <v>2.2798951490000001</v>
      </c>
      <c r="P85" s="141">
        <f ca="1">(P15+P58+P69+P77+P83)*Assumptions!$D$107</f>
        <v>2.4038698740000002</v>
      </c>
      <c r="Q85" s="141">
        <f ca="1">(Q15+Q58+Q69+Q77+Q83)*Assumptions!$D$107</f>
        <v>2.4930947159999999</v>
      </c>
      <c r="R85" s="141">
        <f ca="1">(R15+R58+R69+R77+R83)*Assumptions!$D$107</f>
        <v>4.1205856159999996</v>
      </c>
      <c r="S85" s="141">
        <f ca="1">(S15+S58+S69+S77+S83)*Assumptions!$D$107</f>
        <v>5.8930378710000015</v>
      </c>
      <c r="T85" s="141">
        <f ca="1">(T15+T58+T69+T77+T83)*Assumptions!$D$107</f>
        <v>5.9865880620000009</v>
      </c>
      <c r="U85" s="141">
        <f ca="1">(U15+U58+U69+U77+U83)*Assumptions!$D$107</f>
        <v>6.1279829240000003</v>
      </c>
      <c r="V85" s="141">
        <f ca="1">(V15+V58+V69+V77+V83)*Assumptions!$D$107</f>
        <v>6.2381089680000006</v>
      </c>
      <c r="W85" s="141">
        <f ca="1">(W15+W58+W69+W77+W83)*Assumptions!$D$107</f>
        <v>8.487362169999999</v>
      </c>
      <c r="X85" s="141">
        <f ca="1">(X15+X58+X69+X77+X83)*Assumptions!$D$107</f>
        <v>8.661250149999999</v>
      </c>
      <c r="Y85" s="141">
        <f ca="1">(Y15+Y58+Y69+Y77+Y83)*Assumptions!$D$107</f>
        <v>8.9240563019999986</v>
      </c>
      <c r="Z85" s="141">
        <f ca="1">(Z15+Z58+Z69+Z77+Z83)*Assumptions!$D$107</f>
        <v>9.1318113599999986</v>
      </c>
      <c r="AA85" s="141">
        <f ca="1">(AA15+AA58+AA69+AA77+AA83)*Assumptions!$D$107</f>
        <v>12.021156658000001</v>
      </c>
      <c r="AB85" s="141">
        <f ca="1">(AB15+AB58+AB69+AB77+AB83)*Assumptions!$D$107</f>
        <v>12.333541178000001</v>
      </c>
      <c r="AC85" s="141">
        <f ca="1">(AC15+AC58+AC69+AC77+AC83)*Assumptions!$D$107</f>
        <v>12.786341617000001</v>
      </c>
      <c r="AD85" s="141">
        <f ca="1">(AD15+AD58+AD69+AD77+AD83)*Assumptions!$D$107</f>
        <v>13.170186126999999</v>
      </c>
      <c r="AE85" s="115"/>
      <c r="AF85" s="62"/>
      <c r="AG85" s="62"/>
      <c r="AH85" s="62"/>
      <c r="AI85" s="62"/>
      <c r="AJ85" s="62"/>
      <c r="AK85" s="62"/>
      <c r="AL85" s="62"/>
      <c r="AM85" s="62"/>
      <c r="AN85" s="21"/>
      <c r="AO85" s="21"/>
      <c r="AP85" s="21"/>
      <c r="AQ85" s="21"/>
    </row>
    <row r="86" spans="1:44">
      <c r="B86" s="53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15"/>
      <c r="AF86" s="62"/>
      <c r="AG86" s="62"/>
      <c r="AH86" s="62"/>
      <c r="AI86" s="62"/>
      <c r="AJ86" s="62"/>
      <c r="AK86" s="62"/>
      <c r="AL86" s="62"/>
      <c r="AM86" s="62"/>
      <c r="AN86" s="21"/>
      <c r="AO86" s="21"/>
      <c r="AP86" s="21"/>
      <c r="AQ86" s="21"/>
    </row>
    <row r="87" spans="1:44" customFormat="1" ht="14.5">
      <c r="B87" s="157" t="s">
        <v>45</v>
      </c>
      <c r="AE87" s="115"/>
      <c r="AF87" s="62"/>
      <c r="AG87" s="62"/>
      <c r="AH87" s="62"/>
      <c r="AI87" s="62"/>
      <c r="AJ87" s="62"/>
      <c r="AK87" s="62"/>
      <c r="AL87" s="62"/>
      <c r="AM87" s="62"/>
    </row>
    <row r="88" spans="1:44" s="206" customFormat="1" ht="14.5">
      <c r="A88" s="6"/>
      <c r="B88" s="150" t="s">
        <v>322</v>
      </c>
      <c r="AE88" s="115"/>
      <c r="AF88" s="62"/>
      <c r="AG88" s="62"/>
      <c r="AH88" s="62"/>
      <c r="AI88" s="62"/>
      <c r="AJ88" s="62"/>
      <c r="AK88" s="62"/>
      <c r="AL88" s="62"/>
      <c r="AM88" s="62"/>
    </row>
    <row r="89" spans="1:44" s="27" customFormat="1">
      <c r="A89" s="2"/>
      <c r="B89" s="207" t="s">
        <v>382</v>
      </c>
      <c r="C89" s="16"/>
      <c r="D89" s="16"/>
      <c r="E89" s="16"/>
      <c r="F89" s="151">
        <f>F90+F91</f>
        <v>0.7</v>
      </c>
      <c r="G89" s="151">
        <f t="shared" ref="G89" ca="1" si="28">G90+G91</f>
        <v>1.4</v>
      </c>
      <c r="H89" s="151">
        <f t="shared" ref="H89" ca="1" si="29">H90+H91</f>
        <v>2.1</v>
      </c>
      <c r="I89" s="151">
        <f t="shared" ref="I89" ca="1" si="30">I90+I91</f>
        <v>2.1</v>
      </c>
      <c r="J89" s="151">
        <f t="shared" ref="J89" ca="1" si="31">J90+J91</f>
        <v>2.1</v>
      </c>
      <c r="K89" s="151">
        <f t="shared" ref="K89" ca="1" si="32">K90+K91</f>
        <v>2.1</v>
      </c>
      <c r="L89" s="151">
        <f t="shared" ref="L89" ca="1" si="33">L90+L91</f>
        <v>2.1</v>
      </c>
      <c r="M89" s="151">
        <f t="shared" ref="M89" ca="1" si="34">M90+M91</f>
        <v>2.1</v>
      </c>
      <c r="N89" s="151">
        <f t="shared" ref="N89" ca="1" si="35">N90+N91</f>
        <v>2.1</v>
      </c>
      <c r="O89" s="151">
        <f t="shared" ref="O89" ca="1" si="36">O90+O91</f>
        <v>2.8</v>
      </c>
      <c r="P89" s="151">
        <f t="shared" ref="P89" ca="1" si="37">P90+P91</f>
        <v>2.8</v>
      </c>
      <c r="Q89" s="151">
        <f t="shared" ref="Q89" ca="1" si="38">Q90+Q91</f>
        <v>2.8</v>
      </c>
      <c r="R89" s="151">
        <f t="shared" ref="R89" ca="1" si="39">R90+R91</f>
        <v>2.8</v>
      </c>
      <c r="S89" s="151">
        <f t="shared" ref="S89" ca="1" si="40">S90+S91</f>
        <v>2.8</v>
      </c>
      <c r="T89" s="151">
        <f t="shared" ref="T89" ca="1" si="41">T90+T91</f>
        <v>2.8</v>
      </c>
      <c r="U89" s="151">
        <f t="shared" ref="U89" ca="1" si="42">U90+U91</f>
        <v>2.8</v>
      </c>
      <c r="V89" s="151">
        <f t="shared" ref="V89" ca="1" si="43">V90+V91</f>
        <v>2.8</v>
      </c>
      <c r="W89" s="151">
        <f t="shared" ref="W89" ca="1" si="44">W90+W91</f>
        <v>3.5</v>
      </c>
      <c r="X89" s="151">
        <f t="shared" ref="X89" ca="1" si="45">X90+X91</f>
        <v>3.5</v>
      </c>
      <c r="Y89" s="151">
        <f t="shared" ref="Y89" ca="1" si="46">Y90+Y91</f>
        <v>3.5</v>
      </c>
      <c r="Z89" s="151">
        <f t="shared" ref="Z89" ca="1" si="47">Z90+Z91</f>
        <v>3.5</v>
      </c>
      <c r="AA89" s="151">
        <f t="shared" ref="AA89" ca="1" si="48">AA90+AA91</f>
        <v>4.2</v>
      </c>
      <c r="AB89" s="151">
        <f t="shared" ref="AB89" ca="1" si="49">AB90+AB91</f>
        <v>4.2</v>
      </c>
      <c r="AC89" s="151">
        <f t="shared" ref="AC89" ca="1" si="50">AC90+AC91</f>
        <v>4.2</v>
      </c>
      <c r="AD89" s="151">
        <f t="shared" ref="AD89" ca="1" si="51">AD90+AD91</f>
        <v>4.2</v>
      </c>
      <c r="AE89" s="115"/>
      <c r="AF89" s="62"/>
      <c r="AG89" s="62"/>
      <c r="AH89" s="62"/>
      <c r="AI89" s="62"/>
      <c r="AJ89" s="62"/>
      <c r="AK89" s="62"/>
      <c r="AL89" s="62"/>
      <c r="AM89" s="62"/>
      <c r="AR89" s="42"/>
    </row>
    <row r="90" spans="1:44">
      <c r="B90" s="54" t="s">
        <v>384</v>
      </c>
      <c r="F90" s="141">
        <f>Assumptions!F14*Assumptions!$D$110*F$5*USD_to_INR/million</f>
        <v>7.0000000000000007E-2</v>
      </c>
      <c r="G90" s="141">
        <f ca="1">Assumptions!G14*Assumptions!$D$110*G$5*USD_to_INR/million</f>
        <v>0.14000000000000001</v>
      </c>
      <c r="H90" s="141">
        <f ca="1">Assumptions!H14*Assumptions!$D$110*H$5*USD_to_INR/million</f>
        <v>0.21</v>
      </c>
      <c r="I90" s="141">
        <f ca="1">Assumptions!I14*Assumptions!$D$110*I$5*USD_to_INR/million</f>
        <v>0.21</v>
      </c>
      <c r="J90" s="141">
        <f ca="1">Assumptions!J14*Assumptions!$D$110*J$5*USD_to_INR/million</f>
        <v>0.21</v>
      </c>
      <c r="K90" s="141">
        <f ca="1">Assumptions!K14*Assumptions!$D$110*K$5*USD_to_INR/million</f>
        <v>0.21</v>
      </c>
      <c r="L90" s="141">
        <f ca="1">Assumptions!L14*Assumptions!$D$110*L$5*USD_to_INR/million</f>
        <v>0.21</v>
      </c>
      <c r="M90" s="141">
        <f ca="1">Assumptions!M14*Assumptions!$D$110*M$5*USD_to_INR/million</f>
        <v>0.21</v>
      </c>
      <c r="N90" s="141">
        <f ca="1">Assumptions!N14*Assumptions!$D$110*N$5*USD_to_INR/million</f>
        <v>0.21</v>
      </c>
      <c r="O90" s="141">
        <f ca="1">Assumptions!O14*Assumptions!$D$110*O$5*USD_to_INR/million</f>
        <v>0.28000000000000003</v>
      </c>
      <c r="P90" s="141">
        <f ca="1">Assumptions!P14*Assumptions!$D$110*P$5*USD_to_INR/million</f>
        <v>0.28000000000000003</v>
      </c>
      <c r="Q90" s="141">
        <f ca="1">Assumptions!Q14*Assumptions!$D$110*Q$5*USD_to_INR/million</f>
        <v>0.28000000000000003</v>
      </c>
      <c r="R90" s="141">
        <f ca="1">Assumptions!R14*Assumptions!$D$110*R$5*USD_to_INR/million</f>
        <v>0.28000000000000003</v>
      </c>
      <c r="S90" s="141">
        <f ca="1">Assumptions!S14*Assumptions!$D$110*S$5*USD_to_INR/million</f>
        <v>0.28000000000000003</v>
      </c>
      <c r="T90" s="141">
        <f ca="1">Assumptions!T14*Assumptions!$D$110*T$5*USD_to_INR/million</f>
        <v>0.28000000000000003</v>
      </c>
      <c r="U90" s="141">
        <f ca="1">Assumptions!U14*Assumptions!$D$110*U$5*USD_to_INR/million</f>
        <v>0.28000000000000003</v>
      </c>
      <c r="V90" s="141">
        <f ca="1">Assumptions!V14*Assumptions!$D$110*V$5*USD_to_INR/million</f>
        <v>0.28000000000000003</v>
      </c>
      <c r="W90" s="141">
        <f ca="1">Assumptions!W14*Assumptions!$D$110*W$5*USD_to_INR/million</f>
        <v>0.35</v>
      </c>
      <c r="X90" s="141">
        <f ca="1">Assumptions!X14*Assumptions!$D$110*X$5*USD_to_INR/million</f>
        <v>0.35</v>
      </c>
      <c r="Y90" s="141">
        <f ca="1">Assumptions!Y14*Assumptions!$D$110*Y$5*USD_to_INR/million</f>
        <v>0.35</v>
      </c>
      <c r="Z90" s="141">
        <f ca="1">Assumptions!Z14*Assumptions!$D$110*Z$5*USD_to_INR/million</f>
        <v>0.35</v>
      </c>
      <c r="AA90" s="141">
        <f ca="1">Assumptions!AA14*Assumptions!$D$110*AA$5*USD_to_INR/million</f>
        <v>0.42</v>
      </c>
      <c r="AB90" s="141">
        <f ca="1">Assumptions!AB14*Assumptions!$D$110*AB$5*USD_to_INR/million</f>
        <v>0.42</v>
      </c>
      <c r="AC90" s="141">
        <f ca="1">Assumptions!AC14*Assumptions!$D$110*AC$5*USD_to_INR/million</f>
        <v>0.42</v>
      </c>
      <c r="AD90" s="141">
        <f ca="1">Assumptions!AD14*Assumptions!$D$110*AD$5*USD_to_INR/million</f>
        <v>0.42</v>
      </c>
      <c r="AE90" s="115"/>
      <c r="AF90" s="62"/>
      <c r="AG90" s="62"/>
      <c r="AH90" s="62"/>
      <c r="AI90" s="62"/>
      <c r="AJ90" s="62"/>
      <c r="AK90" s="62"/>
      <c r="AL90" s="62"/>
      <c r="AM90" s="62"/>
      <c r="AN90" s="21"/>
      <c r="AO90" s="21"/>
      <c r="AP90" s="21"/>
      <c r="AQ90" s="21"/>
    </row>
    <row r="91" spans="1:44">
      <c r="B91" s="54" t="s">
        <v>383</v>
      </c>
      <c r="F91" s="141">
        <f>SUM(Assumptions!F13:F14)*Assumptions!$D$19*Assumptions!$D$20*Monthly_to_quarterly*Assumptions!$D$111*USD_to_INR/million</f>
        <v>0.63</v>
      </c>
      <c r="G91" s="141">
        <f>SUM(Assumptions!G13:G14)*Assumptions!$D$19*Assumptions!$D$20*Monthly_to_quarterly*Assumptions!$D$111*USD_to_INR/million</f>
        <v>1.26</v>
      </c>
      <c r="H91" s="141">
        <f>SUM(Assumptions!H13:H14)*Assumptions!$D$19*Assumptions!$D$20*Monthly_to_quarterly*Assumptions!$D$111*USD_to_INR/million</f>
        <v>1.89</v>
      </c>
      <c r="I91" s="141">
        <f>SUM(Assumptions!I13:I14)*Assumptions!$D$19*Assumptions!$D$20*Monthly_to_quarterly*Assumptions!$D$111*USD_to_INR/million</f>
        <v>1.89</v>
      </c>
      <c r="J91" s="141">
        <f>SUM(Assumptions!J13:J14)*Assumptions!$D$19*Assumptions!$D$20*Monthly_to_quarterly*Assumptions!$D$111*USD_to_INR/million</f>
        <v>1.89</v>
      </c>
      <c r="K91" s="141">
        <f>SUM(Assumptions!K13:K14)*Assumptions!$D$19*Assumptions!$D$20*Monthly_to_quarterly*Assumptions!$D$111*USD_to_INR/million</f>
        <v>1.89</v>
      </c>
      <c r="L91" s="141">
        <f>SUM(Assumptions!L13:L14)*Assumptions!$D$19*Assumptions!$D$20*Monthly_to_quarterly*Assumptions!$D$111*USD_to_INR/million</f>
        <v>1.89</v>
      </c>
      <c r="M91" s="141">
        <f>SUM(Assumptions!M13:M14)*Assumptions!$D$19*Assumptions!$D$20*Monthly_to_quarterly*Assumptions!$D$111*USD_to_INR/million</f>
        <v>1.89</v>
      </c>
      <c r="N91" s="141">
        <f>SUM(Assumptions!N13:N14)*Assumptions!$D$19*Assumptions!$D$20*Monthly_to_quarterly*Assumptions!$D$111*USD_to_INR/million</f>
        <v>1.89</v>
      </c>
      <c r="O91" s="141">
        <f>SUM(Assumptions!O13:O14)*Assumptions!$D$19*Assumptions!$D$20*Monthly_to_quarterly*Assumptions!$D$111*USD_to_INR/million</f>
        <v>2.52</v>
      </c>
      <c r="P91" s="141">
        <f>SUM(Assumptions!P13:P14)*Assumptions!$D$19*Assumptions!$D$20*Monthly_to_quarterly*Assumptions!$D$111*USD_to_INR/million</f>
        <v>2.52</v>
      </c>
      <c r="Q91" s="141">
        <f>SUM(Assumptions!Q13:Q14)*Assumptions!$D$19*Assumptions!$D$20*Monthly_to_quarterly*Assumptions!$D$111*USD_to_INR/million</f>
        <v>2.52</v>
      </c>
      <c r="R91" s="141">
        <f>SUM(Assumptions!R13:R14)*Assumptions!$D$19*Assumptions!$D$20*Monthly_to_quarterly*Assumptions!$D$111*USD_to_INR/million</f>
        <v>2.52</v>
      </c>
      <c r="S91" s="141">
        <f>SUM(Assumptions!S13:S14)*Assumptions!$D$19*Assumptions!$D$20*Monthly_to_quarterly*Assumptions!$D$111*USD_to_INR/million</f>
        <v>2.52</v>
      </c>
      <c r="T91" s="141">
        <f>SUM(Assumptions!T13:T14)*Assumptions!$D$19*Assumptions!$D$20*Monthly_to_quarterly*Assumptions!$D$111*USD_to_INR/million</f>
        <v>2.52</v>
      </c>
      <c r="U91" s="141">
        <f>SUM(Assumptions!U13:U14)*Assumptions!$D$19*Assumptions!$D$20*Monthly_to_quarterly*Assumptions!$D$111*USD_to_INR/million</f>
        <v>2.52</v>
      </c>
      <c r="V91" s="141">
        <f>SUM(Assumptions!V13:V14)*Assumptions!$D$19*Assumptions!$D$20*Monthly_to_quarterly*Assumptions!$D$111*USD_to_INR/million</f>
        <v>2.52</v>
      </c>
      <c r="W91" s="141">
        <f>SUM(Assumptions!W13:W14)*Assumptions!$D$19*Assumptions!$D$20*Monthly_to_quarterly*Assumptions!$D$111*USD_to_INR/million</f>
        <v>3.15</v>
      </c>
      <c r="X91" s="141">
        <f>SUM(Assumptions!X13:X14)*Assumptions!$D$19*Assumptions!$D$20*Monthly_to_quarterly*Assumptions!$D$111*USD_to_INR/million</f>
        <v>3.15</v>
      </c>
      <c r="Y91" s="141">
        <f>SUM(Assumptions!Y13:Y14)*Assumptions!$D$19*Assumptions!$D$20*Monthly_to_quarterly*Assumptions!$D$111*USD_to_INR/million</f>
        <v>3.15</v>
      </c>
      <c r="Z91" s="141">
        <f>SUM(Assumptions!Z13:Z14)*Assumptions!$D$19*Assumptions!$D$20*Monthly_to_quarterly*Assumptions!$D$111*USD_to_INR/million</f>
        <v>3.15</v>
      </c>
      <c r="AA91" s="141">
        <f>SUM(Assumptions!AA13:AA14)*Assumptions!$D$19*Assumptions!$D$20*Monthly_to_quarterly*Assumptions!$D$111*USD_to_INR/million</f>
        <v>3.78</v>
      </c>
      <c r="AB91" s="141">
        <f>SUM(Assumptions!AB13:AB14)*Assumptions!$D$19*Assumptions!$D$20*Monthly_to_quarterly*Assumptions!$D$111*USD_to_INR/million</f>
        <v>3.78</v>
      </c>
      <c r="AC91" s="141">
        <f>SUM(Assumptions!AC13:AC14)*Assumptions!$D$19*Assumptions!$D$20*Monthly_to_quarterly*Assumptions!$D$111*USD_to_INR/million</f>
        <v>3.78</v>
      </c>
      <c r="AD91" s="141">
        <f>SUM(Assumptions!AD13:AD14)*Assumptions!$D$19*Assumptions!$D$20*Monthly_to_quarterly*Assumptions!$D$111*USD_to_INR/million</f>
        <v>3.78</v>
      </c>
      <c r="AE91" s="115"/>
      <c r="AF91" s="62"/>
      <c r="AG91" s="62"/>
      <c r="AH91" s="62"/>
      <c r="AI91" s="62"/>
      <c r="AJ91" s="62"/>
      <c r="AK91" s="62"/>
      <c r="AL91" s="62"/>
      <c r="AM91" s="62"/>
      <c r="AN91" s="21"/>
      <c r="AO91" s="21"/>
      <c r="AP91" s="21"/>
      <c r="AQ91" s="21"/>
    </row>
    <row r="92" spans="1:44">
      <c r="B92" s="150" t="s">
        <v>328</v>
      </c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15"/>
      <c r="AF92" s="62"/>
      <c r="AG92" s="62"/>
      <c r="AH92" s="62"/>
      <c r="AI92" s="62"/>
      <c r="AJ92" s="62"/>
      <c r="AK92" s="62"/>
      <c r="AL92" s="62"/>
      <c r="AM92" s="62"/>
      <c r="AN92" s="21"/>
      <c r="AO92" s="21"/>
      <c r="AP92" s="21"/>
      <c r="AQ92" s="21"/>
    </row>
    <row r="93" spans="1:44">
      <c r="B93" s="209" t="s">
        <v>382</v>
      </c>
      <c r="F93" s="141">
        <f>Assumptions!F25*Assumptions!$D$112*F$5*USD_to_INR/million</f>
        <v>0</v>
      </c>
      <c r="G93" s="141">
        <f ca="1">Assumptions!G25*Assumptions!$D$112*G$5*USD_to_INR/million</f>
        <v>0</v>
      </c>
      <c r="H93" s="141">
        <f ca="1">Assumptions!H25*Assumptions!$D$112*H$5*USD_to_INR/million</f>
        <v>0</v>
      </c>
      <c r="I93" s="141">
        <f ca="1">Assumptions!I25*Assumptions!$D$112*I$5*USD_to_INR/million</f>
        <v>0.21</v>
      </c>
      <c r="J93" s="141">
        <f ca="1">Assumptions!J25*Assumptions!$D$112*J$5*USD_to_INR/million</f>
        <v>0.21</v>
      </c>
      <c r="K93" s="141">
        <f ca="1">Assumptions!K25*Assumptions!$D$112*K$5*USD_to_INR/million</f>
        <v>0.28000000000000003</v>
      </c>
      <c r="L93" s="141">
        <f ca="1">Assumptions!L25*Assumptions!$D$112*L$5*USD_to_INR/million</f>
        <v>0.28000000000000003</v>
      </c>
      <c r="M93" s="141">
        <f ca="1">Assumptions!M25*Assumptions!$D$112*M$5*USD_to_INR/million</f>
        <v>0.28000000000000003</v>
      </c>
      <c r="N93" s="141">
        <f ca="1">Assumptions!N25*Assumptions!$D$112*N$5*USD_to_INR/million</f>
        <v>0.28000000000000003</v>
      </c>
      <c r="O93" s="141">
        <f ca="1">Assumptions!O25*Assumptions!$D$112*O$5*USD_to_INR/million</f>
        <v>0.35</v>
      </c>
      <c r="P93" s="141">
        <f ca="1">Assumptions!P25*Assumptions!$D$112*P$5*USD_to_INR/million</f>
        <v>0.35</v>
      </c>
      <c r="Q93" s="141">
        <f ca="1">Assumptions!Q25*Assumptions!$D$112*Q$5*USD_to_INR/million</f>
        <v>0.35</v>
      </c>
      <c r="R93" s="141">
        <f ca="1">Assumptions!R25*Assumptions!$D$112*R$5*USD_to_INR/million</f>
        <v>0.35</v>
      </c>
      <c r="S93" s="141">
        <f ca="1">Assumptions!S25*Assumptions!$D$112*S$5*USD_to_INR/million</f>
        <v>0.49</v>
      </c>
      <c r="T93" s="141">
        <f ca="1">Assumptions!T25*Assumptions!$D$112*T$5*USD_to_INR/million</f>
        <v>0.49</v>
      </c>
      <c r="U93" s="141">
        <f ca="1">Assumptions!U25*Assumptions!$D$112*U$5*USD_to_INR/million</f>
        <v>0.49</v>
      </c>
      <c r="V93" s="141">
        <f ca="1">Assumptions!V25*Assumptions!$D$112*V$5*USD_to_INR/million</f>
        <v>0.49</v>
      </c>
      <c r="W93" s="141">
        <f ca="1">Assumptions!W25*Assumptions!$D$112*W$5*USD_to_INR/million</f>
        <v>0.56000000000000005</v>
      </c>
      <c r="X93" s="141">
        <f ca="1">Assumptions!X25*Assumptions!$D$112*X$5*USD_to_INR/million</f>
        <v>0.56000000000000005</v>
      </c>
      <c r="Y93" s="141">
        <f ca="1">Assumptions!Y25*Assumptions!$D$112*Y$5*USD_to_INR/million</f>
        <v>0.56000000000000005</v>
      </c>
      <c r="Z93" s="141">
        <f ca="1">Assumptions!Z25*Assumptions!$D$112*Z$5*USD_to_INR/million</f>
        <v>0.56000000000000005</v>
      </c>
      <c r="AA93" s="141">
        <f ca="1">Assumptions!AA25*Assumptions!$D$112*AA$5*USD_to_INR/million</f>
        <v>0.7</v>
      </c>
      <c r="AB93" s="141">
        <f ca="1">Assumptions!AB25*Assumptions!$D$112*AB$5*USD_to_INR/million</f>
        <v>0.7</v>
      </c>
      <c r="AC93" s="141">
        <f ca="1">Assumptions!AC25*Assumptions!$D$112*AC$5*USD_to_INR/million</f>
        <v>0.7</v>
      </c>
      <c r="AD93" s="141">
        <f ca="1">Assumptions!AD25*Assumptions!$D$112*AD$5*USD_to_INR/million</f>
        <v>0.7</v>
      </c>
      <c r="AE93" s="115"/>
      <c r="AF93" s="62"/>
      <c r="AG93" s="62"/>
      <c r="AH93" s="62"/>
      <c r="AI93" s="62"/>
      <c r="AJ93" s="62"/>
      <c r="AK93" s="62"/>
      <c r="AL93" s="62"/>
      <c r="AM93" s="62"/>
      <c r="AN93" s="21"/>
      <c r="AO93" s="21"/>
      <c r="AP93" s="21"/>
      <c r="AQ93" s="21"/>
    </row>
    <row r="94" spans="1:44" s="6" customFormat="1">
      <c r="B94" s="204" t="s">
        <v>291</v>
      </c>
      <c r="C94" s="28"/>
      <c r="D94" s="28"/>
      <c r="E94" s="28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15"/>
      <c r="AF94" s="62"/>
      <c r="AG94" s="62"/>
      <c r="AH94" s="62"/>
      <c r="AI94" s="62"/>
      <c r="AJ94" s="62"/>
      <c r="AK94" s="62"/>
      <c r="AL94" s="62"/>
      <c r="AM94" s="62"/>
      <c r="AN94" s="91"/>
      <c r="AO94" s="91"/>
      <c r="AP94" s="91"/>
      <c r="AQ94" s="91"/>
      <c r="AR94" s="20"/>
    </row>
    <row r="95" spans="1:44">
      <c r="B95" s="209" t="s">
        <v>385</v>
      </c>
      <c r="F95" s="141">
        <f>F97+F105+F111</f>
        <v>0</v>
      </c>
      <c r="G95" s="141">
        <f t="shared" ref="G95:AD95" ca="1" si="52">G97+G105+G111</f>
        <v>0</v>
      </c>
      <c r="H95" s="141">
        <f t="shared" ca="1" si="52"/>
        <v>0</v>
      </c>
      <c r="I95" s="141">
        <f t="shared" ca="1" si="52"/>
        <v>0</v>
      </c>
      <c r="J95" s="141">
        <f t="shared" ca="1" si="52"/>
        <v>0</v>
      </c>
      <c r="K95" s="141">
        <f t="shared" ca="1" si="52"/>
        <v>0</v>
      </c>
      <c r="L95" s="141">
        <f t="shared" ca="1" si="52"/>
        <v>0</v>
      </c>
      <c r="M95" s="141">
        <f t="shared" ca="1" si="52"/>
        <v>23.499994000000001</v>
      </c>
      <c r="N95" s="141">
        <f t="shared" ca="1" si="52"/>
        <v>24.836049000000003</v>
      </c>
      <c r="O95" s="141">
        <f t="shared" ca="1" si="52"/>
        <v>34.404757449999998</v>
      </c>
      <c r="P95" s="141">
        <f t="shared" ca="1" si="52"/>
        <v>40.603493700000001</v>
      </c>
      <c r="Q95" s="141">
        <f t="shared" ca="1" si="52"/>
        <v>43.1047358</v>
      </c>
      <c r="R95" s="141">
        <f t="shared" ca="1" si="52"/>
        <v>45.729280799999998</v>
      </c>
      <c r="S95" s="141">
        <f t="shared" ca="1" si="52"/>
        <v>76.23789355000001</v>
      </c>
      <c r="T95" s="141">
        <f t="shared" ca="1" si="52"/>
        <v>80.915403100000006</v>
      </c>
      <c r="U95" s="141">
        <f t="shared" ca="1" si="52"/>
        <v>86.025146200000009</v>
      </c>
      <c r="V95" s="141">
        <f t="shared" ca="1" si="52"/>
        <v>91.531448400000016</v>
      </c>
      <c r="W95" s="141">
        <f t="shared" ca="1" si="52"/>
        <v>131.9501085</v>
      </c>
      <c r="X95" s="141">
        <f t="shared" ca="1" si="52"/>
        <v>140.6445075</v>
      </c>
      <c r="Y95" s="141">
        <f t="shared" ca="1" si="52"/>
        <v>150.14481510000002</v>
      </c>
      <c r="Z95" s="141">
        <f t="shared" ca="1" si="52"/>
        <v>160.53256800000003</v>
      </c>
      <c r="AA95" s="141">
        <f t="shared" ca="1" si="52"/>
        <v>215.8268329</v>
      </c>
      <c r="AB95" s="141">
        <f t="shared" ca="1" si="52"/>
        <v>231.44605890000003</v>
      </c>
      <c r="AC95" s="141">
        <f t="shared" ca="1" si="52"/>
        <v>248.69608085000004</v>
      </c>
      <c r="AD95" s="141">
        <f t="shared" ca="1" si="52"/>
        <v>267.88830634999999</v>
      </c>
      <c r="AE95" s="115"/>
      <c r="AF95" s="62"/>
      <c r="AG95" s="62"/>
      <c r="AH95" s="62"/>
      <c r="AI95" s="62"/>
      <c r="AJ95" s="62"/>
      <c r="AK95" s="62"/>
      <c r="AL95" s="62"/>
      <c r="AM95" s="62"/>
      <c r="AN95" s="21"/>
      <c r="AO95" s="21"/>
      <c r="AP95" s="21"/>
      <c r="AQ95" s="21"/>
    </row>
    <row r="96" spans="1:44" s="6" customFormat="1">
      <c r="B96" s="121" t="s">
        <v>149</v>
      </c>
      <c r="C96" s="28"/>
      <c r="D96" s="28"/>
      <c r="E96" s="28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15"/>
      <c r="AF96" s="62"/>
      <c r="AG96" s="62"/>
      <c r="AH96" s="62"/>
      <c r="AI96" s="62"/>
      <c r="AJ96" s="62"/>
      <c r="AK96" s="62"/>
      <c r="AL96" s="62"/>
      <c r="AM96" s="62"/>
      <c r="AN96" s="91"/>
      <c r="AO96" s="91"/>
      <c r="AP96" s="91"/>
      <c r="AQ96" s="91"/>
      <c r="AR96" s="20"/>
    </row>
    <row r="97" spans="2:44" s="27" customFormat="1">
      <c r="B97" s="211" t="s">
        <v>386</v>
      </c>
      <c r="F97" s="158">
        <f>F99+F101+F103</f>
        <v>0</v>
      </c>
      <c r="G97" s="158">
        <f t="shared" ref="G97:AD97" ca="1" si="53">G99+G101+G103</f>
        <v>0</v>
      </c>
      <c r="H97" s="158">
        <f t="shared" ca="1" si="53"/>
        <v>0</v>
      </c>
      <c r="I97" s="158">
        <f t="shared" ca="1" si="53"/>
        <v>0</v>
      </c>
      <c r="J97" s="158">
        <f t="shared" ca="1" si="53"/>
        <v>0</v>
      </c>
      <c r="K97" s="158">
        <f t="shared" ca="1" si="53"/>
        <v>0</v>
      </c>
      <c r="L97" s="158">
        <f t="shared" ca="1" si="53"/>
        <v>0</v>
      </c>
      <c r="M97" s="158">
        <f t="shared" ca="1" si="53"/>
        <v>4.9027440000000002</v>
      </c>
      <c r="N97" s="158">
        <f t="shared" ca="1" si="53"/>
        <v>5.446707</v>
      </c>
      <c r="O97" s="158">
        <f t="shared" ca="1" si="53"/>
        <v>6.0814897499999994</v>
      </c>
      <c r="P97" s="158">
        <f t="shared" ca="1" si="53"/>
        <v>9.308523000000001</v>
      </c>
      <c r="Q97" s="158">
        <f t="shared" ca="1" si="53"/>
        <v>10.412696</v>
      </c>
      <c r="R97" s="158">
        <f t="shared" ca="1" si="53"/>
        <v>11.637346000000001</v>
      </c>
      <c r="S97" s="158">
        <f t="shared" ca="1" si="53"/>
        <v>16.630468750000002</v>
      </c>
      <c r="T97" s="158">
        <f t="shared" ca="1" si="53"/>
        <v>18.712487500000002</v>
      </c>
      <c r="U97" s="158">
        <f t="shared" ca="1" si="53"/>
        <v>21.065485000000002</v>
      </c>
      <c r="V97" s="158">
        <f t="shared" ca="1" si="53"/>
        <v>23.753729999999997</v>
      </c>
      <c r="W97" s="158">
        <f t="shared" ca="1" si="53"/>
        <v>32.6412975</v>
      </c>
      <c r="X97" s="158">
        <f t="shared" ca="1" si="53"/>
        <v>36.949961999999999</v>
      </c>
      <c r="Y97" s="158">
        <f t="shared" ca="1" si="53"/>
        <v>41.879680499999999</v>
      </c>
      <c r="Z97" s="158">
        <f t="shared" ca="1" si="53"/>
        <v>47.503386000000006</v>
      </c>
      <c r="AA97" s="158">
        <f t="shared" ca="1" si="53"/>
        <v>63.815181500000001</v>
      </c>
      <c r="AB97" s="158">
        <f t="shared" ca="1" si="53"/>
        <v>72.698909500000013</v>
      </c>
      <c r="AC97" s="158">
        <f t="shared" ca="1" si="53"/>
        <v>82.926408250000009</v>
      </c>
      <c r="AD97" s="158">
        <f t="shared" ca="1" si="53"/>
        <v>94.743202749999995</v>
      </c>
      <c r="AE97" s="115"/>
      <c r="AF97" s="62"/>
      <c r="AG97" s="62"/>
      <c r="AH97" s="62"/>
      <c r="AI97" s="62"/>
      <c r="AJ97" s="62"/>
      <c r="AK97" s="62"/>
      <c r="AL97" s="62"/>
      <c r="AM97" s="62"/>
      <c r="AN97" s="41"/>
      <c r="AO97" s="41"/>
      <c r="AP97" s="41"/>
      <c r="AQ97" s="41"/>
      <c r="AR97" s="42"/>
    </row>
    <row r="98" spans="2:44" s="27" customFormat="1">
      <c r="B98" s="164" t="s">
        <v>216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15"/>
      <c r="AF98" s="62"/>
      <c r="AG98" s="62"/>
      <c r="AH98" s="62"/>
      <c r="AI98" s="62"/>
      <c r="AJ98" s="62"/>
      <c r="AK98" s="62"/>
      <c r="AL98" s="62"/>
      <c r="AM98" s="62"/>
      <c r="AN98" s="41"/>
      <c r="AO98" s="41"/>
      <c r="AP98" s="41"/>
      <c r="AQ98" s="41"/>
      <c r="AR98" s="42"/>
    </row>
    <row r="99" spans="2:44">
      <c r="B99" s="159" t="s">
        <v>382</v>
      </c>
      <c r="F99" s="141">
        <f>F22*Assumptions!$D$113*Assumptions!$D$29*F$5*USD_to_INR/million</f>
        <v>0</v>
      </c>
      <c r="G99" s="141">
        <f ca="1">G22*Assumptions!$D$113*Assumptions!$D$29*G$5*USD_to_INR/million</f>
        <v>0</v>
      </c>
      <c r="H99" s="141">
        <f ca="1">H22*Assumptions!$D$113*Assumptions!$D$29*H$5*USD_to_INR/million</f>
        <v>0</v>
      </c>
      <c r="I99" s="141">
        <f ca="1">I22*Assumptions!$D$113*Assumptions!$D$29*I$5*USD_to_INR/million</f>
        <v>0</v>
      </c>
      <c r="J99" s="141">
        <f ca="1">J22*Assumptions!$D$113*Assumptions!$D$29*J$5*USD_to_INR/million</f>
        <v>0</v>
      </c>
      <c r="K99" s="141">
        <f ca="1">K22*Assumptions!$D$113*Assumptions!$D$29*K$5*USD_to_INR/million</f>
        <v>0</v>
      </c>
      <c r="L99" s="141">
        <f ca="1">L22*Assumptions!$D$113*Assumptions!$D$29*L$5*USD_to_INR/million</f>
        <v>0</v>
      </c>
      <c r="M99" s="141">
        <f ca="1">M22*Assumptions!$D$113*Assumptions!$D$29*M$5*USD_to_INR/million</f>
        <v>1.2321225</v>
      </c>
      <c r="N99" s="141">
        <f ca="1">N22*Assumptions!$D$113*Assumptions!$D$29*N$5*USD_to_INR/million</f>
        <v>1.3222125000000002</v>
      </c>
      <c r="O99" s="141">
        <f ca="1">O22*Assumptions!$D$113*Assumptions!$D$29*O$5*USD_to_INR/million</f>
        <v>1.41899625</v>
      </c>
      <c r="P99" s="141">
        <f ca="1">P22*Assumptions!$D$113*Assumptions!$D$29*P$5*USD_to_INR/million</f>
        <v>2.0303849999999999</v>
      </c>
      <c r="Q99" s="141">
        <f ca="1">Q22*Assumptions!$D$113*Assumptions!$D$29*Q$5*USD_to_INR/million</f>
        <v>2.1789599999999996</v>
      </c>
      <c r="R99" s="141">
        <f ca="1">R22*Assumptions!$D$113*Assumptions!$D$29*R$5*USD_to_INR/million</f>
        <v>2.3383500000000002</v>
      </c>
      <c r="S99" s="141">
        <f ca="1">S22*Assumptions!$D$113*Assumptions!$D$29*S$5*USD_to_INR/million</f>
        <v>3.1367437499999999</v>
      </c>
      <c r="T99" s="141">
        <f ca="1">T22*Assumptions!$D$113*Assumptions!$D$29*T$5*USD_to_INR/million</f>
        <v>3.3662999999999998</v>
      </c>
      <c r="U99" s="141">
        <f ca="1">U22*Assumptions!$D$113*Assumptions!$D$29*U$5*USD_to_INR/million</f>
        <v>3.6125250000000002</v>
      </c>
      <c r="V99" s="141">
        <f ca="1">V22*Assumptions!$D$113*Assumptions!$D$29*V$5*USD_to_INR/million</f>
        <v>3.8768625000000001</v>
      </c>
      <c r="W99" s="141">
        <f ca="1">W22*Assumptions!$D$113*Assumptions!$D$29*W$5*USD_to_INR/million</f>
        <v>4.9925924999999998</v>
      </c>
      <c r="X99" s="141">
        <f ca="1">X22*Assumptions!$D$113*Assumptions!$D$29*X$5*USD_to_INR/million</f>
        <v>5.3578349999999997</v>
      </c>
      <c r="Y99" s="141">
        <f ca="1">Y22*Assumptions!$D$113*Assumptions!$D$29*Y$5*USD_to_INR/million</f>
        <v>5.7498525000000003</v>
      </c>
      <c r="Z99" s="141">
        <f ca="1">Z22*Assumptions!$D$113*Assumptions!$D$29*Z$5*USD_to_INR/million</f>
        <v>6.170535000000001</v>
      </c>
      <c r="AA99" s="141">
        <f ca="1">AA22*Assumptions!$D$113*Assumptions!$D$29*AA$5*USD_to_INR/million</f>
        <v>7.7255849999999997</v>
      </c>
      <c r="AB99" s="141">
        <f ca="1">AB22*Assumptions!$D$113*Assumptions!$D$29*AB$5*USD_to_INR/million</f>
        <v>8.2908000000000008</v>
      </c>
      <c r="AC99" s="141">
        <f ca="1">AC22*Assumptions!$D$113*Assumptions!$D$29*AC$5*USD_to_INR/million</f>
        <v>8.8973587500000004</v>
      </c>
      <c r="AD99" s="141">
        <f ca="1">AD22*Assumptions!$D$113*Assumptions!$D$29*AD$5*USD_to_INR/million</f>
        <v>9.54820125</v>
      </c>
      <c r="AE99" s="115"/>
      <c r="AF99" s="62"/>
      <c r="AG99" s="62"/>
      <c r="AH99" s="62"/>
      <c r="AI99" s="62"/>
      <c r="AJ99" s="62"/>
      <c r="AK99" s="62"/>
      <c r="AL99" s="62"/>
      <c r="AM99" s="62"/>
      <c r="AN99" s="21"/>
      <c r="AO99" s="21"/>
      <c r="AP99" s="21"/>
      <c r="AQ99" s="21"/>
    </row>
    <row r="100" spans="2:44">
      <c r="B100" s="164" t="s">
        <v>217</v>
      </c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15"/>
      <c r="AF100" s="62"/>
      <c r="AG100" s="62"/>
      <c r="AH100" s="62"/>
      <c r="AI100" s="62"/>
      <c r="AJ100" s="62"/>
      <c r="AK100" s="62"/>
      <c r="AL100" s="62"/>
      <c r="AM100" s="62"/>
      <c r="AN100" s="21"/>
      <c r="AO100" s="21"/>
      <c r="AP100" s="21"/>
      <c r="AQ100" s="21"/>
    </row>
    <row r="101" spans="2:44">
      <c r="B101" s="159" t="s">
        <v>382</v>
      </c>
      <c r="F101" s="141">
        <f>F27*Assumptions!$D$114*Assumptions!$D$31*USD_to_INR/million</f>
        <v>0</v>
      </c>
      <c r="G101" s="141">
        <f ca="1">G27*Assumptions!$D$114*Assumptions!$D$31*USD_to_INR/million</f>
        <v>0</v>
      </c>
      <c r="H101" s="141">
        <f ca="1">H27*Assumptions!$D$114*Assumptions!$D$31*USD_to_INR/million</f>
        <v>0</v>
      </c>
      <c r="I101" s="141">
        <f ca="1">I27*Assumptions!$D$114*Assumptions!$D$31*USD_to_INR/million</f>
        <v>0</v>
      </c>
      <c r="J101" s="141">
        <f ca="1">J27*Assumptions!$D$114*Assumptions!$D$31*USD_to_INR/million</f>
        <v>0</v>
      </c>
      <c r="K101" s="141">
        <f ca="1">K27*Assumptions!$D$114*Assumptions!$D$31*USD_to_INR/million</f>
        <v>0</v>
      </c>
      <c r="L101" s="141">
        <f ca="1">L27*Assumptions!$D$114*Assumptions!$D$31*USD_to_INR/million</f>
        <v>0</v>
      </c>
      <c r="M101" s="141">
        <f ca="1">M27*Assumptions!$D$114*Assumptions!$D$31*USD_to_INR/million</f>
        <v>2.7781215000000006</v>
      </c>
      <c r="N101" s="141">
        <f ca="1">N27*Assumptions!$D$114*Assumptions!$D$31*USD_to_INR/million</f>
        <v>3.0744945000000001</v>
      </c>
      <c r="O101" s="141">
        <f ca="1">O27*Assumptions!$D$114*Assumptions!$D$31*USD_to_INR/million</f>
        <v>3.4024934999999998</v>
      </c>
      <c r="P101" s="141">
        <f ca="1">P27*Assumptions!$D$114*Assumptions!$D$31*USD_to_INR/million</f>
        <v>5.0206380000000008</v>
      </c>
      <c r="Q101" s="141">
        <f ca="1">Q27*Assumptions!$D$114*Assumptions!$D$31*USD_to_INR/million</f>
        <v>5.5562360000000002</v>
      </c>
      <c r="R101" s="141">
        <f ca="1">R27*Assumptions!$D$114*Assumptions!$D$31*USD_to_INR/million</f>
        <v>6.1489960000000004</v>
      </c>
      <c r="S101" s="141">
        <f ca="1">S27*Assumptions!$D$114*Assumptions!$D$31*USD_to_INR/million</f>
        <v>8.5062250000000006</v>
      </c>
      <c r="T101" s="141">
        <f ca="1">T27*Assumptions!$D$114*Assumptions!$D$31*USD_to_INR/million</f>
        <v>9.4136875</v>
      </c>
      <c r="U101" s="141">
        <f ca="1">U27*Assumptions!$D$114*Assumptions!$D$31*USD_to_INR/million</f>
        <v>10.417960000000001</v>
      </c>
      <c r="V101" s="141">
        <f ca="1">V27*Assumptions!$D$114*Assumptions!$D$31*USD_to_INR/million</f>
        <v>11.529367499999999</v>
      </c>
      <c r="W101" s="141">
        <f ca="1">W27*Assumptions!$D$114*Assumptions!$D$31*USD_to_INR/million</f>
        <v>15.311204999999999</v>
      </c>
      <c r="X101" s="141">
        <f ca="1">X27*Assumptions!$D$114*Assumptions!$D$31*USD_to_INR/million</f>
        <v>16.944627000000001</v>
      </c>
      <c r="Y101" s="141">
        <f ca="1">Y27*Assumptions!$D$114*Assumptions!$D$31*USD_to_INR/million</f>
        <v>18.752327999999999</v>
      </c>
      <c r="Z101" s="141">
        <f ca="1">Z27*Assumptions!$D$114*Assumptions!$D$31*USD_to_INR/million</f>
        <v>20.752851000000003</v>
      </c>
      <c r="AA101" s="141">
        <f ca="1">AA27*Assumptions!$D$114*Assumptions!$D$31*USD_to_INR/million</f>
        <v>26.794596500000001</v>
      </c>
      <c r="AB101" s="141">
        <f ca="1">AB27*Assumptions!$D$114*Assumptions!$D$31*USD_to_INR/million</f>
        <v>29.653109500000003</v>
      </c>
      <c r="AC101" s="141">
        <f ca="1">AC27*Assumptions!$D$114*Assumptions!$D$31*USD_to_INR/million</f>
        <v>32.816549500000001</v>
      </c>
      <c r="AD101" s="141">
        <f ca="1">AD27*Assumptions!$D$114*Assumptions!$D$31*USD_to_INR/million</f>
        <v>36.317501499999999</v>
      </c>
      <c r="AE101" s="115"/>
      <c r="AF101" s="62"/>
      <c r="AG101" s="62"/>
      <c r="AH101" s="62"/>
      <c r="AI101" s="62"/>
      <c r="AJ101" s="62"/>
      <c r="AK101" s="62"/>
      <c r="AL101" s="62"/>
      <c r="AM101" s="62"/>
      <c r="AN101" s="21"/>
      <c r="AO101" s="21"/>
      <c r="AP101" s="21"/>
      <c r="AQ101" s="21"/>
    </row>
    <row r="102" spans="2:44">
      <c r="B102" s="164" t="s">
        <v>218</v>
      </c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15"/>
      <c r="AF102" s="62"/>
      <c r="AG102" s="62"/>
      <c r="AH102" s="62"/>
      <c r="AI102" s="62"/>
      <c r="AJ102" s="62"/>
      <c r="AK102" s="62"/>
      <c r="AL102" s="62"/>
      <c r="AM102" s="62"/>
      <c r="AN102" s="21"/>
      <c r="AO102" s="21"/>
      <c r="AP102" s="21"/>
      <c r="AQ102" s="21"/>
    </row>
    <row r="103" spans="2:44">
      <c r="B103" s="159" t="s">
        <v>382</v>
      </c>
      <c r="F103" s="141">
        <f>F32*Assumptions!$D$113*Assumptions!$D$29*F$5*USD_to_INR/million</f>
        <v>0</v>
      </c>
      <c r="G103" s="141">
        <f ca="1">G32*Assumptions!$D$113*Assumptions!$D$29*G$5*USD_to_INR/million</f>
        <v>0</v>
      </c>
      <c r="H103" s="141">
        <f ca="1">H32*Assumptions!$D$113*Assumptions!$D$29*H$5*USD_to_INR/million</f>
        <v>0</v>
      </c>
      <c r="I103" s="141">
        <f ca="1">I32*Assumptions!$D$113*Assumptions!$D$29*I$5*USD_to_INR/million</f>
        <v>0</v>
      </c>
      <c r="J103" s="141">
        <f ca="1">J32*Assumptions!$D$113*Assumptions!$D$29*J$5*USD_to_INR/million</f>
        <v>0</v>
      </c>
      <c r="K103" s="141">
        <f ca="1">K32*Assumptions!$D$113*Assumptions!$D$29*K$5*USD_to_INR/million</f>
        <v>0</v>
      </c>
      <c r="L103" s="141">
        <f ca="1">L32*Assumptions!$D$113*Assumptions!$D$29*L$5*USD_to_INR/million</f>
        <v>0</v>
      </c>
      <c r="M103" s="141">
        <f ca="1">M32*Assumptions!$D$113*Assumptions!$D$29*M$5*USD_to_INR/million</f>
        <v>0.89249999999999996</v>
      </c>
      <c r="N103" s="141">
        <f ca="1">N32*Assumptions!$D$113*Assumptions!$D$29*N$5*USD_to_INR/million</f>
        <v>1.05</v>
      </c>
      <c r="O103" s="141">
        <f ca="1">O32*Assumptions!$D$113*Assumptions!$D$29*O$5*USD_to_INR/million</f>
        <v>1.26</v>
      </c>
      <c r="P103" s="141">
        <f ca="1">P32*Assumptions!$D$113*Assumptions!$D$29*P$5*USD_to_INR/million</f>
        <v>2.2574999999999998</v>
      </c>
      <c r="Q103" s="141">
        <f ca="1">Q32*Assumptions!$D$113*Assumptions!$D$29*Q$5*USD_to_INR/million</f>
        <v>2.6775000000000002</v>
      </c>
      <c r="R103" s="141">
        <f ca="1">R32*Assumptions!$D$113*Assumptions!$D$29*R$5*USD_to_INR/million</f>
        <v>3.15</v>
      </c>
      <c r="S103" s="141">
        <f ca="1">S32*Assumptions!$D$113*Assumptions!$D$29*S$5*USD_to_INR/million</f>
        <v>4.9874999999999998</v>
      </c>
      <c r="T103" s="141">
        <f ca="1">T32*Assumptions!$D$113*Assumptions!$D$29*T$5*USD_to_INR/million</f>
        <v>5.9325000000000001</v>
      </c>
      <c r="U103" s="141">
        <f ca="1">U32*Assumptions!$D$113*Assumptions!$D$29*U$5*USD_to_INR/million</f>
        <v>7.0350000000000001</v>
      </c>
      <c r="V103" s="141">
        <f ca="1">V32*Assumptions!$D$113*Assumptions!$D$29*V$5*USD_to_INR/million</f>
        <v>8.3475000000000001</v>
      </c>
      <c r="W103" s="141">
        <f ca="1">W32*Assumptions!$D$113*Assumptions!$D$29*W$5*USD_to_INR/million</f>
        <v>12.3375</v>
      </c>
      <c r="X103" s="141">
        <f ca="1">X32*Assumptions!$D$113*Assumptions!$D$29*X$5*USD_to_INR/million</f>
        <v>14.647500000000001</v>
      </c>
      <c r="Y103" s="141">
        <f ca="1">Y32*Assumptions!$D$113*Assumptions!$D$29*Y$5*USD_to_INR/million</f>
        <v>17.377500000000001</v>
      </c>
      <c r="Z103" s="141">
        <f ca="1">Z32*Assumptions!$D$113*Assumptions!$D$29*Z$5*USD_to_INR/million</f>
        <v>20.58</v>
      </c>
      <c r="AA103" s="141">
        <f ca="1">AA32*Assumptions!$D$113*Assumptions!$D$29*AA$5*USD_to_INR/million</f>
        <v>29.295000000000002</v>
      </c>
      <c r="AB103" s="141">
        <f ca="1">AB32*Assumptions!$D$113*Assumptions!$D$29*AB$5*USD_to_INR/million</f>
        <v>34.755000000000003</v>
      </c>
      <c r="AC103" s="141">
        <f ca="1">AC32*Assumptions!$D$113*Assumptions!$D$29*AC$5*USD_to_INR/million</f>
        <v>41.212499999999999</v>
      </c>
      <c r="AD103" s="141">
        <f ca="1">AD32*Assumptions!$D$113*Assumptions!$D$29*AD$5*USD_to_INR/million</f>
        <v>48.877499999999998</v>
      </c>
      <c r="AE103" s="115"/>
      <c r="AF103" s="62"/>
      <c r="AG103" s="62"/>
      <c r="AH103" s="62"/>
      <c r="AI103" s="62"/>
      <c r="AJ103" s="62"/>
      <c r="AK103" s="62"/>
      <c r="AL103" s="62"/>
      <c r="AM103" s="62"/>
      <c r="AN103" s="21"/>
      <c r="AO103" s="21"/>
      <c r="AP103" s="21"/>
      <c r="AQ103" s="21"/>
    </row>
    <row r="104" spans="2:44" s="6" customFormat="1">
      <c r="B104" s="121" t="s">
        <v>355</v>
      </c>
      <c r="C104" s="28"/>
      <c r="D104" s="28"/>
      <c r="E104" s="28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15"/>
      <c r="AF104" s="62"/>
      <c r="AG104" s="62"/>
      <c r="AH104" s="62"/>
      <c r="AI104" s="62"/>
      <c r="AJ104" s="62"/>
      <c r="AK104" s="62"/>
      <c r="AL104" s="62"/>
      <c r="AM104" s="62"/>
      <c r="AN104" s="91"/>
      <c r="AO104" s="91"/>
      <c r="AP104" s="91"/>
      <c r="AQ104" s="91"/>
      <c r="AR104" s="20"/>
    </row>
    <row r="105" spans="2:44" s="27" customFormat="1">
      <c r="B105" s="211" t="s">
        <v>386</v>
      </c>
      <c r="F105" s="158">
        <f>F107+F109</f>
        <v>0</v>
      </c>
      <c r="G105" s="158">
        <f t="shared" ref="G105:AD105" ca="1" si="54">G107+G109</f>
        <v>0</v>
      </c>
      <c r="H105" s="158">
        <f t="shared" ca="1" si="54"/>
        <v>0</v>
      </c>
      <c r="I105" s="158">
        <f t="shared" ca="1" si="54"/>
        <v>0</v>
      </c>
      <c r="J105" s="158">
        <f t="shared" ca="1" si="54"/>
        <v>0</v>
      </c>
      <c r="K105" s="158">
        <f t="shared" ca="1" si="54"/>
        <v>0</v>
      </c>
      <c r="L105" s="158">
        <f t="shared" ca="1" si="54"/>
        <v>0</v>
      </c>
      <c r="M105" s="158">
        <f t="shared" ca="1" si="54"/>
        <v>9.7799695</v>
      </c>
      <c r="N105" s="158">
        <f t="shared" ca="1" si="54"/>
        <v>10.169754000000001</v>
      </c>
      <c r="O105" s="158">
        <f t="shared" ca="1" si="54"/>
        <v>14.8717898</v>
      </c>
      <c r="P105" s="158">
        <f t="shared" ca="1" si="54"/>
        <v>16.362045699999999</v>
      </c>
      <c r="Q105" s="158">
        <f t="shared" ca="1" si="54"/>
        <v>17.092663000000002</v>
      </c>
      <c r="R105" s="158">
        <f t="shared" ca="1" si="54"/>
        <v>17.799940200000002</v>
      </c>
      <c r="S105" s="158">
        <f t="shared" ca="1" si="54"/>
        <v>31.103982000000002</v>
      </c>
      <c r="T105" s="158">
        <f t="shared" ca="1" si="54"/>
        <v>32.438532000000002</v>
      </c>
      <c r="U105" s="158">
        <f t="shared" ca="1" si="54"/>
        <v>33.830395200000005</v>
      </c>
      <c r="V105" s="158">
        <f t="shared" ca="1" si="54"/>
        <v>35.282242800000006</v>
      </c>
      <c r="W105" s="158">
        <f t="shared" ca="1" si="54"/>
        <v>51.665152000000013</v>
      </c>
      <c r="X105" s="158">
        <f t="shared" ca="1" si="54"/>
        <v>53.912696600000011</v>
      </c>
      <c r="Y105" s="158">
        <f t="shared" ca="1" si="54"/>
        <v>56.257678399999996</v>
      </c>
      <c r="Z105" s="158">
        <f t="shared" ca="1" si="54"/>
        <v>58.6521075</v>
      </c>
      <c r="AA105" s="158">
        <f t="shared" ca="1" si="54"/>
        <v>78.867727399999993</v>
      </c>
      <c r="AB105" s="158">
        <f t="shared" ca="1" si="54"/>
        <v>82.323154200000005</v>
      </c>
      <c r="AC105" s="158">
        <f t="shared" ca="1" si="54"/>
        <v>85.929855200000006</v>
      </c>
      <c r="AD105" s="158">
        <f t="shared" ca="1" si="54"/>
        <v>89.694883599999997</v>
      </c>
      <c r="AE105" s="115"/>
      <c r="AF105" s="62"/>
      <c r="AG105" s="62"/>
      <c r="AH105" s="62"/>
      <c r="AI105" s="62"/>
      <c r="AJ105" s="62"/>
      <c r="AK105" s="62"/>
      <c r="AL105" s="62"/>
      <c r="AM105" s="62"/>
      <c r="AN105" s="41"/>
      <c r="AO105" s="41"/>
      <c r="AP105" s="41"/>
      <c r="AQ105" s="41"/>
      <c r="AR105" s="42"/>
    </row>
    <row r="106" spans="2:44" s="27" customFormat="1">
      <c r="B106" s="164" t="s">
        <v>354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15"/>
      <c r="AF106" s="62"/>
      <c r="AG106" s="62"/>
      <c r="AH106" s="62"/>
      <c r="AI106" s="62"/>
      <c r="AJ106" s="62"/>
      <c r="AK106" s="62"/>
      <c r="AL106" s="62"/>
      <c r="AM106" s="62"/>
      <c r="AN106" s="41"/>
      <c r="AO106" s="41"/>
      <c r="AP106" s="41"/>
      <c r="AQ106" s="41"/>
      <c r="AR106" s="42"/>
    </row>
    <row r="107" spans="2:44">
      <c r="B107" s="159" t="s">
        <v>382</v>
      </c>
      <c r="F107" s="141">
        <f>F39*Assumptions!$D$114*Assumptions!$D$31*F$5*USD_to_INR/million</f>
        <v>0</v>
      </c>
      <c r="G107" s="141">
        <f ca="1">G39*Assumptions!$D$114*Assumptions!$D$31*G$5*USD_to_INR/million</f>
        <v>0</v>
      </c>
      <c r="H107" s="141">
        <f ca="1">H39*Assumptions!$D$114*Assumptions!$D$31*H$5*USD_to_INR/million</f>
        <v>0</v>
      </c>
      <c r="I107" s="141">
        <f ca="1">I39*Assumptions!$D$114*Assumptions!$D$31*I$5*USD_to_INR/million</f>
        <v>0</v>
      </c>
      <c r="J107" s="141">
        <f ca="1">J39*Assumptions!$D$114*Assumptions!$D$31*J$5*USD_to_INR/million</f>
        <v>0</v>
      </c>
      <c r="K107" s="141">
        <f ca="1">K39*Assumptions!$D$114*Assumptions!$D$31*K$5*USD_to_INR/million</f>
        <v>0</v>
      </c>
      <c r="L107" s="141">
        <f ca="1">L39*Assumptions!$D$114*Assumptions!$D$31*L$5*USD_to_INR/million</f>
        <v>0</v>
      </c>
      <c r="M107" s="141">
        <f ca="1">M39*Assumptions!$D$114*Assumptions!$D$31*M$5*USD_to_INR/million</f>
        <v>8.3624694999999996</v>
      </c>
      <c r="N107" s="141">
        <f ca="1">N39*Assumptions!$D$114*Assumptions!$D$31*N$5*USD_to_INR/million</f>
        <v>8.7522540000000006</v>
      </c>
      <c r="O107" s="141">
        <f ca="1">O39*Assumptions!$D$114*Assumptions!$D$31*O$5*USD_to_INR/million</f>
        <v>12.824289800000001</v>
      </c>
      <c r="P107" s="141">
        <f ca="1">P39*Assumptions!$D$114*Assumptions!$D$31*P$5*USD_to_INR/million</f>
        <v>13.4220457</v>
      </c>
      <c r="Q107" s="141">
        <f ca="1">Q39*Assumptions!$D$114*Assumptions!$D$31*Q$5*USD_to_INR/million</f>
        <v>14.047663</v>
      </c>
      <c r="R107" s="141">
        <f ca="1">R39*Assumptions!$D$114*Assumptions!$D$31*R$5*USD_to_INR/million</f>
        <v>14.7024402</v>
      </c>
      <c r="S107" s="141">
        <f ca="1">S39*Assumptions!$D$114*Assumptions!$D$31*S$5*USD_to_INR/million</f>
        <v>26.378982000000004</v>
      </c>
      <c r="T107" s="141">
        <f ca="1">T39*Assumptions!$D$114*Assumptions!$D$31*T$5*USD_to_INR/million</f>
        <v>27.608532000000004</v>
      </c>
      <c r="U107" s="141">
        <f ca="1">U39*Assumptions!$D$114*Assumptions!$D$31*U$5*USD_to_INR/million</f>
        <v>28.895395200000006</v>
      </c>
      <c r="V107" s="141">
        <f ca="1">V39*Assumptions!$D$114*Assumptions!$D$31*V$5*USD_to_INR/million</f>
        <v>30.242242800000003</v>
      </c>
      <c r="W107" s="141">
        <f ca="1">W39*Assumptions!$D$114*Assumptions!$D$31*W$5*USD_to_INR/million</f>
        <v>44.84015200000001</v>
      </c>
      <c r="X107" s="141">
        <f ca="1">X39*Assumptions!$D$114*Assumptions!$D$31*X$5*USD_to_INR/million</f>
        <v>46.930196600000009</v>
      </c>
      <c r="Y107" s="141">
        <f ca="1">Y39*Assumptions!$D$114*Assumptions!$D$31*Y$5*USD_to_INR/million</f>
        <v>49.117678399999996</v>
      </c>
      <c r="Z107" s="141">
        <f ca="1">Z39*Assumptions!$D$114*Assumptions!$D$31*Z$5*USD_to_INR/million</f>
        <v>51.407107500000002</v>
      </c>
      <c r="AA107" s="141">
        <f ca="1">AA39*Assumptions!$D$114*Assumptions!$D$31*AA$5*USD_to_INR/million</f>
        <v>69.627727399999998</v>
      </c>
      <c r="AB107" s="141">
        <f ca="1">AB39*Assumptions!$D$114*Assumptions!$D$31*AB$5*USD_to_INR/million</f>
        <v>72.873154200000002</v>
      </c>
      <c r="AC107" s="141">
        <f ca="1">AC39*Assumptions!$D$114*Assumptions!$D$31*AC$5*USD_to_INR/million</f>
        <v>76.269855200000009</v>
      </c>
      <c r="AD107" s="141">
        <f ca="1">AD39*Assumptions!$D$114*Assumptions!$D$31*AD$5*USD_to_INR/million</f>
        <v>79.824883599999993</v>
      </c>
      <c r="AE107" s="115"/>
      <c r="AF107" s="62"/>
      <c r="AG107" s="62"/>
      <c r="AH107" s="62"/>
      <c r="AI107" s="62"/>
      <c r="AJ107" s="62"/>
      <c r="AK107" s="62"/>
      <c r="AL107" s="62"/>
      <c r="AM107" s="62"/>
      <c r="AN107" s="21"/>
      <c r="AO107" s="21"/>
      <c r="AP107" s="21"/>
      <c r="AQ107" s="21"/>
    </row>
    <row r="108" spans="2:44">
      <c r="B108" s="164" t="s">
        <v>218</v>
      </c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15"/>
      <c r="AF108" s="62"/>
      <c r="AG108" s="62"/>
      <c r="AH108" s="62"/>
      <c r="AI108" s="62"/>
      <c r="AJ108" s="62"/>
      <c r="AK108" s="62"/>
      <c r="AL108" s="62"/>
      <c r="AM108" s="62"/>
      <c r="AN108" s="21"/>
      <c r="AO108" s="21"/>
      <c r="AP108" s="21"/>
      <c r="AQ108" s="21"/>
    </row>
    <row r="109" spans="2:44">
      <c r="B109" s="159" t="s">
        <v>382</v>
      </c>
      <c r="F109" s="141">
        <f>F44*Assumptions!$D$113*Assumptions!$D$29*F$5*USD_to_INR/million</f>
        <v>0</v>
      </c>
      <c r="G109" s="141">
        <f ca="1">G44*Assumptions!$D$113*Assumptions!$D$29*G$5*USD_to_INR/million</f>
        <v>0</v>
      </c>
      <c r="H109" s="141">
        <f ca="1">H44*Assumptions!$D$113*Assumptions!$D$29*H$5*USD_to_INR/million</f>
        <v>0</v>
      </c>
      <c r="I109" s="141">
        <f ca="1">I44*Assumptions!$D$113*Assumptions!$D$29*I$5*USD_to_INR/million</f>
        <v>0</v>
      </c>
      <c r="J109" s="141">
        <f ca="1">J44*Assumptions!$D$113*Assumptions!$D$29*J$5*USD_to_INR/million</f>
        <v>0</v>
      </c>
      <c r="K109" s="141">
        <f ca="1">K44*Assumptions!$D$113*Assumptions!$D$29*K$5*USD_to_INR/million</f>
        <v>0</v>
      </c>
      <c r="L109" s="141">
        <f ca="1">L44*Assumptions!$D$113*Assumptions!$D$29*L$5*USD_to_INR/million</f>
        <v>0</v>
      </c>
      <c r="M109" s="141">
        <f ca="1">M44*Assumptions!$D$113*Assumptions!$D$29*M$5*USD_to_INR/million</f>
        <v>1.4175</v>
      </c>
      <c r="N109" s="141">
        <f ca="1">N44*Assumptions!$D$113*Assumptions!$D$29*N$5*USD_to_INR/million</f>
        <v>1.4175</v>
      </c>
      <c r="O109" s="141">
        <f ca="1">O44*Assumptions!$D$113*Assumptions!$D$29*O$5*USD_to_INR/million</f>
        <v>2.0474999999999999</v>
      </c>
      <c r="P109" s="141">
        <f ca="1">P44*Assumptions!$D$113*Assumptions!$D$29*P$5*USD_to_INR/million</f>
        <v>2.94</v>
      </c>
      <c r="Q109" s="141">
        <f ca="1">Q44*Assumptions!$D$113*Assumptions!$D$29*Q$5*USD_to_INR/million</f>
        <v>3.0449999999999999</v>
      </c>
      <c r="R109" s="141">
        <f ca="1">R44*Assumptions!$D$113*Assumptions!$D$29*R$5*USD_to_INR/million</f>
        <v>3.0975000000000001</v>
      </c>
      <c r="S109" s="141">
        <f ca="1">S44*Assumptions!$D$113*Assumptions!$D$29*S$5*USD_to_INR/million</f>
        <v>4.7249999999999996</v>
      </c>
      <c r="T109" s="141">
        <f ca="1">T44*Assumptions!$D$113*Assumptions!$D$29*T$5*USD_to_INR/million</f>
        <v>4.83</v>
      </c>
      <c r="U109" s="141">
        <f ca="1">U44*Assumptions!$D$113*Assumptions!$D$29*U$5*USD_to_INR/million</f>
        <v>4.9349999999999996</v>
      </c>
      <c r="V109" s="141">
        <f ca="1">V44*Assumptions!$D$113*Assumptions!$D$29*V$5*USD_to_INR/million</f>
        <v>5.04</v>
      </c>
      <c r="W109" s="141">
        <f ca="1">W44*Assumptions!$D$113*Assumptions!$D$29*W$5*USD_to_INR/million</f>
        <v>6.8250000000000002</v>
      </c>
      <c r="X109" s="141">
        <f ca="1">X44*Assumptions!$D$113*Assumptions!$D$29*X$5*USD_to_INR/million</f>
        <v>6.9824999999999999</v>
      </c>
      <c r="Y109" s="141">
        <f ca="1">Y44*Assumptions!$D$113*Assumptions!$D$29*Y$5*USD_to_INR/million</f>
        <v>7.14</v>
      </c>
      <c r="Z109" s="141">
        <f ca="1">Z44*Assumptions!$D$113*Assumptions!$D$29*Z$5*USD_to_INR/million</f>
        <v>7.2450000000000001</v>
      </c>
      <c r="AA109" s="141">
        <f ca="1">AA44*Assumptions!$D$113*Assumptions!$D$29*AA$5*USD_to_INR/million</f>
        <v>9.24</v>
      </c>
      <c r="AB109" s="141">
        <f ca="1">AB44*Assumptions!$D$113*Assumptions!$D$29*AB$5*USD_to_INR/million</f>
        <v>9.4499999999999993</v>
      </c>
      <c r="AC109" s="141">
        <f ca="1">AC44*Assumptions!$D$113*Assumptions!$D$29*AC$5*USD_to_INR/million</f>
        <v>9.66</v>
      </c>
      <c r="AD109" s="141">
        <f ca="1">AD44*Assumptions!$D$113*Assumptions!$D$29*AD$5*USD_to_INR/million</f>
        <v>9.8699999999999992</v>
      </c>
      <c r="AE109" s="115"/>
      <c r="AF109" s="62"/>
      <c r="AG109" s="62"/>
      <c r="AH109" s="62"/>
      <c r="AI109" s="62"/>
      <c r="AJ109" s="62"/>
      <c r="AK109" s="62"/>
      <c r="AL109" s="62"/>
      <c r="AM109" s="62"/>
      <c r="AN109" s="21"/>
      <c r="AO109" s="21"/>
      <c r="AP109" s="21"/>
      <c r="AQ109" s="21"/>
    </row>
    <row r="110" spans="2:44">
      <c r="B110" s="121" t="s">
        <v>356</v>
      </c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15"/>
      <c r="AF110" s="62"/>
      <c r="AG110" s="62"/>
      <c r="AH110" s="62"/>
      <c r="AI110" s="62"/>
      <c r="AJ110" s="62"/>
      <c r="AK110" s="62"/>
      <c r="AL110" s="62"/>
      <c r="AM110" s="62"/>
      <c r="AN110" s="21"/>
      <c r="AO110" s="21"/>
      <c r="AP110" s="21"/>
      <c r="AQ110" s="21"/>
    </row>
    <row r="111" spans="2:44" s="27" customFormat="1">
      <c r="B111" s="211" t="s">
        <v>386</v>
      </c>
      <c r="F111" s="158">
        <f>F113+F115</f>
        <v>0</v>
      </c>
      <c r="G111" s="158">
        <f t="shared" ref="G111:AD111" ca="1" si="55">G113+G115</f>
        <v>0</v>
      </c>
      <c r="H111" s="158">
        <f t="shared" ca="1" si="55"/>
        <v>0</v>
      </c>
      <c r="I111" s="158">
        <f t="shared" ca="1" si="55"/>
        <v>0</v>
      </c>
      <c r="J111" s="158">
        <f t="shared" ca="1" si="55"/>
        <v>0</v>
      </c>
      <c r="K111" s="158">
        <f t="shared" ca="1" si="55"/>
        <v>0</v>
      </c>
      <c r="L111" s="158">
        <f t="shared" ca="1" si="55"/>
        <v>0</v>
      </c>
      <c r="M111" s="158">
        <f t="shared" ca="1" si="55"/>
        <v>8.817280499999999</v>
      </c>
      <c r="N111" s="158">
        <f t="shared" ca="1" si="55"/>
        <v>9.2195879999999999</v>
      </c>
      <c r="O111" s="158">
        <f t="shared" ca="1" si="55"/>
        <v>13.4514779</v>
      </c>
      <c r="P111" s="158">
        <f t="shared" ca="1" si="55"/>
        <v>14.932925000000001</v>
      </c>
      <c r="Q111" s="158">
        <f t="shared" ca="1" si="55"/>
        <v>15.599376799999998</v>
      </c>
      <c r="R111" s="158">
        <f t="shared" ca="1" si="55"/>
        <v>16.291994599999999</v>
      </c>
      <c r="S111" s="158">
        <f t="shared" ca="1" si="55"/>
        <v>28.503442800000002</v>
      </c>
      <c r="T111" s="158">
        <f t="shared" ca="1" si="55"/>
        <v>29.764383600000002</v>
      </c>
      <c r="U111" s="158">
        <f t="shared" ca="1" si="55"/>
        <v>31.129266000000001</v>
      </c>
      <c r="V111" s="158">
        <f t="shared" ca="1" si="55"/>
        <v>32.495475600000006</v>
      </c>
      <c r="W111" s="158">
        <f t="shared" ca="1" si="55"/>
        <v>47.643659</v>
      </c>
      <c r="X111" s="158">
        <f t="shared" ca="1" si="55"/>
        <v>49.7818489</v>
      </c>
      <c r="Y111" s="158">
        <f t="shared" ca="1" si="55"/>
        <v>52.007456200000007</v>
      </c>
      <c r="Z111" s="158">
        <f t="shared" ca="1" si="55"/>
        <v>54.377074500000006</v>
      </c>
      <c r="AA111" s="158">
        <f t="shared" ca="1" si="55"/>
        <v>73.143924000000013</v>
      </c>
      <c r="AB111" s="158">
        <f t="shared" ca="1" si="55"/>
        <v>76.423995200000022</v>
      </c>
      <c r="AC111" s="158">
        <f t="shared" ca="1" si="55"/>
        <v>79.839817400000001</v>
      </c>
      <c r="AD111" s="158">
        <f t="shared" ca="1" si="55"/>
        <v>83.450220000000016</v>
      </c>
      <c r="AE111" s="115"/>
      <c r="AF111" s="62"/>
      <c r="AG111" s="62"/>
      <c r="AH111" s="62"/>
      <c r="AI111" s="62"/>
      <c r="AJ111" s="62"/>
      <c r="AK111" s="62"/>
      <c r="AL111" s="62"/>
      <c r="AM111" s="62"/>
      <c r="AN111" s="41"/>
      <c r="AO111" s="41"/>
      <c r="AP111" s="41"/>
      <c r="AQ111" s="41"/>
      <c r="AR111" s="42"/>
    </row>
    <row r="112" spans="2:44">
      <c r="B112" s="164" t="s">
        <v>354</v>
      </c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15"/>
      <c r="AF112" s="62"/>
      <c r="AG112" s="62"/>
      <c r="AH112" s="62"/>
      <c r="AI112" s="62"/>
      <c r="AJ112" s="62"/>
      <c r="AK112" s="62"/>
      <c r="AL112" s="62"/>
      <c r="AM112" s="62"/>
      <c r="AN112" s="21"/>
      <c r="AO112" s="21"/>
      <c r="AP112" s="21"/>
      <c r="AQ112" s="21"/>
    </row>
    <row r="113" spans="2:44">
      <c r="B113" s="159" t="s">
        <v>382</v>
      </c>
      <c r="F113" s="141">
        <f>F51*Assumptions!$D$114*Assumptions!$D$31*F$5*USD_to_INR/million</f>
        <v>0</v>
      </c>
      <c r="G113" s="141">
        <f ca="1">G51*Assumptions!$D$114*Assumptions!$D$31*G$5*USD_to_INR/million</f>
        <v>0</v>
      </c>
      <c r="H113" s="141">
        <f ca="1">H51*Assumptions!$D$114*Assumptions!$D$31*H$5*USD_to_INR/million</f>
        <v>0</v>
      </c>
      <c r="I113" s="141">
        <f ca="1">I51*Assumptions!$D$114*Assumptions!$D$31*I$5*USD_to_INR/million</f>
        <v>0</v>
      </c>
      <c r="J113" s="141">
        <f ca="1">J51*Assumptions!$D$114*Assumptions!$D$31*J$5*USD_to_INR/million</f>
        <v>0</v>
      </c>
      <c r="K113" s="141">
        <f ca="1">K51*Assumptions!$D$114*Assumptions!$D$31*K$5*USD_to_INR/million</f>
        <v>0</v>
      </c>
      <c r="L113" s="141">
        <f ca="1">L51*Assumptions!$D$114*Assumptions!$D$31*L$5*USD_to_INR/million</f>
        <v>0</v>
      </c>
      <c r="M113" s="141">
        <f ca="1">M51*Assumptions!$D$114*Assumptions!$D$31*M$5*USD_to_INR/million</f>
        <v>7.5047804999999999</v>
      </c>
      <c r="N113" s="141">
        <f ca="1">N51*Assumptions!$D$114*Assumptions!$D$31*N$5*USD_to_INR/million</f>
        <v>7.8545880000000006</v>
      </c>
      <c r="O113" s="141">
        <f ca="1">O51*Assumptions!$D$114*Assumptions!$D$31*O$5*USD_to_INR/million</f>
        <v>11.5089779</v>
      </c>
      <c r="P113" s="141">
        <f ca="1">P51*Assumptions!$D$114*Assumptions!$D$31*P$5*USD_to_INR/million</f>
        <v>12.045425</v>
      </c>
      <c r="Q113" s="141">
        <f ca="1">Q51*Assumptions!$D$114*Assumptions!$D$31*Q$5*USD_to_INR/million</f>
        <v>12.606876799999998</v>
      </c>
      <c r="R113" s="141">
        <f ca="1">R51*Assumptions!$D$114*Assumptions!$D$31*R$5*USD_to_INR/million</f>
        <v>13.194494599999999</v>
      </c>
      <c r="S113" s="141">
        <f ca="1">S51*Assumptions!$D$114*Assumptions!$D$31*S$5*USD_to_INR/million</f>
        <v>23.673442800000004</v>
      </c>
      <c r="T113" s="141">
        <f ca="1">T51*Assumptions!$D$114*Assumptions!$D$31*T$5*USD_to_INR/million</f>
        <v>24.776883600000001</v>
      </c>
      <c r="U113" s="141">
        <f ca="1">U51*Assumptions!$D$114*Assumptions!$D$31*U$5*USD_to_INR/million</f>
        <v>25.931766000000003</v>
      </c>
      <c r="V113" s="141">
        <f ca="1">V51*Assumptions!$D$114*Assumptions!$D$31*V$5*USD_to_INR/million</f>
        <v>27.140475600000002</v>
      </c>
      <c r="W113" s="141">
        <f ca="1">W51*Assumptions!$D$114*Assumptions!$D$31*W$5*USD_to_INR/million</f>
        <v>40.241159000000003</v>
      </c>
      <c r="X113" s="141">
        <f ca="1">X51*Assumptions!$D$114*Assumptions!$D$31*X$5*USD_to_INR/million</f>
        <v>42.116848900000001</v>
      </c>
      <c r="Y113" s="141">
        <f ca="1">Y51*Assumptions!$D$114*Assumptions!$D$31*Y$5*USD_to_INR/million</f>
        <v>44.079956200000005</v>
      </c>
      <c r="Z113" s="141">
        <f ca="1">Z51*Assumptions!$D$114*Assumptions!$D$31*Z$5*USD_to_INR/million</f>
        <v>46.134574500000006</v>
      </c>
      <c r="AA113" s="141">
        <f ca="1">AA51*Assumptions!$D$114*Assumptions!$D$31*AA$5*USD_to_INR/million</f>
        <v>62.486424000000014</v>
      </c>
      <c r="AB113" s="141">
        <f ca="1">AB51*Assumptions!$D$114*Assumptions!$D$31*AB$5*USD_to_INR/million</f>
        <v>65.398995200000016</v>
      </c>
      <c r="AC113" s="141">
        <f ca="1">AC51*Assumptions!$D$114*Assumptions!$D$31*AC$5*USD_to_INR/million</f>
        <v>68.447317400000003</v>
      </c>
      <c r="AD113" s="141">
        <f ca="1">AD51*Assumptions!$D$114*Assumptions!$D$31*AD$5*USD_to_INR/million</f>
        <v>71.637720000000016</v>
      </c>
      <c r="AE113" s="115"/>
      <c r="AF113" s="62"/>
      <c r="AG113" s="62"/>
      <c r="AH113" s="62"/>
      <c r="AI113" s="62"/>
      <c r="AJ113" s="62"/>
      <c r="AK113" s="62"/>
      <c r="AL113" s="62"/>
      <c r="AM113" s="62"/>
      <c r="AN113" s="21"/>
      <c r="AO113" s="21"/>
      <c r="AP113" s="21"/>
      <c r="AQ113" s="21"/>
    </row>
    <row r="114" spans="2:44">
      <c r="B114" s="164" t="s">
        <v>218</v>
      </c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15"/>
      <c r="AF114" s="62"/>
      <c r="AG114" s="62"/>
      <c r="AH114" s="62"/>
      <c r="AI114" s="62"/>
      <c r="AJ114" s="62"/>
      <c r="AK114" s="62"/>
      <c r="AL114" s="62"/>
      <c r="AM114" s="62"/>
      <c r="AN114" s="21"/>
      <c r="AO114" s="21"/>
      <c r="AP114" s="21"/>
      <c r="AQ114" s="21"/>
    </row>
    <row r="115" spans="2:44">
      <c r="B115" s="159" t="s">
        <v>382</v>
      </c>
      <c r="F115" s="141">
        <f>F56*Assumptions!$D$113*Assumptions!$D$29*F$5*USD_to_INR/million</f>
        <v>0</v>
      </c>
      <c r="G115" s="141">
        <f ca="1">G56*Assumptions!$D$113*Assumptions!$D$29*G$5*USD_to_INR/million</f>
        <v>0</v>
      </c>
      <c r="H115" s="141">
        <f ca="1">H56*Assumptions!$D$113*Assumptions!$D$29*H$5*USD_to_INR/million</f>
        <v>0</v>
      </c>
      <c r="I115" s="141">
        <f ca="1">I56*Assumptions!$D$113*Assumptions!$D$29*I$5*USD_to_INR/million</f>
        <v>0</v>
      </c>
      <c r="J115" s="141">
        <f ca="1">J56*Assumptions!$D$113*Assumptions!$D$29*J$5*USD_to_INR/million</f>
        <v>0</v>
      </c>
      <c r="K115" s="141">
        <f ca="1">K56*Assumptions!$D$113*Assumptions!$D$29*K$5*USD_to_INR/million</f>
        <v>0</v>
      </c>
      <c r="L115" s="141">
        <f ca="1">L56*Assumptions!$D$113*Assumptions!$D$29*L$5*USD_to_INR/million</f>
        <v>0</v>
      </c>
      <c r="M115" s="141">
        <f ca="1">M56*Assumptions!$D$113*Assumptions!$D$29*M$5*USD_to_INR/million</f>
        <v>1.3125</v>
      </c>
      <c r="N115" s="141">
        <f ca="1">N56*Assumptions!$D$113*Assumptions!$D$29*N$5*USD_to_INR/million</f>
        <v>1.365</v>
      </c>
      <c r="O115" s="141">
        <f ca="1">O56*Assumptions!$D$113*Assumptions!$D$29*O$5*USD_to_INR/million</f>
        <v>1.9424999999999999</v>
      </c>
      <c r="P115" s="141">
        <f ca="1">P56*Assumptions!$D$113*Assumptions!$D$29*P$5*USD_to_INR/million</f>
        <v>2.8875000000000002</v>
      </c>
      <c r="Q115" s="141">
        <f ca="1">Q56*Assumptions!$D$113*Assumptions!$D$29*Q$5*USD_to_INR/million</f>
        <v>2.9925000000000002</v>
      </c>
      <c r="R115" s="141">
        <f ca="1">R56*Assumptions!$D$113*Assumptions!$D$29*R$5*USD_to_INR/million</f>
        <v>3.0975000000000001</v>
      </c>
      <c r="S115" s="141">
        <f ca="1">S56*Assumptions!$D$113*Assumptions!$D$29*S$5*USD_to_INR/million</f>
        <v>4.83</v>
      </c>
      <c r="T115" s="141">
        <f ca="1">T56*Assumptions!$D$113*Assumptions!$D$29*T$5*USD_to_INR/million</f>
        <v>4.9874999999999998</v>
      </c>
      <c r="U115" s="141">
        <f ca="1">U56*Assumptions!$D$113*Assumptions!$D$29*U$5*USD_to_INR/million</f>
        <v>5.1974999999999998</v>
      </c>
      <c r="V115" s="141">
        <f ca="1">V56*Assumptions!$D$113*Assumptions!$D$29*V$5*USD_to_INR/million</f>
        <v>5.3550000000000004</v>
      </c>
      <c r="W115" s="141">
        <f ca="1">W56*Assumptions!$D$113*Assumptions!$D$29*W$5*USD_to_INR/million</f>
        <v>7.4024999999999999</v>
      </c>
      <c r="X115" s="141">
        <f ca="1">X56*Assumptions!$D$113*Assumptions!$D$29*X$5*USD_to_INR/million</f>
        <v>7.665</v>
      </c>
      <c r="Y115" s="141">
        <f ca="1">Y56*Assumptions!$D$113*Assumptions!$D$29*Y$5*USD_to_INR/million</f>
        <v>7.9275000000000002</v>
      </c>
      <c r="Z115" s="141">
        <f ca="1">Z56*Assumptions!$D$113*Assumptions!$D$29*Z$5*USD_to_INR/million</f>
        <v>8.2424999999999997</v>
      </c>
      <c r="AA115" s="141">
        <f ca="1">AA56*Assumptions!$D$113*Assumptions!$D$29*AA$5*USD_to_INR/million</f>
        <v>10.657500000000001</v>
      </c>
      <c r="AB115" s="141">
        <f ca="1">AB56*Assumptions!$D$113*Assumptions!$D$29*AB$5*USD_to_INR/million</f>
        <v>11.025</v>
      </c>
      <c r="AC115" s="141">
        <f ca="1">AC56*Assumptions!$D$113*Assumptions!$D$29*AC$5*USD_to_INR/million</f>
        <v>11.3925</v>
      </c>
      <c r="AD115" s="141">
        <f ca="1">AD56*Assumptions!$D$113*Assumptions!$D$29*AD$5*USD_to_INR/million</f>
        <v>11.8125</v>
      </c>
      <c r="AE115" s="115"/>
      <c r="AF115" s="62"/>
      <c r="AG115" s="62"/>
      <c r="AH115" s="62"/>
      <c r="AI115" s="62"/>
      <c r="AJ115" s="62"/>
      <c r="AK115" s="62"/>
      <c r="AL115" s="62"/>
      <c r="AM115" s="62"/>
      <c r="AN115" s="21"/>
      <c r="AO115" s="21"/>
      <c r="AP115" s="21"/>
      <c r="AQ115" s="21"/>
    </row>
    <row r="116" spans="2:44">
      <c r="B116" s="150" t="s">
        <v>72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115"/>
      <c r="AF116" s="62"/>
      <c r="AG116" s="62"/>
      <c r="AH116" s="62"/>
      <c r="AI116" s="62"/>
      <c r="AJ116" s="62"/>
      <c r="AK116" s="62"/>
      <c r="AL116" s="62"/>
      <c r="AM116" s="62"/>
      <c r="AN116" s="21"/>
      <c r="AO116" s="21"/>
      <c r="AP116" s="21"/>
      <c r="AQ116" s="21"/>
    </row>
    <row r="117" spans="2:44" s="27" customFormat="1">
      <c r="B117" s="66" t="s">
        <v>385</v>
      </c>
      <c r="F117" s="158">
        <f>F119+F121+F123</f>
        <v>0</v>
      </c>
      <c r="G117" s="158">
        <f t="shared" ref="G117:AD117" ca="1" si="56">G119+G121+G123</f>
        <v>0</v>
      </c>
      <c r="H117" s="158">
        <f t="shared" ca="1" si="56"/>
        <v>0</v>
      </c>
      <c r="I117" s="158">
        <f t="shared" ca="1" si="56"/>
        <v>0</v>
      </c>
      <c r="J117" s="158">
        <f t="shared" ca="1" si="56"/>
        <v>0</v>
      </c>
      <c r="K117" s="158">
        <f t="shared" ca="1" si="56"/>
        <v>0</v>
      </c>
      <c r="L117" s="158">
        <f t="shared" ca="1" si="56"/>
        <v>44.442999999999998</v>
      </c>
      <c r="M117" s="158">
        <f t="shared" ca="1" si="56"/>
        <v>44.442999999999998</v>
      </c>
      <c r="N117" s="158">
        <f t="shared" ca="1" si="56"/>
        <v>44.442999999999998</v>
      </c>
      <c r="O117" s="158">
        <f t="shared" ca="1" si="56"/>
        <v>71.05</v>
      </c>
      <c r="P117" s="158">
        <f t="shared" ca="1" si="56"/>
        <v>71.05</v>
      </c>
      <c r="Q117" s="158">
        <f t="shared" ca="1" si="56"/>
        <v>71.05</v>
      </c>
      <c r="R117" s="158">
        <f t="shared" ca="1" si="56"/>
        <v>71.05</v>
      </c>
      <c r="S117" s="158">
        <f t="shared" ca="1" si="56"/>
        <v>109.56400000000001</v>
      </c>
      <c r="T117" s="158">
        <f t="shared" ca="1" si="56"/>
        <v>109.56400000000001</v>
      </c>
      <c r="U117" s="158">
        <f t="shared" ca="1" si="56"/>
        <v>109.56400000000001</v>
      </c>
      <c r="V117" s="158">
        <f t="shared" ca="1" si="56"/>
        <v>109.56400000000001</v>
      </c>
      <c r="W117" s="158">
        <f t="shared" ca="1" si="56"/>
        <v>163.75800000000001</v>
      </c>
      <c r="X117" s="158">
        <f t="shared" ca="1" si="56"/>
        <v>163.75800000000001</v>
      </c>
      <c r="Y117" s="158">
        <f t="shared" ca="1" si="56"/>
        <v>163.75800000000001</v>
      </c>
      <c r="Z117" s="158">
        <f t="shared" ca="1" si="56"/>
        <v>163.75800000000001</v>
      </c>
      <c r="AA117" s="158">
        <f t="shared" ca="1" si="56"/>
        <v>226.33100000000002</v>
      </c>
      <c r="AB117" s="158">
        <f t="shared" ca="1" si="56"/>
        <v>226.33100000000002</v>
      </c>
      <c r="AC117" s="158">
        <f t="shared" ca="1" si="56"/>
        <v>226.33100000000002</v>
      </c>
      <c r="AD117" s="158">
        <f t="shared" ca="1" si="56"/>
        <v>226.33100000000002</v>
      </c>
      <c r="AE117" s="115"/>
      <c r="AF117" s="62"/>
      <c r="AG117" s="62"/>
      <c r="AH117" s="62"/>
      <c r="AI117" s="62"/>
      <c r="AJ117" s="62"/>
      <c r="AK117" s="62"/>
      <c r="AL117" s="62"/>
      <c r="AM117" s="62"/>
      <c r="AN117" s="41"/>
      <c r="AO117" s="41"/>
      <c r="AP117" s="41"/>
      <c r="AQ117" s="41"/>
      <c r="AR117" s="42"/>
    </row>
    <row r="118" spans="2:44" s="27" customFormat="1">
      <c r="B118" s="121" t="s">
        <v>149</v>
      </c>
      <c r="C118" s="28"/>
      <c r="D118" s="28"/>
      <c r="E118" s="28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15"/>
      <c r="AF118" s="62"/>
      <c r="AG118" s="62"/>
      <c r="AH118" s="62"/>
      <c r="AI118" s="62"/>
      <c r="AJ118" s="62"/>
      <c r="AK118" s="62"/>
      <c r="AL118" s="62"/>
      <c r="AM118" s="62"/>
      <c r="AN118" s="41"/>
      <c r="AO118" s="41"/>
      <c r="AP118" s="41"/>
      <c r="AQ118" s="41"/>
      <c r="AR118" s="42"/>
    </row>
    <row r="119" spans="2:44">
      <c r="B119" s="211" t="s">
        <v>386</v>
      </c>
      <c r="F119" s="141">
        <f>F61*Assumptions!$D$115*Assumptions!$D$73*F$5*USD_to_INR/million</f>
        <v>0</v>
      </c>
      <c r="G119" s="141">
        <f ca="1">G61*Assumptions!$D$115*Assumptions!$D$73*G$5*USD_to_INR/million</f>
        <v>0</v>
      </c>
      <c r="H119" s="141">
        <f ca="1">H61*Assumptions!$D$115*Assumptions!$D$73*H$5*USD_to_INR/million</f>
        <v>0</v>
      </c>
      <c r="I119" s="141">
        <f ca="1">I61*Assumptions!$D$115*Assumptions!$D$73*I$5*USD_to_INR/million</f>
        <v>0</v>
      </c>
      <c r="J119" s="141">
        <f ca="1">J61*Assumptions!$D$115*Assumptions!$D$73*J$5*USD_to_INR/million</f>
        <v>0</v>
      </c>
      <c r="K119" s="141">
        <f ca="1">K61*Assumptions!$D$115*Assumptions!$D$73*K$5*USD_to_INR/million</f>
        <v>0</v>
      </c>
      <c r="L119" s="141">
        <f ca="1">L61*Assumptions!$D$115*Assumptions!$D$73*L$5*USD_to_INR/million</f>
        <v>12.151999999999999</v>
      </c>
      <c r="M119" s="141">
        <f ca="1">M61*Assumptions!$D$115*Assumptions!$D$73*M$5*USD_to_INR/million</f>
        <v>12.151999999999999</v>
      </c>
      <c r="N119" s="141">
        <f ca="1">N61*Assumptions!$D$115*Assumptions!$D$73*N$5*USD_to_INR/million</f>
        <v>12.151999999999999</v>
      </c>
      <c r="O119" s="141">
        <f ca="1">O61*Assumptions!$D$115*Assumptions!$D$73*O$5*USD_to_INR/million</f>
        <v>20.335000000000001</v>
      </c>
      <c r="P119" s="141">
        <f ca="1">P61*Assumptions!$D$115*Assumptions!$D$73*P$5*USD_to_INR/million</f>
        <v>20.335000000000001</v>
      </c>
      <c r="Q119" s="141">
        <f ca="1">Q61*Assumptions!$D$115*Assumptions!$D$73*Q$5*USD_to_INR/million</f>
        <v>20.335000000000001</v>
      </c>
      <c r="R119" s="141">
        <f ca="1">R61*Assumptions!$D$115*Assumptions!$D$73*R$5*USD_to_INR/million</f>
        <v>20.335000000000001</v>
      </c>
      <c r="S119" s="141">
        <f ca="1">S61*Assumptions!$D$115*Assumptions!$D$73*S$5*USD_to_INR/million</f>
        <v>29.693999999999999</v>
      </c>
      <c r="T119" s="141">
        <f ca="1">T61*Assumptions!$D$115*Assumptions!$D$73*T$5*USD_to_INR/million</f>
        <v>29.693999999999999</v>
      </c>
      <c r="U119" s="141">
        <f ca="1">U61*Assumptions!$D$115*Assumptions!$D$73*U$5*USD_to_INR/million</f>
        <v>29.693999999999999</v>
      </c>
      <c r="V119" s="141">
        <f ca="1">V61*Assumptions!$D$115*Assumptions!$D$73*V$5*USD_to_INR/million</f>
        <v>29.693999999999999</v>
      </c>
      <c r="W119" s="141">
        <f ca="1">W61*Assumptions!$D$115*Assumptions!$D$73*W$5*USD_to_INR/million</f>
        <v>40.621000000000002</v>
      </c>
      <c r="X119" s="141">
        <f ca="1">X61*Assumptions!$D$115*Assumptions!$D$73*X$5*USD_to_INR/million</f>
        <v>40.621000000000002</v>
      </c>
      <c r="Y119" s="141">
        <f ca="1">Y61*Assumptions!$D$115*Assumptions!$D$73*Y$5*USD_to_INR/million</f>
        <v>40.621000000000002</v>
      </c>
      <c r="Z119" s="141">
        <f ca="1">Z61*Assumptions!$D$115*Assumptions!$D$73*Z$5*USD_to_INR/million</f>
        <v>40.621000000000002</v>
      </c>
      <c r="AA119" s="141">
        <f ca="1">AA61*Assumptions!$D$115*Assumptions!$D$73*AA$5*USD_to_INR/million</f>
        <v>53.360999999999997</v>
      </c>
      <c r="AB119" s="141">
        <f ca="1">AB61*Assumptions!$D$115*Assumptions!$D$73*AB$5*USD_to_INR/million</f>
        <v>53.360999999999997</v>
      </c>
      <c r="AC119" s="141">
        <f ca="1">AC61*Assumptions!$D$115*Assumptions!$D$73*AC$5*USD_to_INR/million</f>
        <v>53.360999999999997</v>
      </c>
      <c r="AD119" s="141">
        <f ca="1">AD61*Assumptions!$D$115*Assumptions!$D$73*AD$5*USD_to_INR/million</f>
        <v>53.360999999999997</v>
      </c>
      <c r="AE119" s="115"/>
      <c r="AF119" s="62"/>
      <c r="AG119" s="62"/>
      <c r="AH119" s="62"/>
      <c r="AI119" s="62"/>
      <c r="AJ119" s="62"/>
      <c r="AK119" s="62"/>
      <c r="AL119" s="62"/>
      <c r="AM119" s="62"/>
      <c r="AN119" s="21"/>
      <c r="AO119" s="21"/>
      <c r="AP119" s="21"/>
      <c r="AQ119" s="21"/>
    </row>
    <row r="120" spans="2:44">
      <c r="B120" s="121" t="s">
        <v>355</v>
      </c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15"/>
      <c r="AF120" s="62"/>
      <c r="AG120" s="62"/>
      <c r="AH120" s="62"/>
      <c r="AI120" s="62"/>
      <c r="AJ120" s="62"/>
      <c r="AK120" s="62"/>
      <c r="AL120" s="62"/>
      <c r="AM120" s="62"/>
      <c r="AN120" s="21"/>
      <c r="AO120" s="21"/>
      <c r="AP120" s="21"/>
      <c r="AQ120" s="21"/>
    </row>
    <row r="121" spans="2:44">
      <c r="B121" s="211" t="s">
        <v>386</v>
      </c>
      <c r="F121" s="141">
        <f>F64*Assumptions!$D$115*Assumptions!$D$73*F$5*USD_to_INR/million</f>
        <v>0</v>
      </c>
      <c r="G121" s="141">
        <f ca="1">G64*Assumptions!$D$115*Assumptions!$D$73*G$5*USD_to_INR/million</f>
        <v>0</v>
      </c>
      <c r="H121" s="141">
        <f ca="1">H64*Assumptions!$D$115*Assumptions!$D$73*H$5*USD_to_INR/million</f>
        <v>0</v>
      </c>
      <c r="I121" s="141">
        <f ca="1">I64*Assumptions!$D$115*Assumptions!$D$73*I$5*USD_to_INR/million</f>
        <v>0</v>
      </c>
      <c r="J121" s="141">
        <f ca="1">J64*Assumptions!$D$115*Assumptions!$D$73*J$5*USD_to_INR/million</f>
        <v>0</v>
      </c>
      <c r="K121" s="141">
        <f ca="1">K64*Assumptions!$D$115*Assumptions!$D$73*K$5*USD_to_INR/million</f>
        <v>0</v>
      </c>
      <c r="L121" s="141">
        <f ca="1">L64*Assumptions!$D$115*Assumptions!$D$73*L$5*USD_to_INR/million</f>
        <v>17.934000000000001</v>
      </c>
      <c r="M121" s="141">
        <f ca="1">M64*Assumptions!$D$115*Assumptions!$D$73*M$5*USD_to_INR/million</f>
        <v>17.934000000000001</v>
      </c>
      <c r="N121" s="141">
        <f ca="1">N64*Assumptions!$D$115*Assumptions!$D$73*N$5*USD_to_INR/million</f>
        <v>17.934000000000001</v>
      </c>
      <c r="O121" s="141">
        <f ca="1">O64*Assumptions!$D$115*Assumptions!$D$73*O$5*USD_to_INR/million</f>
        <v>29.253</v>
      </c>
      <c r="P121" s="141">
        <f ca="1">P64*Assumptions!$D$115*Assumptions!$D$73*P$5*USD_to_INR/million</f>
        <v>29.253</v>
      </c>
      <c r="Q121" s="141">
        <f ca="1">Q64*Assumptions!$D$115*Assumptions!$D$73*Q$5*USD_to_INR/million</f>
        <v>29.253</v>
      </c>
      <c r="R121" s="141">
        <f ca="1">R64*Assumptions!$D$115*Assumptions!$D$73*R$5*USD_to_INR/million</f>
        <v>29.253</v>
      </c>
      <c r="S121" s="141">
        <f ca="1">S64*Assumptions!$D$115*Assumptions!$D$73*S$5*USD_to_INR/million</f>
        <v>47.334000000000003</v>
      </c>
      <c r="T121" s="141">
        <f ca="1">T64*Assumptions!$D$115*Assumptions!$D$73*T$5*USD_to_INR/million</f>
        <v>47.334000000000003</v>
      </c>
      <c r="U121" s="141">
        <f ca="1">U64*Assumptions!$D$115*Assumptions!$D$73*U$5*USD_to_INR/million</f>
        <v>47.334000000000003</v>
      </c>
      <c r="V121" s="141">
        <f ca="1">V64*Assumptions!$D$115*Assumptions!$D$73*V$5*USD_to_INR/million</f>
        <v>47.334000000000003</v>
      </c>
      <c r="W121" s="141">
        <f ca="1">W64*Assumptions!$D$115*Assumptions!$D$73*W$5*USD_to_INR/million</f>
        <v>79.135000000000005</v>
      </c>
      <c r="X121" s="141">
        <f ca="1">X64*Assumptions!$D$115*Assumptions!$D$73*X$5*USD_to_INR/million</f>
        <v>79.135000000000005</v>
      </c>
      <c r="Y121" s="141">
        <f ca="1">Y64*Assumptions!$D$115*Assumptions!$D$73*Y$5*USD_to_INR/million</f>
        <v>79.135000000000005</v>
      </c>
      <c r="Z121" s="141">
        <f ca="1">Z64*Assumptions!$D$115*Assumptions!$D$73*Z$5*USD_to_INR/million</f>
        <v>79.135000000000005</v>
      </c>
      <c r="AA121" s="141">
        <f ca="1">AA64*Assumptions!$D$115*Assumptions!$D$73*AA$5*USD_to_INR/million</f>
        <v>111.23</v>
      </c>
      <c r="AB121" s="141">
        <f ca="1">AB64*Assumptions!$D$115*Assumptions!$D$73*AB$5*USD_to_INR/million</f>
        <v>111.23</v>
      </c>
      <c r="AC121" s="141">
        <f ca="1">AC64*Assumptions!$D$115*Assumptions!$D$73*AC$5*USD_to_INR/million</f>
        <v>111.23</v>
      </c>
      <c r="AD121" s="141">
        <f ca="1">AD64*Assumptions!$D$115*Assumptions!$D$73*AD$5*USD_to_INR/million</f>
        <v>111.23</v>
      </c>
      <c r="AE121" s="115"/>
      <c r="AF121" s="62"/>
      <c r="AG121" s="62"/>
      <c r="AH121" s="62"/>
      <c r="AI121" s="62"/>
      <c r="AJ121" s="62"/>
      <c r="AK121" s="62"/>
      <c r="AL121" s="62"/>
      <c r="AM121" s="62"/>
      <c r="AN121" s="21"/>
      <c r="AO121" s="21"/>
      <c r="AP121" s="21"/>
      <c r="AQ121" s="21"/>
    </row>
    <row r="122" spans="2:44">
      <c r="B122" s="121" t="s">
        <v>356</v>
      </c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15"/>
      <c r="AF122" s="62"/>
      <c r="AG122" s="62"/>
      <c r="AH122" s="62"/>
      <c r="AI122" s="62"/>
      <c r="AJ122" s="62"/>
      <c r="AK122" s="62"/>
      <c r="AL122" s="62"/>
      <c r="AM122" s="62"/>
      <c r="AN122" s="21"/>
      <c r="AO122" s="21"/>
      <c r="AP122" s="21"/>
      <c r="AQ122" s="21"/>
    </row>
    <row r="123" spans="2:44">
      <c r="B123" s="211" t="s">
        <v>386</v>
      </c>
      <c r="F123" s="141">
        <f>F67*Assumptions!$D$115*Assumptions!$D$73*F$5*USD_to_INR/million</f>
        <v>0</v>
      </c>
      <c r="G123" s="141">
        <f ca="1">G67*Assumptions!$D$115*Assumptions!$D$73*G$5*USD_to_INR/million</f>
        <v>0</v>
      </c>
      <c r="H123" s="141">
        <f ca="1">H67*Assumptions!$D$115*Assumptions!$D$73*H$5*USD_to_INR/million</f>
        <v>0</v>
      </c>
      <c r="I123" s="141">
        <f ca="1">I67*Assumptions!$D$115*Assumptions!$D$73*I$5*USD_to_INR/million</f>
        <v>0</v>
      </c>
      <c r="J123" s="141">
        <f ca="1">J67*Assumptions!$D$115*Assumptions!$D$73*J$5*USD_to_INR/million</f>
        <v>0</v>
      </c>
      <c r="K123" s="141">
        <f ca="1">K67*Assumptions!$D$115*Assumptions!$D$73*K$5*USD_to_INR/million</f>
        <v>0</v>
      </c>
      <c r="L123" s="141">
        <f ca="1">L67*Assumptions!$D$115*Assumptions!$D$73*L$5*USD_to_INR/million</f>
        <v>14.356999999999999</v>
      </c>
      <c r="M123" s="141">
        <f ca="1">M67*Assumptions!$D$115*Assumptions!$D$73*M$5*USD_to_INR/million</f>
        <v>14.356999999999999</v>
      </c>
      <c r="N123" s="141">
        <f ca="1">N67*Assumptions!$D$115*Assumptions!$D$73*N$5*USD_to_INR/million</f>
        <v>14.356999999999999</v>
      </c>
      <c r="O123" s="141">
        <f ca="1">O67*Assumptions!$D$115*Assumptions!$D$73*O$5*USD_to_INR/million</f>
        <v>21.462</v>
      </c>
      <c r="P123" s="141">
        <f ca="1">P67*Assumptions!$D$115*Assumptions!$D$73*P$5*USD_to_INR/million</f>
        <v>21.462</v>
      </c>
      <c r="Q123" s="141">
        <f ca="1">Q67*Assumptions!$D$115*Assumptions!$D$73*Q$5*USD_to_INR/million</f>
        <v>21.462</v>
      </c>
      <c r="R123" s="141">
        <f ca="1">R67*Assumptions!$D$115*Assumptions!$D$73*R$5*USD_to_INR/million</f>
        <v>21.462</v>
      </c>
      <c r="S123" s="141">
        <f ca="1">S67*Assumptions!$D$115*Assumptions!$D$73*S$5*USD_to_INR/million</f>
        <v>32.536000000000001</v>
      </c>
      <c r="T123" s="141">
        <f ca="1">T67*Assumptions!$D$115*Assumptions!$D$73*T$5*USD_to_INR/million</f>
        <v>32.536000000000001</v>
      </c>
      <c r="U123" s="141">
        <f ca="1">U67*Assumptions!$D$115*Assumptions!$D$73*U$5*USD_to_INR/million</f>
        <v>32.536000000000001</v>
      </c>
      <c r="V123" s="141">
        <f ca="1">V67*Assumptions!$D$115*Assumptions!$D$73*V$5*USD_to_INR/million</f>
        <v>32.536000000000001</v>
      </c>
      <c r="W123" s="141">
        <f ca="1">W67*Assumptions!$D$115*Assumptions!$D$73*W$5*USD_to_INR/million</f>
        <v>44.002000000000002</v>
      </c>
      <c r="X123" s="141">
        <f ca="1">X67*Assumptions!$D$115*Assumptions!$D$73*X$5*USD_to_INR/million</f>
        <v>44.002000000000002</v>
      </c>
      <c r="Y123" s="141">
        <f ca="1">Y67*Assumptions!$D$115*Assumptions!$D$73*Y$5*USD_to_INR/million</f>
        <v>44.002000000000002</v>
      </c>
      <c r="Z123" s="141">
        <f ca="1">Z67*Assumptions!$D$115*Assumptions!$D$73*Z$5*USD_to_INR/million</f>
        <v>44.002000000000002</v>
      </c>
      <c r="AA123" s="141">
        <f ca="1">AA67*Assumptions!$D$115*Assumptions!$D$73*AA$5*USD_to_INR/million</f>
        <v>61.74</v>
      </c>
      <c r="AB123" s="141">
        <f ca="1">AB67*Assumptions!$D$115*Assumptions!$D$73*AB$5*USD_to_INR/million</f>
        <v>61.74</v>
      </c>
      <c r="AC123" s="141">
        <f ca="1">AC67*Assumptions!$D$115*Assumptions!$D$73*AC$5*USD_to_INR/million</f>
        <v>61.74</v>
      </c>
      <c r="AD123" s="141">
        <f ca="1">AD67*Assumptions!$D$115*Assumptions!$D$73*AD$5*USD_to_INR/million</f>
        <v>61.74</v>
      </c>
      <c r="AE123" s="115"/>
      <c r="AF123" s="62"/>
      <c r="AG123" s="62"/>
      <c r="AH123" s="62"/>
      <c r="AI123" s="62"/>
      <c r="AJ123" s="62"/>
      <c r="AK123" s="62"/>
      <c r="AL123" s="62"/>
      <c r="AM123" s="62"/>
      <c r="AN123" s="21"/>
      <c r="AO123" s="21"/>
      <c r="AP123" s="21"/>
      <c r="AQ123" s="21"/>
    </row>
    <row r="124" spans="2:44">
      <c r="B124" s="53" t="s">
        <v>71</v>
      </c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15"/>
      <c r="AF124" s="62"/>
      <c r="AG124" s="62"/>
      <c r="AH124" s="62"/>
      <c r="AI124" s="62"/>
      <c r="AJ124" s="62"/>
      <c r="AK124" s="62"/>
      <c r="AL124" s="62"/>
      <c r="AM124" s="62"/>
      <c r="AN124" s="21"/>
      <c r="AO124" s="21"/>
      <c r="AP124" s="21"/>
      <c r="AQ124" s="21"/>
    </row>
    <row r="125" spans="2:44">
      <c r="B125" s="52" t="s">
        <v>382</v>
      </c>
      <c r="F125" s="141">
        <f>Assumptions!F84*Assumptions!$D85*Assumptions!$D$116*F$5*USD_to_INR/million</f>
        <v>0</v>
      </c>
      <c r="G125" s="141">
        <f ca="1">Assumptions!G84*Assumptions!$D85*Assumptions!$D$116*G$5*USD_to_INR/million</f>
        <v>0</v>
      </c>
      <c r="H125" s="141">
        <f ca="1">Assumptions!H84*Assumptions!$D85*Assumptions!$D$116*H$5*USD_to_INR/million</f>
        <v>0</v>
      </c>
      <c r="I125" s="141">
        <f ca="1">Assumptions!I84*Assumptions!$D85*Assumptions!$D$116*I$5*USD_to_INR/million</f>
        <v>0</v>
      </c>
      <c r="J125" s="141">
        <f ca="1">Assumptions!J84*Assumptions!$D85*Assumptions!$D$116*J$5*USD_to_INR/million</f>
        <v>0</v>
      </c>
      <c r="K125" s="141">
        <f ca="1">Assumptions!K84*Assumptions!$D85*Assumptions!$D$116*K$5*USD_to_INR/million</f>
        <v>0</v>
      </c>
      <c r="L125" s="141">
        <f ca="1">Assumptions!L84*Assumptions!$D85*Assumptions!$D$116*L$5*USD_to_INR/million</f>
        <v>0</v>
      </c>
      <c r="M125" s="141">
        <f ca="1">Assumptions!M84*Assumptions!$D85*Assumptions!$D$116*M$5*USD_to_INR/million</f>
        <v>0</v>
      </c>
      <c r="N125" s="141">
        <f ca="1">Assumptions!N84*Assumptions!$D85*Assumptions!$D$116*N$5*USD_to_INR/million</f>
        <v>0</v>
      </c>
      <c r="O125" s="141">
        <f ca="1">Assumptions!O84*Assumptions!$D85*Assumptions!$D$116*O$5*USD_to_INR/million</f>
        <v>0</v>
      </c>
      <c r="P125" s="141">
        <f ca="1">Assumptions!P84*Assumptions!$D85*Assumptions!$D$116*P$5*USD_to_INR/million</f>
        <v>0</v>
      </c>
      <c r="Q125" s="141">
        <f ca="1">Assumptions!Q84*Assumptions!$D85*Assumptions!$D$116*Q$5*USD_to_INR/million</f>
        <v>0</v>
      </c>
      <c r="R125" s="141">
        <f ca="1">Assumptions!R84*Assumptions!$D85*Assumptions!$D$116*R$5*USD_to_INR/million</f>
        <v>78.75</v>
      </c>
      <c r="S125" s="141">
        <f ca="1">Assumptions!S84*Assumptions!$D85*Assumptions!$D$116*S$5*USD_to_INR/million</f>
        <v>94.5</v>
      </c>
      <c r="T125" s="141">
        <f ca="1">Assumptions!T84*Assumptions!$D85*Assumptions!$D$116*T$5*USD_to_INR/million</f>
        <v>94.5</v>
      </c>
      <c r="U125" s="141">
        <f ca="1">Assumptions!U84*Assumptions!$D85*Assumptions!$D$116*U$5*USD_to_INR/million</f>
        <v>94.5</v>
      </c>
      <c r="V125" s="141">
        <f ca="1">Assumptions!V84*Assumptions!$D85*Assumptions!$D$116*V$5*USD_to_INR/million</f>
        <v>94.5</v>
      </c>
      <c r="W125" s="141">
        <f ca="1">Assumptions!W84*Assumptions!$D85*Assumptions!$D$116*W$5*USD_to_INR/million</f>
        <v>105</v>
      </c>
      <c r="X125" s="141">
        <f ca="1">Assumptions!X84*Assumptions!$D85*Assumptions!$D$116*X$5*USD_to_INR/million</f>
        <v>105</v>
      </c>
      <c r="Y125" s="141">
        <f ca="1">Assumptions!Y84*Assumptions!$D85*Assumptions!$D$116*Y$5*USD_to_INR/million</f>
        <v>105</v>
      </c>
      <c r="Z125" s="141">
        <f ca="1">Assumptions!Z84*Assumptions!$D85*Assumptions!$D$116*Z$5*USD_to_INR/million</f>
        <v>105</v>
      </c>
      <c r="AA125" s="141">
        <f ca="1">Assumptions!AA84*Assumptions!$D85*Assumptions!$D$116*AA$5*USD_to_INR/million</f>
        <v>126</v>
      </c>
      <c r="AB125" s="141">
        <f ca="1">Assumptions!AB84*Assumptions!$D85*Assumptions!$D$116*AB$5*USD_to_INR/million</f>
        <v>126</v>
      </c>
      <c r="AC125" s="141">
        <f ca="1">Assumptions!AC84*Assumptions!$D85*Assumptions!$D$116*AC$5*USD_to_INR/million</f>
        <v>126</v>
      </c>
      <c r="AD125" s="141">
        <f ca="1">Assumptions!AD84*Assumptions!$D85*Assumptions!$D$116*AD$5*USD_to_INR/million</f>
        <v>126</v>
      </c>
      <c r="AE125" s="115"/>
      <c r="AF125" s="62"/>
      <c r="AG125" s="62"/>
      <c r="AH125" s="62"/>
      <c r="AI125" s="62"/>
      <c r="AJ125" s="62"/>
      <c r="AK125" s="62"/>
      <c r="AL125" s="62"/>
      <c r="AM125" s="62"/>
      <c r="AN125" s="21"/>
      <c r="AO125" s="21"/>
      <c r="AP125" s="21"/>
      <c r="AQ125" s="21"/>
    </row>
    <row r="126" spans="2:44">
      <c r="B126" s="150" t="s">
        <v>64</v>
      </c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15"/>
      <c r="AF126" s="62"/>
      <c r="AG126" s="62"/>
      <c r="AH126" s="62"/>
      <c r="AI126" s="62"/>
      <c r="AJ126" s="62"/>
      <c r="AK126" s="62"/>
      <c r="AL126" s="62"/>
      <c r="AM126" s="62"/>
      <c r="AN126" s="21"/>
      <c r="AO126" s="21"/>
      <c r="AP126" s="21"/>
      <c r="AQ126" s="21"/>
    </row>
    <row r="127" spans="2:44" s="27" customFormat="1">
      <c r="B127" s="66" t="s">
        <v>385</v>
      </c>
      <c r="F127" s="158">
        <f>F129+F131</f>
        <v>0</v>
      </c>
      <c r="G127" s="158">
        <f t="shared" ref="G127" ca="1" si="57">G129+G131</f>
        <v>0</v>
      </c>
      <c r="H127" s="158">
        <f t="shared" ref="H127" ca="1" si="58">H129+H131</f>
        <v>0</v>
      </c>
      <c r="I127" s="158">
        <f t="shared" ref="I127" ca="1" si="59">I129+I131</f>
        <v>0</v>
      </c>
      <c r="J127" s="158">
        <f t="shared" ref="J127" ca="1" si="60">J129+J131</f>
        <v>0</v>
      </c>
      <c r="K127" s="158">
        <f t="shared" ref="K127" ca="1" si="61">K129+K131</f>
        <v>0</v>
      </c>
      <c r="L127" s="158">
        <f t="shared" ref="L127" ca="1" si="62">L129+L131</f>
        <v>2.3537500000000002</v>
      </c>
      <c r="M127" s="158">
        <f t="shared" ref="M127" ca="1" si="63">M129+M131</f>
        <v>2.4552499999999999</v>
      </c>
      <c r="N127" s="158">
        <f t="shared" ref="N127" ca="1" si="64">N129+N131</f>
        <v>2.4552499999999999</v>
      </c>
      <c r="O127" s="158">
        <f t="shared" ref="O127" ca="1" si="65">O129+O131</f>
        <v>4.6059999999999999</v>
      </c>
      <c r="P127" s="158">
        <f t="shared" ref="P127" ca="1" si="66">P129+P131</f>
        <v>6.7059999999999995</v>
      </c>
      <c r="Q127" s="158">
        <f t="shared" ref="Q127" ca="1" si="67">Q129+Q131</f>
        <v>6.7567500000000003</v>
      </c>
      <c r="R127" s="158">
        <f t="shared" ref="R127" ca="1" si="68">R129+R131</f>
        <v>6.8075000000000001</v>
      </c>
      <c r="S127" s="158">
        <f t="shared" ref="S127" ca="1" si="69">S129+S131</f>
        <v>8.9582499999999996</v>
      </c>
      <c r="T127" s="158">
        <f t="shared" ref="T127" ca="1" si="70">T129+T131</f>
        <v>9.0090000000000003</v>
      </c>
      <c r="U127" s="158">
        <f t="shared" ref="U127" ca="1" si="71">U129+U131</f>
        <v>9.0090000000000003</v>
      </c>
      <c r="V127" s="158">
        <f t="shared" ref="V127" ca="1" si="72">V129+V131</f>
        <v>9.2119999999999997</v>
      </c>
      <c r="W127" s="158">
        <f t="shared" ref="W127" ca="1" si="73">W129+W131</f>
        <v>11.515000000000001</v>
      </c>
      <c r="X127" s="158">
        <f t="shared" ref="X127" ca="1" si="74">X129+X131</f>
        <v>11.718</v>
      </c>
      <c r="Y127" s="158">
        <f t="shared" ref="Y127" ca="1" si="75">Y129+Y131</f>
        <v>12.022500000000001</v>
      </c>
      <c r="Z127" s="158">
        <f t="shared" ref="Z127" ca="1" si="76">Z129+Z131</f>
        <v>12.53</v>
      </c>
      <c r="AA127" s="158">
        <f t="shared" ref="AA127" ca="1" si="77">AA129+AA131</f>
        <v>15.645</v>
      </c>
      <c r="AB127" s="158">
        <f t="shared" ref="AB127" ca="1" si="78">AB129+AB131</f>
        <v>15.645</v>
      </c>
      <c r="AC127" s="158">
        <f t="shared" ref="AC127" ca="1" si="79">AC129+AC131</f>
        <v>15.645</v>
      </c>
      <c r="AD127" s="158">
        <f t="shared" ref="AD127" ca="1" si="80">AD129+AD131</f>
        <v>15.645</v>
      </c>
      <c r="AE127" s="115"/>
      <c r="AF127" s="62"/>
      <c r="AG127" s="62"/>
      <c r="AH127" s="62"/>
      <c r="AI127" s="62"/>
      <c r="AJ127" s="62"/>
      <c r="AK127" s="62"/>
      <c r="AL127" s="62"/>
      <c r="AM127" s="62"/>
      <c r="AN127" s="41"/>
      <c r="AO127" s="41"/>
      <c r="AP127" s="41"/>
      <c r="AQ127" s="41"/>
      <c r="AR127" s="42"/>
    </row>
    <row r="128" spans="2:44" s="27" customFormat="1">
      <c r="B128" s="212" t="s">
        <v>64</v>
      </c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17"/>
      <c r="AF128" s="83"/>
      <c r="AG128" s="83"/>
      <c r="AH128" s="83"/>
      <c r="AI128" s="83"/>
      <c r="AJ128" s="83"/>
      <c r="AK128" s="83"/>
      <c r="AL128" s="83"/>
      <c r="AM128" s="83"/>
      <c r="AN128" s="41"/>
      <c r="AO128" s="41"/>
      <c r="AP128" s="41"/>
      <c r="AQ128" s="41"/>
      <c r="AR128" s="42"/>
    </row>
    <row r="129" spans="1:16384">
      <c r="A129" s="21"/>
      <c r="B129" s="192" t="s">
        <v>386</v>
      </c>
      <c r="C129" s="21"/>
      <c r="D129" s="21"/>
      <c r="E129" s="21"/>
      <c r="F129" s="141">
        <f>Assumptions!F88/Assumptions!$E89*Assumptions!$D89*Assumptions!$D$117*F$5*USD_to_INR/million</f>
        <v>0</v>
      </c>
      <c r="G129" s="141">
        <f ca="1">Assumptions!G88/Assumptions!$E89*Assumptions!$D89*Assumptions!$D$117*G$5*USD_to_INR/million</f>
        <v>0</v>
      </c>
      <c r="H129" s="141">
        <f ca="1">Assumptions!H88/Assumptions!$E89*Assumptions!$D89*Assumptions!$D$117*H$5*USD_to_INR/million</f>
        <v>0</v>
      </c>
      <c r="I129" s="141">
        <f ca="1">Assumptions!I88/Assumptions!$E89*Assumptions!$D89*Assumptions!$D$117*I$5*USD_to_INR/million</f>
        <v>0</v>
      </c>
      <c r="J129" s="141">
        <f ca="1">Assumptions!J88/Assumptions!$E89*Assumptions!$D89*Assumptions!$D$117*J$5*USD_to_INR/million</f>
        <v>0</v>
      </c>
      <c r="K129" s="141">
        <f ca="1">Assumptions!K88/Assumptions!$E89*Assumptions!$D89*Assumptions!$D$117*K$5*USD_to_INR/million</f>
        <v>0</v>
      </c>
      <c r="L129" s="141">
        <f ca="1">Assumptions!L88/Assumptions!$E89*Assumptions!$D89*Assumptions!$D$117*L$5*USD_to_INR/million</f>
        <v>0.25374999999999998</v>
      </c>
      <c r="M129" s="141">
        <f ca="1">Assumptions!M88/Assumptions!$E89*Assumptions!$D89*Assumptions!$D$117*M$5*USD_to_INR/million</f>
        <v>0.35525000000000001</v>
      </c>
      <c r="N129" s="141">
        <f ca="1">Assumptions!N88/Assumptions!$E89*Assumptions!$D89*Assumptions!$D$117*N$5*USD_to_INR/million</f>
        <v>0.35525000000000001</v>
      </c>
      <c r="O129" s="141">
        <f ca="1">Assumptions!O88/Assumptions!$E89*Assumptions!$D89*Assumptions!$D$117*O$5*USD_to_INR/million</f>
        <v>0.40600000000000003</v>
      </c>
      <c r="P129" s="141">
        <f ca="1">Assumptions!P88/Assumptions!$E89*Assumptions!$D89*Assumptions!$D$117*P$5*USD_to_INR/million</f>
        <v>0.40600000000000003</v>
      </c>
      <c r="Q129" s="141">
        <f ca="1">Assumptions!Q88/Assumptions!$E89*Assumptions!$D89*Assumptions!$D$117*Q$5*USD_to_INR/million</f>
        <v>0.45674999999999999</v>
      </c>
      <c r="R129" s="141">
        <f ca="1">Assumptions!R88/Assumptions!$E89*Assumptions!$D89*Assumptions!$D$117*R$5*USD_to_INR/million</f>
        <v>0.50749999999999995</v>
      </c>
      <c r="S129" s="141">
        <f ca="1">Assumptions!S88/Assumptions!$E89*Assumptions!$D89*Assumptions!$D$117*S$5*USD_to_INR/million</f>
        <v>0.55825000000000002</v>
      </c>
      <c r="T129" s="141">
        <f ca="1">Assumptions!T88/Assumptions!$E89*Assumptions!$D89*Assumptions!$D$117*T$5*USD_to_INR/million</f>
        <v>0.60899999999999999</v>
      </c>
      <c r="U129" s="141">
        <f ca="1">Assumptions!U88/Assumptions!$E89*Assumptions!$D89*Assumptions!$D$117*U$5*USD_to_INR/million</f>
        <v>0.60899999999999999</v>
      </c>
      <c r="V129" s="141">
        <f ca="1">Assumptions!V88/Assumptions!$E89*Assumptions!$D89*Assumptions!$D$117*V$5*USD_to_INR/million</f>
        <v>0.81200000000000006</v>
      </c>
      <c r="W129" s="141">
        <f ca="1">Assumptions!W88/Assumptions!$E89*Assumptions!$D89*Assumptions!$D$117*W$5*USD_to_INR/million</f>
        <v>1.0149999999999999</v>
      </c>
      <c r="X129" s="141">
        <f ca="1">Assumptions!X88/Assumptions!$E89*Assumptions!$D89*Assumptions!$D$117*X$5*USD_to_INR/million</f>
        <v>1.218</v>
      </c>
      <c r="Y129" s="141">
        <f ca="1">Assumptions!Y88/Assumptions!$E89*Assumptions!$D89*Assumptions!$D$117*Y$5*USD_to_INR/million</f>
        <v>1.5225</v>
      </c>
      <c r="Z129" s="141">
        <f ca="1">Assumptions!Z88/Assumptions!$E89*Assumptions!$D89*Assumptions!$D$117*Z$5*USD_to_INR/million</f>
        <v>2.0299999999999998</v>
      </c>
      <c r="AA129" s="141">
        <f ca="1">Assumptions!AA88/Assumptions!$E89*Assumptions!$D89*Assumptions!$D$117*AA$5*USD_to_INR/million</f>
        <v>3.0449999999999999</v>
      </c>
      <c r="AB129" s="141">
        <f ca="1">Assumptions!AB88/Assumptions!$E89*Assumptions!$D89*Assumptions!$D$117*AB$5*USD_to_INR/million</f>
        <v>3.0449999999999999</v>
      </c>
      <c r="AC129" s="141">
        <f ca="1">Assumptions!AC88/Assumptions!$E89*Assumptions!$D89*Assumptions!$D$117*AC$5*USD_to_INR/million</f>
        <v>3.0449999999999999</v>
      </c>
      <c r="AD129" s="141">
        <f ca="1">Assumptions!AD88/Assumptions!$E89*Assumptions!$D89*Assumptions!$D$117*AD$5*USD_to_INR/million</f>
        <v>3.0449999999999999</v>
      </c>
      <c r="AE129" s="181"/>
      <c r="AF129" s="180"/>
      <c r="AG129" s="180"/>
      <c r="AH129" s="180"/>
      <c r="AI129" s="180"/>
      <c r="AJ129" s="180"/>
      <c r="AK129" s="180"/>
      <c r="AL129" s="180"/>
      <c r="AM129" s="180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  <c r="IW129" s="21"/>
      <c r="IX129" s="21"/>
      <c r="IY129" s="21"/>
      <c r="IZ129" s="21"/>
      <c r="JA129" s="21"/>
      <c r="JB129" s="21"/>
      <c r="JC129" s="21"/>
      <c r="JD129" s="21"/>
      <c r="JE129" s="21"/>
      <c r="JF129" s="21"/>
      <c r="JG129" s="21"/>
      <c r="JH129" s="21"/>
      <c r="JI129" s="21"/>
      <c r="JJ129" s="21"/>
      <c r="JK129" s="21"/>
      <c r="JL129" s="21"/>
      <c r="JM129" s="21"/>
      <c r="JN129" s="21"/>
      <c r="JO129" s="21"/>
      <c r="JP129" s="21"/>
      <c r="JQ129" s="21"/>
      <c r="JR129" s="21"/>
      <c r="JS129" s="21"/>
      <c r="JT129" s="21"/>
      <c r="JU129" s="21"/>
      <c r="JV129" s="21"/>
      <c r="JW129" s="21"/>
      <c r="JX129" s="21"/>
      <c r="JY129" s="21"/>
      <c r="JZ129" s="21"/>
      <c r="KA129" s="21"/>
      <c r="KB129" s="21"/>
      <c r="KC129" s="21"/>
      <c r="KD129" s="21"/>
      <c r="KE129" s="21"/>
      <c r="KF129" s="21"/>
      <c r="KG129" s="21"/>
      <c r="KH129" s="21"/>
      <c r="KI129" s="21"/>
      <c r="KJ129" s="21"/>
      <c r="KK129" s="21"/>
      <c r="KL129" s="21"/>
      <c r="KM129" s="21"/>
      <c r="KN129" s="21"/>
      <c r="KO129" s="21"/>
      <c r="KP129" s="21"/>
      <c r="KQ129" s="21"/>
      <c r="KR129" s="21"/>
      <c r="KS129" s="21"/>
      <c r="KT129" s="21"/>
      <c r="KU129" s="21"/>
      <c r="KV129" s="21"/>
      <c r="KW129" s="21"/>
      <c r="KX129" s="21"/>
      <c r="KY129" s="21"/>
      <c r="KZ129" s="21"/>
      <c r="LA129" s="21"/>
      <c r="LB129" s="21"/>
      <c r="LC129" s="21"/>
      <c r="LD129" s="21"/>
      <c r="LE129" s="21"/>
      <c r="LF129" s="21"/>
      <c r="LG129" s="21"/>
      <c r="LH129" s="21"/>
      <c r="LI129" s="21"/>
      <c r="LJ129" s="21"/>
      <c r="LK129" s="21"/>
      <c r="LL129" s="21"/>
      <c r="LM129" s="21"/>
      <c r="LN129" s="21"/>
      <c r="LO129" s="21"/>
      <c r="LP129" s="21"/>
      <c r="LQ129" s="21"/>
      <c r="LR129" s="21"/>
      <c r="LS129" s="21"/>
      <c r="LT129" s="21"/>
      <c r="LU129" s="21"/>
      <c r="LV129" s="21"/>
      <c r="LW129" s="21"/>
      <c r="LX129" s="21"/>
      <c r="LY129" s="21"/>
      <c r="LZ129" s="21"/>
      <c r="MA129" s="21"/>
      <c r="MB129" s="21"/>
      <c r="MC129" s="21"/>
      <c r="MD129" s="21"/>
      <c r="ME129" s="21"/>
      <c r="MF129" s="21"/>
      <c r="MG129" s="21"/>
      <c r="MH129" s="21"/>
      <c r="MI129" s="21"/>
      <c r="MJ129" s="21"/>
      <c r="MK129" s="21"/>
      <c r="ML129" s="21"/>
      <c r="MM129" s="21"/>
      <c r="MN129" s="21"/>
      <c r="MO129" s="21"/>
      <c r="MP129" s="21"/>
      <c r="MQ129" s="21"/>
      <c r="MR129" s="21"/>
      <c r="MS129" s="21"/>
      <c r="MT129" s="21"/>
      <c r="MU129" s="21"/>
      <c r="MV129" s="21"/>
      <c r="MW129" s="21"/>
      <c r="MX129" s="21"/>
      <c r="MY129" s="21"/>
      <c r="MZ129" s="21"/>
      <c r="NA129" s="21"/>
      <c r="NB129" s="21"/>
      <c r="NC129" s="21"/>
      <c r="ND129" s="21"/>
      <c r="NE129" s="21"/>
      <c r="NF129" s="21"/>
      <c r="NG129" s="21"/>
      <c r="NH129" s="21"/>
      <c r="NI129" s="21"/>
      <c r="NJ129" s="21"/>
      <c r="NK129" s="21"/>
      <c r="NL129" s="21"/>
      <c r="NM129" s="21"/>
      <c r="NN129" s="21"/>
      <c r="NO129" s="21"/>
      <c r="NP129" s="21"/>
      <c r="NQ129" s="21"/>
      <c r="NR129" s="21"/>
      <c r="NS129" s="21"/>
      <c r="NT129" s="21"/>
      <c r="NU129" s="21"/>
      <c r="NV129" s="21"/>
      <c r="NW129" s="21"/>
      <c r="NX129" s="21"/>
      <c r="NY129" s="21"/>
      <c r="NZ129" s="21"/>
      <c r="OA129" s="21"/>
      <c r="OB129" s="21"/>
      <c r="OC129" s="21"/>
      <c r="OD129" s="21"/>
      <c r="OE129" s="21"/>
      <c r="OF129" s="21"/>
      <c r="OG129" s="21"/>
      <c r="OH129" s="21"/>
      <c r="OI129" s="21"/>
      <c r="OJ129" s="21"/>
      <c r="OK129" s="21"/>
      <c r="OL129" s="21"/>
      <c r="OM129" s="21"/>
      <c r="ON129" s="21"/>
      <c r="OO129" s="21"/>
      <c r="OP129" s="21"/>
      <c r="OQ129" s="21"/>
      <c r="OR129" s="21"/>
      <c r="OS129" s="21"/>
      <c r="OT129" s="21"/>
      <c r="OU129" s="21"/>
      <c r="OV129" s="21"/>
      <c r="OW129" s="21"/>
      <c r="OX129" s="21"/>
      <c r="OY129" s="21"/>
      <c r="OZ129" s="21"/>
      <c r="PA129" s="21"/>
      <c r="PB129" s="21"/>
      <c r="PC129" s="21"/>
      <c r="PD129" s="21"/>
      <c r="PE129" s="21"/>
      <c r="PF129" s="21"/>
      <c r="PG129" s="21"/>
      <c r="PH129" s="21"/>
      <c r="PI129" s="21"/>
      <c r="PJ129" s="21"/>
      <c r="PK129" s="21"/>
      <c r="PL129" s="21"/>
      <c r="PM129" s="21"/>
      <c r="PN129" s="21"/>
      <c r="PO129" s="21"/>
      <c r="PP129" s="21"/>
      <c r="PQ129" s="21"/>
      <c r="PR129" s="21"/>
      <c r="PS129" s="21"/>
      <c r="PT129" s="21"/>
      <c r="PU129" s="21"/>
      <c r="PV129" s="21"/>
      <c r="PW129" s="21"/>
      <c r="PX129" s="21"/>
      <c r="PY129" s="21"/>
      <c r="PZ129" s="21"/>
      <c r="QA129" s="21"/>
      <c r="QB129" s="21"/>
      <c r="QC129" s="21"/>
      <c r="QD129" s="21"/>
      <c r="QE129" s="21"/>
      <c r="QF129" s="21"/>
      <c r="QG129" s="21"/>
      <c r="QH129" s="21"/>
      <c r="QI129" s="21"/>
      <c r="QJ129" s="21"/>
      <c r="QK129" s="21"/>
      <c r="QL129" s="21"/>
      <c r="QM129" s="21"/>
      <c r="QN129" s="21"/>
      <c r="QO129" s="21"/>
      <c r="QP129" s="21"/>
      <c r="QQ129" s="21"/>
      <c r="QR129" s="21"/>
      <c r="QS129" s="21"/>
      <c r="QT129" s="21"/>
      <c r="QU129" s="21"/>
      <c r="QV129" s="21"/>
      <c r="QW129" s="21"/>
      <c r="QX129" s="21"/>
      <c r="QY129" s="21"/>
      <c r="QZ129" s="21"/>
      <c r="RA129" s="21"/>
      <c r="RB129" s="21"/>
      <c r="RC129" s="21"/>
      <c r="RD129" s="21"/>
      <c r="RE129" s="21"/>
      <c r="RF129" s="21"/>
      <c r="RG129" s="21"/>
      <c r="RH129" s="21"/>
      <c r="RI129" s="21"/>
      <c r="RJ129" s="21"/>
      <c r="RK129" s="21"/>
      <c r="RL129" s="21"/>
      <c r="RM129" s="21"/>
      <c r="RN129" s="21"/>
      <c r="RO129" s="21"/>
      <c r="RP129" s="21"/>
      <c r="RQ129" s="21"/>
      <c r="RR129" s="21"/>
      <c r="RS129" s="21"/>
      <c r="RT129" s="21"/>
      <c r="RU129" s="21"/>
      <c r="RV129" s="21"/>
      <c r="RW129" s="21"/>
      <c r="RX129" s="21"/>
      <c r="RY129" s="21"/>
      <c r="RZ129" s="21"/>
      <c r="SA129" s="21"/>
      <c r="SB129" s="21"/>
      <c r="SC129" s="21"/>
      <c r="SD129" s="21"/>
      <c r="SE129" s="21"/>
      <c r="SF129" s="21"/>
      <c r="SG129" s="21"/>
      <c r="SH129" s="21"/>
      <c r="SI129" s="21"/>
      <c r="SJ129" s="21"/>
      <c r="SK129" s="21"/>
      <c r="SL129" s="21"/>
      <c r="SM129" s="21"/>
      <c r="SN129" s="21"/>
      <c r="SO129" s="21"/>
      <c r="SP129" s="21"/>
      <c r="SQ129" s="21"/>
      <c r="SR129" s="21"/>
      <c r="SS129" s="21"/>
      <c r="ST129" s="21"/>
      <c r="SU129" s="21"/>
      <c r="SV129" s="21"/>
      <c r="SW129" s="21"/>
      <c r="SX129" s="21"/>
      <c r="SY129" s="21"/>
      <c r="SZ129" s="21"/>
      <c r="TA129" s="21"/>
      <c r="TB129" s="21"/>
      <c r="TC129" s="21"/>
      <c r="TD129" s="21"/>
      <c r="TE129" s="21"/>
      <c r="TF129" s="21"/>
      <c r="TG129" s="21"/>
      <c r="TH129" s="21"/>
      <c r="TI129" s="21"/>
      <c r="TJ129" s="21"/>
      <c r="TK129" s="21"/>
      <c r="TL129" s="21"/>
      <c r="TM129" s="21"/>
      <c r="TN129" s="21"/>
      <c r="TO129" s="21"/>
      <c r="TP129" s="21"/>
      <c r="TQ129" s="21"/>
      <c r="TR129" s="21"/>
      <c r="TS129" s="21"/>
      <c r="TT129" s="21"/>
      <c r="TU129" s="21"/>
      <c r="TV129" s="21"/>
      <c r="TW129" s="21"/>
      <c r="TX129" s="21"/>
      <c r="TY129" s="21"/>
      <c r="TZ129" s="21"/>
      <c r="UA129" s="21"/>
      <c r="UB129" s="21"/>
      <c r="UC129" s="21"/>
      <c r="UD129" s="21"/>
      <c r="UE129" s="21"/>
      <c r="UF129" s="21"/>
      <c r="UG129" s="21"/>
      <c r="UH129" s="21"/>
      <c r="UI129" s="21"/>
      <c r="UJ129" s="21"/>
      <c r="UK129" s="21"/>
      <c r="UL129" s="21"/>
      <c r="UM129" s="21"/>
      <c r="UN129" s="21"/>
      <c r="UO129" s="21"/>
      <c r="UP129" s="21"/>
      <c r="UQ129" s="21"/>
      <c r="UR129" s="21"/>
      <c r="US129" s="21"/>
      <c r="UT129" s="21"/>
      <c r="UU129" s="21"/>
      <c r="UV129" s="21"/>
      <c r="UW129" s="21"/>
      <c r="UX129" s="21"/>
      <c r="UY129" s="21"/>
      <c r="UZ129" s="21"/>
      <c r="VA129" s="21"/>
      <c r="VB129" s="21"/>
      <c r="VC129" s="21"/>
      <c r="VD129" s="21"/>
      <c r="VE129" s="21"/>
      <c r="VF129" s="21"/>
      <c r="VG129" s="21"/>
      <c r="VH129" s="21"/>
      <c r="VI129" s="21"/>
      <c r="VJ129" s="21"/>
      <c r="VK129" s="21"/>
      <c r="VL129" s="21"/>
      <c r="VM129" s="21"/>
      <c r="VN129" s="21"/>
      <c r="VO129" s="21"/>
      <c r="VP129" s="21"/>
      <c r="VQ129" s="21"/>
      <c r="VR129" s="21"/>
      <c r="VS129" s="21"/>
      <c r="VT129" s="21"/>
      <c r="VU129" s="21"/>
      <c r="VV129" s="21"/>
      <c r="VW129" s="21"/>
      <c r="VX129" s="21"/>
      <c r="VY129" s="21"/>
      <c r="VZ129" s="21"/>
      <c r="WA129" s="21"/>
      <c r="WB129" s="21"/>
      <c r="WC129" s="21"/>
      <c r="WD129" s="21"/>
      <c r="WE129" s="21"/>
      <c r="WF129" s="21"/>
      <c r="WG129" s="21"/>
      <c r="WH129" s="21"/>
      <c r="WI129" s="21"/>
      <c r="WJ129" s="21"/>
      <c r="WK129" s="21"/>
      <c r="WL129" s="21"/>
      <c r="WM129" s="21"/>
      <c r="WN129" s="21"/>
      <c r="WO129" s="21"/>
      <c r="WP129" s="21"/>
      <c r="WQ129" s="21"/>
      <c r="WR129" s="21"/>
      <c r="WS129" s="21"/>
      <c r="WT129" s="21"/>
      <c r="WU129" s="21"/>
      <c r="WV129" s="21"/>
      <c r="WW129" s="21"/>
      <c r="WX129" s="21"/>
      <c r="WY129" s="21"/>
      <c r="WZ129" s="21"/>
      <c r="XA129" s="21"/>
      <c r="XB129" s="21"/>
      <c r="XC129" s="21"/>
      <c r="XD129" s="21"/>
      <c r="XE129" s="21"/>
      <c r="XF129" s="21"/>
      <c r="XG129" s="21"/>
      <c r="XH129" s="21"/>
      <c r="XI129" s="21"/>
      <c r="XJ129" s="21"/>
      <c r="XK129" s="21"/>
      <c r="XL129" s="21"/>
      <c r="XM129" s="21"/>
      <c r="XN129" s="21"/>
      <c r="XO129" s="21"/>
      <c r="XP129" s="21"/>
      <c r="XQ129" s="21"/>
      <c r="XR129" s="21"/>
      <c r="XS129" s="21"/>
      <c r="XT129" s="21"/>
      <c r="XU129" s="21"/>
      <c r="XV129" s="21"/>
      <c r="XW129" s="21"/>
      <c r="XX129" s="21"/>
      <c r="XY129" s="21"/>
      <c r="XZ129" s="21"/>
      <c r="YA129" s="21"/>
      <c r="YB129" s="21"/>
      <c r="YC129" s="21"/>
      <c r="YD129" s="21"/>
      <c r="YE129" s="21"/>
      <c r="YF129" s="21"/>
      <c r="YG129" s="21"/>
      <c r="YH129" s="21"/>
      <c r="YI129" s="21"/>
      <c r="YJ129" s="21"/>
      <c r="YK129" s="21"/>
      <c r="YL129" s="21"/>
      <c r="YM129" s="21"/>
      <c r="YN129" s="21"/>
      <c r="YO129" s="21"/>
      <c r="YP129" s="21"/>
      <c r="YQ129" s="21"/>
      <c r="YR129" s="21"/>
      <c r="YS129" s="21"/>
      <c r="YT129" s="21"/>
      <c r="YU129" s="21"/>
      <c r="YV129" s="21"/>
      <c r="YW129" s="21"/>
      <c r="YX129" s="21"/>
      <c r="YY129" s="21"/>
      <c r="YZ129" s="21"/>
      <c r="ZA129" s="21"/>
      <c r="ZB129" s="21"/>
      <c r="ZC129" s="21"/>
      <c r="ZD129" s="21"/>
      <c r="ZE129" s="21"/>
      <c r="ZF129" s="21"/>
      <c r="ZG129" s="21"/>
      <c r="ZH129" s="21"/>
      <c r="ZI129" s="21"/>
      <c r="ZJ129" s="21"/>
      <c r="ZK129" s="21"/>
      <c r="ZL129" s="21"/>
      <c r="ZM129" s="21"/>
      <c r="ZN129" s="21"/>
      <c r="ZO129" s="21"/>
      <c r="ZP129" s="21"/>
      <c r="ZQ129" s="21"/>
      <c r="ZR129" s="21"/>
      <c r="ZS129" s="21"/>
      <c r="ZT129" s="21"/>
      <c r="ZU129" s="21"/>
      <c r="ZV129" s="21"/>
      <c r="ZW129" s="21"/>
      <c r="ZX129" s="21"/>
      <c r="ZY129" s="21"/>
      <c r="ZZ129" s="21"/>
      <c r="AAA129" s="21"/>
      <c r="AAB129" s="21"/>
      <c r="AAC129" s="21"/>
      <c r="AAD129" s="21"/>
      <c r="AAE129" s="21"/>
      <c r="AAF129" s="21"/>
      <c r="AAG129" s="21"/>
      <c r="AAH129" s="21"/>
      <c r="AAI129" s="21"/>
      <c r="AAJ129" s="21"/>
      <c r="AAK129" s="21"/>
      <c r="AAL129" s="21"/>
      <c r="AAM129" s="21"/>
      <c r="AAN129" s="21"/>
      <c r="AAO129" s="21"/>
      <c r="AAP129" s="21"/>
      <c r="AAQ129" s="21"/>
      <c r="AAR129" s="21"/>
      <c r="AAS129" s="21"/>
      <c r="AAT129" s="21"/>
      <c r="AAU129" s="21"/>
      <c r="AAV129" s="21"/>
      <c r="AAW129" s="21"/>
      <c r="AAX129" s="21"/>
      <c r="AAY129" s="21"/>
      <c r="AAZ129" s="21"/>
      <c r="ABA129" s="21"/>
      <c r="ABB129" s="21"/>
      <c r="ABC129" s="21"/>
      <c r="ABD129" s="21"/>
      <c r="ABE129" s="21"/>
      <c r="ABF129" s="21"/>
      <c r="ABG129" s="21"/>
      <c r="ABH129" s="21"/>
      <c r="ABI129" s="21"/>
      <c r="ABJ129" s="21"/>
      <c r="ABK129" s="21"/>
      <c r="ABL129" s="21"/>
      <c r="ABM129" s="21"/>
      <c r="ABN129" s="21"/>
      <c r="ABO129" s="21"/>
      <c r="ABP129" s="21"/>
      <c r="ABQ129" s="21"/>
      <c r="ABR129" s="21"/>
      <c r="ABS129" s="21"/>
      <c r="ABT129" s="21"/>
      <c r="ABU129" s="21"/>
      <c r="ABV129" s="21"/>
      <c r="ABW129" s="21"/>
      <c r="ABX129" s="21"/>
      <c r="ABY129" s="21"/>
      <c r="ABZ129" s="21"/>
      <c r="ACA129" s="21"/>
      <c r="ACB129" s="21"/>
      <c r="ACC129" s="21"/>
      <c r="ACD129" s="21"/>
      <c r="ACE129" s="21"/>
      <c r="ACF129" s="21"/>
      <c r="ACG129" s="21"/>
      <c r="ACH129" s="21"/>
      <c r="ACI129" s="21"/>
      <c r="ACJ129" s="21"/>
      <c r="ACK129" s="21"/>
      <c r="ACL129" s="21"/>
      <c r="ACM129" s="21"/>
      <c r="ACN129" s="21"/>
      <c r="ACO129" s="21"/>
      <c r="ACP129" s="21"/>
      <c r="ACQ129" s="21"/>
      <c r="ACR129" s="21"/>
      <c r="ACS129" s="21"/>
      <c r="ACT129" s="21"/>
      <c r="ACU129" s="21"/>
      <c r="ACV129" s="21"/>
      <c r="ACW129" s="21"/>
      <c r="ACX129" s="21"/>
      <c r="ACY129" s="21"/>
      <c r="ACZ129" s="21"/>
      <c r="ADA129" s="21"/>
      <c r="ADB129" s="21"/>
      <c r="ADC129" s="21"/>
      <c r="ADD129" s="21"/>
      <c r="ADE129" s="21"/>
      <c r="ADF129" s="21"/>
      <c r="ADG129" s="21"/>
      <c r="ADH129" s="21"/>
      <c r="ADI129" s="21"/>
      <c r="ADJ129" s="21"/>
      <c r="ADK129" s="21"/>
      <c r="ADL129" s="21"/>
      <c r="ADM129" s="21"/>
      <c r="ADN129" s="21"/>
      <c r="ADO129" s="21"/>
      <c r="ADP129" s="21"/>
      <c r="ADQ129" s="21"/>
      <c r="ADR129" s="21"/>
      <c r="ADS129" s="21"/>
      <c r="ADT129" s="21"/>
      <c r="ADU129" s="21"/>
      <c r="ADV129" s="21"/>
      <c r="ADW129" s="21"/>
      <c r="ADX129" s="21"/>
      <c r="ADY129" s="21"/>
      <c r="ADZ129" s="21"/>
      <c r="AEA129" s="21"/>
      <c r="AEB129" s="21"/>
      <c r="AEC129" s="21"/>
      <c r="AED129" s="21"/>
      <c r="AEE129" s="21"/>
      <c r="AEF129" s="21"/>
      <c r="AEG129" s="21"/>
      <c r="AEH129" s="21"/>
      <c r="AEI129" s="21"/>
      <c r="AEJ129" s="21"/>
      <c r="AEK129" s="21"/>
      <c r="AEL129" s="21"/>
      <c r="AEM129" s="21"/>
      <c r="AEN129" s="21"/>
      <c r="AEO129" s="21"/>
      <c r="AEP129" s="21"/>
      <c r="AEQ129" s="21"/>
      <c r="AER129" s="21"/>
      <c r="AES129" s="21"/>
      <c r="AET129" s="21"/>
      <c r="AEU129" s="21"/>
      <c r="AEV129" s="21"/>
      <c r="AEW129" s="21"/>
      <c r="AEX129" s="21"/>
      <c r="AEY129" s="21"/>
      <c r="AEZ129" s="21"/>
      <c r="AFA129" s="21"/>
      <c r="AFB129" s="21"/>
      <c r="AFC129" s="21"/>
      <c r="AFD129" s="21"/>
      <c r="AFE129" s="21"/>
      <c r="AFF129" s="21"/>
      <c r="AFG129" s="21"/>
      <c r="AFH129" s="21"/>
      <c r="AFI129" s="21"/>
      <c r="AFJ129" s="21"/>
      <c r="AFK129" s="21"/>
      <c r="AFL129" s="21"/>
      <c r="AFM129" s="21"/>
      <c r="AFN129" s="21"/>
      <c r="AFO129" s="21"/>
      <c r="AFP129" s="21"/>
      <c r="AFQ129" s="21"/>
      <c r="AFR129" s="21"/>
      <c r="AFS129" s="21"/>
      <c r="AFT129" s="21"/>
      <c r="AFU129" s="21"/>
      <c r="AFV129" s="21"/>
      <c r="AFW129" s="21"/>
      <c r="AFX129" s="21"/>
      <c r="AFY129" s="21"/>
      <c r="AFZ129" s="21"/>
      <c r="AGA129" s="21"/>
      <c r="AGB129" s="21"/>
      <c r="AGC129" s="21"/>
      <c r="AGD129" s="21"/>
      <c r="AGE129" s="21"/>
      <c r="AGF129" s="21"/>
      <c r="AGG129" s="21"/>
      <c r="AGH129" s="21"/>
      <c r="AGI129" s="21"/>
      <c r="AGJ129" s="21"/>
      <c r="AGK129" s="21"/>
      <c r="AGL129" s="21"/>
      <c r="AGM129" s="21"/>
      <c r="AGN129" s="21"/>
      <c r="AGO129" s="21"/>
      <c r="AGP129" s="21"/>
      <c r="AGQ129" s="21"/>
      <c r="AGR129" s="21"/>
      <c r="AGS129" s="21"/>
      <c r="AGT129" s="21"/>
      <c r="AGU129" s="21"/>
      <c r="AGV129" s="21"/>
      <c r="AGW129" s="21"/>
      <c r="AGX129" s="21"/>
      <c r="AGY129" s="21"/>
      <c r="AGZ129" s="21"/>
      <c r="AHA129" s="21"/>
      <c r="AHB129" s="21"/>
      <c r="AHC129" s="21"/>
      <c r="AHD129" s="21"/>
      <c r="AHE129" s="21"/>
      <c r="AHF129" s="21"/>
      <c r="AHG129" s="21"/>
      <c r="AHH129" s="21"/>
      <c r="AHI129" s="21"/>
      <c r="AHJ129" s="21"/>
      <c r="AHK129" s="21"/>
      <c r="AHL129" s="21"/>
      <c r="AHM129" s="21"/>
      <c r="AHN129" s="21"/>
      <c r="AHO129" s="21"/>
      <c r="AHP129" s="21"/>
      <c r="AHQ129" s="21"/>
      <c r="AHR129" s="21"/>
      <c r="AHS129" s="21"/>
      <c r="AHT129" s="21"/>
      <c r="AHU129" s="21"/>
      <c r="AHV129" s="21"/>
      <c r="AHW129" s="21"/>
      <c r="AHX129" s="21"/>
      <c r="AHY129" s="21"/>
      <c r="AHZ129" s="21"/>
      <c r="AIA129" s="21"/>
      <c r="AIB129" s="21"/>
      <c r="AIC129" s="21"/>
      <c r="AID129" s="21"/>
      <c r="AIE129" s="21"/>
      <c r="AIF129" s="21"/>
      <c r="AIG129" s="21"/>
      <c r="AIH129" s="21"/>
      <c r="AII129" s="21"/>
      <c r="AIJ129" s="21"/>
      <c r="AIK129" s="21"/>
      <c r="AIL129" s="21"/>
      <c r="AIM129" s="21"/>
      <c r="AIN129" s="21"/>
      <c r="AIO129" s="21"/>
      <c r="AIP129" s="21"/>
      <c r="AIQ129" s="21"/>
      <c r="AIR129" s="21"/>
      <c r="AIS129" s="21"/>
      <c r="AIT129" s="21"/>
      <c r="AIU129" s="21"/>
      <c r="AIV129" s="21"/>
      <c r="AIW129" s="21"/>
      <c r="AIX129" s="21"/>
      <c r="AIY129" s="21"/>
      <c r="AIZ129" s="21"/>
      <c r="AJA129" s="21"/>
      <c r="AJB129" s="21"/>
      <c r="AJC129" s="21"/>
      <c r="AJD129" s="21"/>
      <c r="AJE129" s="21"/>
      <c r="AJF129" s="21"/>
      <c r="AJG129" s="21"/>
      <c r="AJH129" s="21"/>
      <c r="AJI129" s="21"/>
      <c r="AJJ129" s="21"/>
      <c r="AJK129" s="21"/>
      <c r="AJL129" s="21"/>
      <c r="AJM129" s="21"/>
      <c r="AJN129" s="21"/>
      <c r="AJO129" s="21"/>
      <c r="AJP129" s="21"/>
      <c r="AJQ129" s="21"/>
      <c r="AJR129" s="21"/>
      <c r="AJS129" s="21"/>
      <c r="AJT129" s="21"/>
      <c r="AJU129" s="21"/>
      <c r="AJV129" s="21"/>
      <c r="AJW129" s="21"/>
      <c r="AJX129" s="21"/>
      <c r="AJY129" s="21"/>
      <c r="AJZ129" s="21"/>
      <c r="AKA129" s="21"/>
      <c r="AKB129" s="21"/>
      <c r="AKC129" s="21"/>
      <c r="AKD129" s="21"/>
      <c r="AKE129" s="21"/>
      <c r="AKF129" s="21"/>
      <c r="AKG129" s="21"/>
      <c r="AKH129" s="21"/>
      <c r="AKI129" s="21"/>
      <c r="AKJ129" s="21"/>
      <c r="AKK129" s="21"/>
      <c r="AKL129" s="21"/>
      <c r="AKM129" s="21"/>
      <c r="AKN129" s="21"/>
      <c r="AKO129" s="21"/>
      <c r="AKP129" s="21"/>
      <c r="AKQ129" s="21"/>
      <c r="AKR129" s="21"/>
      <c r="AKS129" s="21"/>
      <c r="AKT129" s="21"/>
      <c r="AKU129" s="21"/>
      <c r="AKV129" s="21"/>
      <c r="AKW129" s="21"/>
      <c r="AKX129" s="21"/>
      <c r="AKY129" s="21"/>
      <c r="AKZ129" s="21"/>
      <c r="ALA129" s="21"/>
      <c r="ALB129" s="21"/>
      <c r="ALC129" s="21"/>
      <c r="ALD129" s="21"/>
      <c r="ALE129" s="21"/>
      <c r="ALF129" s="21"/>
      <c r="ALG129" s="21"/>
      <c r="ALH129" s="21"/>
      <c r="ALI129" s="21"/>
      <c r="ALJ129" s="21"/>
      <c r="ALK129" s="21"/>
      <c r="ALL129" s="21"/>
      <c r="ALM129" s="21"/>
      <c r="ALN129" s="21"/>
      <c r="ALO129" s="21"/>
      <c r="ALP129" s="21"/>
      <c r="ALQ129" s="21"/>
      <c r="ALR129" s="21"/>
      <c r="ALS129" s="21"/>
      <c r="ALT129" s="21"/>
      <c r="ALU129" s="21"/>
      <c r="ALV129" s="21"/>
      <c r="ALW129" s="21"/>
      <c r="ALX129" s="21"/>
      <c r="ALY129" s="21"/>
      <c r="ALZ129" s="21"/>
      <c r="AMA129" s="21"/>
      <c r="AMB129" s="21"/>
      <c r="AMC129" s="21"/>
      <c r="AMD129" s="21"/>
      <c r="AME129" s="21"/>
      <c r="AMF129" s="21"/>
      <c r="AMG129" s="21"/>
      <c r="AMH129" s="21"/>
      <c r="AMI129" s="21"/>
      <c r="AMJ129" s="21"/>
      <c r="AMK129" s="21"/>
      <c r="AML129" s="21"/>
      <c r="AMM129" s="21"/>
      <c r="AMN129" s="21"/>
      <c r="AMO129" s="21"/>
      <c r="AMP129" s="21"/>
      <c r="AMQ129" s="21"/>
      <c r="AMR129" s="21"/>
      <c r="AMS129" s="21"/>
      <c r="AMT129" s="21"/>
      <c r="AMU129" s="21"/>
      <c r="AMV129" s="21"/>
      <c r="AMW129" s="21"/>
      <c r="AMX129" s="21"/>
      <c r="AMY129" s="21"/>
      <c r="AMZ129" s="21"/>
      <c r="ANA129" s="21"/>
      <c r="ANB129" s="21"/>
      <c r="ANC129" s="21"/>
      <c r="AND129" s="21"/>
      <c r="ANE129" s="21"/>
      <c r="ANF129" s="21"/>
      <c r="ANG129" s="21"/>
      <c r="ANH129" s="21"/>
      <c r="ANI129" s="21"/>
      <c r="ANJ129" s="21"/>
      <c r="ANK129" s="21"/>
      <c r="ANL129" s="21"/>
      <c r="ANM129" s="21"/>
      <c r="ANN129" s="21"/>
      <c r="ANO129" s="21"/>
      <c r="ANP129" s="21"/>
      <c r="ANQ129" s="21"/>
      <c r="ANR129" s="21"/>
      <c r="ANS129" s="21"/>
      <c r="ANT129" s="21"/>
      <c r="ANU129" s="21"/>
      <c r="ANV129" s="21"/>
      <c r="ANW129" s="21"/>
      <c r="ANX129" s="21"/>
      <c r="ANY129" s="21"/>
      <c r="ANZ129" s="21"/>
      <c r="AOA129" s="21"/>
      <c r="AOB129" s="21"/>
      <c r="AOC129" s="21"/>
      <c r="AOD129" s="21"/>
      <c r="AOE129" s="21"/>
      <c r="AOF129" s="21"/>
      <c r="AOG129" s="21"/>
      <c r="AOH129" s="21"/>
      <c r="AOI129" s="21"/>
      <c r="AOJ129" s="21"/>
      <c r="AOK129" s="21"/>
      <c r="AOL129" s="21"/>
      <c r="AOM129" s="21"/>
      <c r="AON129" s="21"/>
      <c r="AOO129" s="21"/>
      <c r="AOP129" s="21"/>
      <c r="AOQ129" s="21"/>
      <c r="AOR129" s="21"/>
      <c r="AOS129" s="21"/>
      <c r="AOT129" s="21"/>
      <c r="AOU129" s="21"/>
      <c r="AOV129" s="21"/>
      <c r="AOW129" s="21"/>
      <c r="AOX129" s="21"/>
      <c r="AOY129" s="21"/>
      <c r="AOZ129" s="21"/>
      <c r="APA129" s="21"/>
      <c r="APB129" s="21"/>
      <c r="APC129" s="21"/>
      <c r="APD129" s="21"/>
      <c r="APE129" s="21"/>
      <c r="APF129" s="21"/>
      <c r="APG129" s="21"/>
      <c r="APH129" s="21"/>
      <c r="API129" s="21"/>
      <c r="APJ129" s="21"/>
      <c r="APK129" s="21"/>
      <c r="APL129" s="21"/>
      <c r="APM129" s="21"/>
      <c r="APN129" s="21"/>
      <c r="APO129" s="21"/>
      <c r="APP129" s="21"/>
      <c r="APQ129" s="21"/>
      <c r="APR129" s="21"/>
      <c r="APS129" s="21"/>
      <c r="APT129" s="21"/>
      <c r="APU129" s="21"/>
      <c r="APV129" s="21"/>
      <c r="APW129" s="21"/>
      <c r="APX129" s="21"/>
      <c r="APY129" s="21"/>
      <c r="APZ129" s="21"/>
      <c r="AQA129" s="21"/>
      <c r="AQB129" s="21"/>
      <c r="AQC129" s="21"/>
      <c r="AQD129" s="21"/>
      <c r="AQE129" s="21"/>
      <c r="AQF129" s="21"/>
      <c r="AQG129" s="21"/>
      <c r="AQH129" s="21"/>
      <c r="AQI129" s="21"/>
      <c r="AQJ129" s="21"/>
      <c r="AQK129" s="21"/>
      <c r="AQL129" s="21"/>
      <c r="AQM129" s="21"/>
      <c r="AQN129" s="21"/>
      <c r="AQO129" s="21"/>
      <c r="AQP129" s="21"/>
      <c r="AQQ129" s="21"/>
      <c r="AQR129" s="21"/>
      <c r="AQS129" s="21"/>
      <c r="AQT129" s="21"/>
      <c r="AQU129" s="21"/>
      <c r="AQV129" s="21"/>
      <c r="AQW129" s="21"/>
      <c r="AQX129" s="21"/>
      <c r="AQY129" s="21"/>
      <c r="AQZ129" s="21"/>
      <c r="ARA129" s="21"/>
      <c r="ARB129" s="21"/>
      <c r="ARC129" s="21"/>
      <c r="ARD129" s="21"/>
      <c r="ARE129" s="21"/>
      <c r="ARF129" s="21"/>
      <c r="ARG129" s="21"/>
      <c r="ARH129" s="21"/>
      <c r="ARI129" s="21"/>
      <c r="ARJ129" s="21"/>
      <c r="ARK129" s="21"/>
      <c r="ARL129" s="21"/>
      <c r="ARM129" s="21"/>
      <c r="ARN129" s="21"/>
      <c r="ARO129" s="21"/>
      <c r="ARP129" s="21"/>
      <c r="ARQ129" s="21"/>
      <c r="ARR129" s="21"/>
      <c r="ARS129" s="21"/>
      <c r="ART129" s="21"/>
      <c r="ARU129" s="21"/>
      <c r="ARV129" s="21"/>
      <c r="ARW129" s="21"/>
      <c r="ARX129" s="21"/>
      <c r="ARY129" s="21"/>
      <c r="ARZ129" s="21"/>
      <c r="ASA129" s="21"/>
      <c r="ASB129" s="21"/>
      <c r="ASC129" s="21"/>
      <c r="ASD129" s="21"/>
      <c r="ASE129" s="21"/>
      <c r="ASF129" s="21"/>
      <c r="ASG129" s="21"/>
      <c r="ASH129" s="21"/>
      <c r="ASI129" s="21"/>
      <c r="ASJ129" s="21"/>
      <c r="ASK129" s="21"/>
      <c r="ASL129" s="21"/>
      <c r="ASM129" s="21"/>
      <c r="ASN129" s="21"/>
      <c r="ASO129" s="21"/>
      <c r="ASP129" s="21"/>
      <c r="ASQ129" s="21"/>
      <c r="ASR129" s="21"/>
      <c r="ASS129" s="21"/>
      <c r="AST129" s="21"/>
      <c r="ASU129" s="21"/>
      <c r="ASV129" s="21"/>
      <c r="ASW129" s="21"/>
      <c r="ASX129" s="21"/>
      <c r="ASY129" s="21"/>
      <c r="ASZ129" s="21"/>
      <c r="ATA129" s="21"/>
      <c r="ATB129" s="21"/>
      <c r="ATC129" s="21"/>
      <c r="ATD129" s="21"/>
      <c r="ATE129" s="21"/>
      <c r="ATF129" s="21"/>
      <c r="ATG129" s="21"/>
      <c r="ATH129" s="21"/>
      <c r="ATI129" s="21"/>
      <c r="ATJ129" s="21"/>
      <c r="ATK129" s="21"/>
      <c r="ATL129" s="21"/>
      <c r="ATM129" s="21"/>
      <c r="ATN129" s="21"/>
      <c r="ATO129" s="21"/>
      <c r="ATP129" s="21"/>
      <c r="ATQ129" s="21"/>
      <c r="ATR129" s="21"/>
      <c r="ATS129" s="21"/>
      <c r="ATT129" s="21"/>
      <c r="ATU129" s="21"/>
      <c r="ATV129" s="21"/>
      <c r="ATW129" s="21"/>
      <c r="ATX129" s="21"/>
      <c r="ATY129" s="21"/>
      <c r="ATZ129" s="21"/>
      <c r="AUA129" s="21"/>
      <c r="AUB129" s="21"/>
      <c r="AUC129" s="21"/>
      <c r="AUD129" s="21"/>
      <c r="AUE129" s="21"/>
      <c r="AUF129" s="21"/>
      <c r="AUG129" s="21"/>
      <c r="AUH129" s="21"/>
      <c r="AUI129" s="21"/>
      <c r="AUJ129" s="21"/>
      <c r="AUK129" s="21"/>
      <c r="AUL129" s="21"/>
      <c r="AUM129" s="21"/>
      <c r="AUN129" s="21"/>
      <c r="AUO129" s="21"/>
      <c r="AUP129" s="21"/>
      <c r="AUQ129" s="21"/>
      <c r="AUR129" s="21"/>
      <c r="AUS129" s="21"/>
      <c r="AUT129" s="21"/>
      <c r="AUU129" s="21"/>
      <c r="AUV129" s="21"/>
      <c r="AUW129" s="21"/>
      <c r="AUX129" s="21"/>
      <c r="AUY129" s="21"/>
      <c r="AUZ129" s="21"/>
      <c r="AVA129" s="21"/>
      <c r="AVB129" s="21"/>
      <c r="AVC129" s="21"/>
      <c r="AVD129" s="21"/>
      <c r="AVE129" s="21"/>
      <c r="AVF129" s="21"/>
      <c r="AVG129" s="21"/>
      <c r="AVH129" s="21"/>
      <c r="AVI129" s="21"/>
      <c r="AVJ129" s="21"/>
      <c r="AVK129" s="21"/>
      <c r="AVL129" s="21"/>
      <c r="AVM129" s="21"/>
      <c r="AVN129" s="21"/>
      <c r="AVO129" s="21"/>
      <c r="AVP129" s="21"/>
      <c r="AVQ129" s="21"/>
      <c r="AVR129" s="21"/>
      <c r="AVS129" s="21"/>
      <c r="AVT129" s="21"/>
      <c r="AVU129" s="21"/>
      <c r="AVV129" s="21"/>
      <c r="AVW129" s="21"/>
      <c r="AVX129" s="21"/>
      <c r="AVY129" s="21"/>
      <c r="AVZ129" s="21"/>
      <c r="AWA129" s="21"/>
      <c r="AWB129" s="21"/>
      <c r="AWC129" s="21"/>
      <c r="AWD129" s="21"/>
      <c r="AWE129" s="21"/>
      <c r="AWF129" s="21"/>
      <c r="AWG129" s="21"/>
      <c r="AWH129" s="21"/>
      <c r="AWI129" s="21"/>
      <c r="AWJ129" s="21"/>
      <c r="AWK129" s="21"/>
      <c r="AWL129" s="21"/>
      <c r="AWM129" s="21"/>
      <c r="AWN129" s="21"/>
      <c r="AWO129" s="21"/>
      <c r="AWP129" s="21"/>
      <c r="AWQ129" s="21"/>
      <c r="AWR129" s="21"/>
      <c r="AWS129" s="21"/>
      <c r="AWT129" s="21"/>
      <c r="AWU129" s="21"/>
      <c r="AWV129" s="21"/>
      <c r="AWW129" s="21"/>
      <c r="AWX129" s="21"/>
      <c r="AWY129" s="21"/>
      <c r="AWZ129" s="21"/>
      <c r="AXA129" s="21"/>
      <c r="AXB129" s="21"/>
      <c r="AXC129" s="21"/>
      <c r="AXD129" s="21"/>
      <c r="AXE129" s="21"/>
      <c r="AXF129" s="21"/>
      <c r="AXG129" s="21"/>
      <c r="AXH129" s="21"/>
      <c r="AXI129" s="21"/>
      <c r="AXJ129" s="21"/>
      <c r="AXK129" s="21"/>
      <c r="AXL129" s="21"/>
      <c r="AXM129" s="21"/>
      <c r="AXN129" s="21"/>
      <c r="AXO129" s="21"/>
      <c r="AXP129" s="21"/>
      <c r="AXQ129" s="21"/>
      <c r="AXR129" s="21"/>
      <c r="AXS129" s="21"/>
      <c r="AXT129" s="21"/>
      <c r="AXU129" s="21"/>
      <c r="AXV129" s="21"/>
      <c r="AXW129" s="21"/>
      <c r="AXX129" s="21"/>
      <c r="AXY129" s="21"/>
      <c r="AXZ129" s="21"/>
      <c r="AYA129" s="21"/>
      <c r="AYB129" s="21"/>
      <c r="AYC129" s="21"/>
      <c r="AYD129" s="21"/>
      <c r="AYE129" s="21"/>
      <c r="AYF129" s="21"/>
      <c r="AYG129" s="21"/>
      <c r="AYH129" s="21"/>
      <c r="AYI129" s="21"/>
      <c r="AYJ129" s="21"/>
      <c r="AYK129" s="21"/>
      <c r="AYL129" s="21"/>
      <c r="AYM129" s="21"/>
      <c r="AYN129" s="21"/>
      <c r="AYO129" s="21"/>
      <c r="AYP129" s="21"/>
      <c r="AYQ129" s="21"/>
      <c r="AYR129" s="21"/>
      <c r="AYS129" s="21"/>
      <c r="AYT129" s="21"/>
      <c r="AYU129" s="21"/>
      <c r="AYV129" s="21"/>
      <c r="AYW129" s="21"/>
      <c r="AYX129" s="21"/>
      <c r="AYY129" s="21"/>
      <c r="AYZ129" s="21"/>
      <c r="AZA129" s="21"/>
      <c r="AZB129" s="21"/>
      <c r="AZC129" s="21"/>
      <c r="AZD129" s="21"/>
      <c r="AZE129" s="21"/>
      <c r="AZF129" s="21"/>
      <c r="AZG129" s="21"/>
      <c r="AZH129" s="21"/>
      <c r="AZI129" s="21"/>
      <c r="AZJ129" s="21"/>
      <c r="AZK129" s="21"/>
      <c r="AZL129" s="21"/>
      <c r="AZM129" s="21"/>
      <c r="AZN129" s="21"/>
      <c r="AZO129" s="21"/>
      <c r="AZP129" s="21"/>
      <c r="AZQ129" s="21"/>
      <c r="AZR129" s="21"/>
      <c r="AZS129" s="21"/>
      <c r="AZT129" s="21"/>
      <c r="AZU129" s="21"/>
      <c r="AZV129" s="21"/>
      <c r="AZW129" s="21"/>
      <c r="AZX129" s="21"/>
      <c r="AZY129" s="21"/>
      <c r="AZZ129" s="21"/>
      <c r="BAA129" s="21"/>
      <c r="BAB129" s="21"/>
      <c r="BAC129" s="21"/>
      <c r="BAD129" s="21"/>
      <c r="BAE129" s="21"/>
      <c r="BAF129" s="21"/>
      <c r="BAG129" s="21"/>
      <c r="BAH129" s="21"/>
      <c r="BAI129" s="21"/>
      <c r="BAJ129" s="21"/>
      <c r="BAK129" s="21"/>
      <c r="BAL129" s="21"/>
      <c r="BAM129" s="21"/>
      <c r="BAN129" s="21"/>
      <c r="BAO129" s="21"/>
      <c r="BAP129" s="21"/>
      <c r="BAQ129" s="21"/>
      <c r="BAR129" s="21"/>
      <c r="BAS129" s="21"/>
      <c r="BAT129" s="21"/>
      <c r="BAU129" s="21"/>
      <c r="BAV129" s="21"/>
      <c r="BAW129" s="21"/>
      <c r="BAX129" s="21"/>
      <c r="BAY129" s="21"/>
      <c r="BAZ129" s="21"/>
      <c r="BBA129" s="21"/>
      <c r="BBB129" s="21"/>
      <c r="BBC129" s="21"/>
      <c r="BBD129" s="21"/>
      <c r="BBE129" s="21"/>
      <c r="BBF129" s="21"/>
      <c r="BBG129" s="21"/>
      <c r="BBH129" s="21"/>
      <c r="BBI129" s="21"/>
      <c r="BBJ129" s="21"/>
      <c r="BBK129" s="21"/>
      <c r="BBL129" s="21"/>
      <c r="BBM129" s="21"/>
      <c r="BBN129" s="21"/>
      <c r="BBO129" s="21"/>
      <c r="BBP129" s="21"/>
      <c r="BBQ129" s="21"/>
      <c r="BBR129" s="21"/>
      <c r="BBS129" s="21"/>
      <c r="BBT129" s="21"/>
      <c r="BBU129" s="21"/>
      <c r="BBV129" s="21"/>
      <c r="BBW129" s="21"/>
      <c r="BBX129" s="21"/>
      <c r="BBY129" s="21"/>
      <c r="BBZ129" s="21"/>
      <c r="BCA129" s="21"/>
      <c r="BCB129" s="21"/>
      <c r="BCC129" s="21"/>
      <c r="BCD129" s="21"/>
      <c r="BCE129" s="21"/>
      <c r="BCF129" s="21"/>
      <c r="BCG129" s="21"/>
      <c r="BCH129" s="21"/>
      <c r="BCI129" s="21"/>
      <c r="BCJ129" s="21"/>
      <c r="BCK129" s="21"/>
      <c r="BCL129" s="21"/>
      <c r="BCM129" s="21"/>
      <c r="BCN129" s="21"/>
      <c r="BCO129" s="21"/>
      <c r="BCP129" s="21"/>
      <c r="BCQ129" s="21"/>
      <c r="BCR129" s="21"/>
      <c r="BCS129" s="21"/>
      <c r="BCT129" s="21"/>
      <c r="BCU129" s="21"/>
      <c r="BCV129" s="21"/>
      <c r="BCW129" s="21"/>
      <c r="BCX129" s="21"/>
      <c r="BCY129" s="21"/>
      <c r="BCZ129" s="21"/>
      <c r="BDA129" s="21"/>
      <c r="BDB129" s="21"/>
      <c r="BDC129" s="21"/>
      <c r="BDD129" s="21"/>
      <c r="BDE129" s="21"/>
      <c r="BDF129" s="21"/>
      <c r="BDG129" s="21"/>
      <c r="BDH129" s="21"/>
      <c r="BDI129" s="21"/>
      <c r="BDJ129" s="21"/>
      <c r="BDK129" s="21"/>
      <c r="BDL129" s="21"/>
      <c r="BDM129" s="21"/>
      <c r="BDN129" s="21"/>
      <c r="BDO129" s="21"/>
      <c r="BDP129" s="21"/>
      <c r="BDQ129" s="21"/>
      <c r="BDR129" s="21"/>
      <c r="BDS129" s="21"/>
      <c r="BDT129" s="21"/>
      <c r="BDU129" s="21"/>
      <c r="BDV129" s="21"/>
      <c r="BDW129" s="21"/>
      <c r="BDX129" s="21"/>
      <c r="BDY129" s="21"/>
      <c r="BDZ129" s="21"/>
      <c r="BEA129" s="21"/>
      <c r="BEB129" s="21"/>
      <c r="BEC129" s="21"/>
      <c r="BED129" s="21"/>
      <c r="BEE129" s="21"/>
      <c r="BEF129" s="21"/>
      <c r="BEG129" s="21"/>
      <c r="BEH129" s="21"/>
      <c r="BEI129" s="21"/>
      <c r="BEJ129" s="21"/>
      <c r="BEK129" s="21"/>
      <c r="BEL129" s="21"/>
      <c r="BEM129" s="21"/>
      <c r="BEN129" s="21"/>
      <c r="BEO129" s="21"/>
      <c r="BEP129" s="21"/>
      <c r="BEQ129" s="21"/>
      <c r="BER129" s="21"/>
      <c r="BES129" s="21"/>
      <c r="BET129" s="21"/>
      <c r="BEU129" s="21"/>
      <c r="BEV129" s="21"/>
      <c r="BEW129" s="21"/>
      <c r="BEX129" s="21"/>
      <c r="BEY129" s="21"/>
      <c r="BEZ129" s="21"/>
      <c r="BFA129" s="21"/>
      <c r="BFB129" s="21"/>
      <c r="BFC129" s="21"/>
      <c r="BFD129" s="21"/>
      <c r="BFE129" s="21"/>
      <c r="BFF129" s="21"/>
      <c r="BFG129" s="21"/>
      <c r="BFH129" s="21"/>
      <c r="BFI129" s="21"/>
      <c r="BFJ129" s="21"/>
      <c r="BFK129" s="21"/>
      <c r="BFL129" s="21"/>
      <c r="BFM129" s="21"/>
      <c r="BFN129" s="21"/>
      <c r="BFO129" s="21"/>
      <c r="BFP129" s="21"/>
      <c r="BFQ129" s="21"/>
      <c r="BFR129" s="21"/>
      <c r="BFS129" s="21"/>
      <c r="BFT129" s="21"/>
      <c r="BFU129" s="21"/>
      <c r="BFV129" s="21"/>
      <c r="BFW129" s="21"/>
      <c r="BFX129" s="21"/>
      <c r="BFY129" s="21"/>
      <c r="BFZ129" s="21"/>
      <c r="BGA129" s="21"/>
      <c r="BGB129" s="21"/>
      <c r="BGC129" s="21"/>
      <c r="BGD129" s="21"/>
      <c r="BGE129" s="21"/>
      <c r="BGF129" s="21"/>
      <c r="BGG129" s="21"/>
      <c r="BGH129" s="21"/>
      <c r="BGI129" s="21"/>
      <c r="BGJ129" s="21"/>
      <c r="BGK129" s="21"/>
      <c r="BGL129" s="21"/>
      <c r="BGM129" s="21"/>
      <c r="BGN129" s="21"/>
      <c r="BGO129" s="21"/>
      <c r="BGP129" s="21"/>
      <c r="BGQ129" s="21"/>
      <c r="BGR129" s="21"/>
      <c r="BGS129" s="21"/>
      <c r="BGT129" s="21"/>
      <c r="BGU129" s="21"/>
      <c r="BGV129" s="21"/>
      <c r="BGW129" s="21"/>
      <c r="BGX129" s="21"/>
      <c r="BGY129" s="21"/>
      <c r="BGZ129" s="21"/>
      <c r="BHA129" s="21"/>
      <c r="BHB129" s="21"/>
      <c r="BHC129" s="21"/>
      <c r="BHD129" s="21"/>
      <c r="BHE129" s="21"/>
      <c r="BHF129" s="21"/>
      <c r="BHG129" s="21"/>
      <c r="BHH129" s="21"/>
      <c r="BHI129" s="21"/>
      <c r="BHJ129" s="21"/>
      <c r="BHK129" s="21"/>
      <c r="BHL129" s="21"/>
      <c r="BHM129" s="21"/>
      <c r="BHN129" s="21"/>
      <c r="BHO129" s="21"/>
      <c r="BHP129" s="21"/>
      <c r="BHQ129" s="21"/>
      <c r="BHR129" s="21"/>
      <c r="BHS129" s="21"/>
      <c r="BHT129" s="21"/>
      <c r="BHU129" s="21"/>
      <c r="BHV129" s="21"/>
      <c r="BHW129" s="21"/>
      <c r="BHX129" s="21"/>
      <c r="BHY129" s="21"/>
      <c r="BHZ129" s="21"/>
      <c r="BIA129" s="21"/>
      <c r="BIB129" s="21"/>
      <c r="BIC129" s="21"/>
      <c r="BID129" s="21"/>
      <c r="BIE129" s="21"/>
      <c r="BIF129" s="21"/>
      <c r="BIG129" s="21"/>
      <c r="BIH129" s="21"/>
      <c r="BII129" s="21"/>
      <c r="BIJ129" s="21"/>
      <c r="BIK129" s="21"/>
      <c r="BIL129" s="21"/>
      <c r="BIM129" s="21"/>
      <c r="BIN129" s="21"/>
      <c r="BIO129" s="21"/>
      <c r="BIP129" s="21"/>
      <c r="BIQ129" s="21"/>
      <c r="BIR129" s="21"/>
      <c r="BIS129" s="21"/>
      <c r="BIT129" s="21"/>
      <c r="BIU129" s="21"/>
      <c r="BIV129" s="21"/>
      <c r="BIW129" s="21"/>
      <c r="BIX129" s="21"/>
      <c r="BIY129" s="21"/>
      <c r="BIZ129" s="21"/>
      <c r="BJA129" s="21"/>
      <c r="BJB129" s="21"/>
      <c r="BJC129" s="21"/>
      <c r="BJD129" s="21"/>
      <c r="BJE129" s="21"/>
      <c r="BJF129" s="21"/>
      <c r="BJG129" s="21"/>
      <c r="BJH129" s="21"/>
      <c r="BJI129" s="21"/>
      <c r="BJJ129" s="21"/>
      <c r="BJK129" s="21"/>
      <c r="BJL129" s="21"/>
      <c r="BJM129" s="21"/>
      <c r="BJN129" s="21"/>
      <c r="BJO129" s="21"/>
      <c r="BJP129" s="21"/>
      <c r="BJQ129" s="21"/>
      <c r="BJR129" s="21"/>
      <c r="BJS129" s="21"/>
      <c r="BJT129" s="21"/>
      <c r="BJU129" s="21"/>
      <c r="BJV129" s="21"/>
      <c r="BJW129" s="21"/>
      <c r="BJX129" s="21"/>
      <c r="BJY129" s="21"/>
      <c r="BJZ129" s="21"/>
      <c r="BKA129" s="21"/>
      <c r="BKB129" s="21"/>
      <c r="BKC129" s="21"/>
      <c r="BKD129" s="21"/>
      <c r="BKE129" s="21"/>
      <c r="BKF129" s="21"/>
      <c r="BKG129" s="21"/>
      <c r="BKH129" s="21"/>
      <c r="BKI129" s="21"/>
      <c r="BKJ129" s="21"/>
      <c r="BKK129" s="21"/>
      <c r="BKL129" s="21"/>
      <c r="BKM129" s="21"/>
      <c r="BKN129" s="21"/>
      <c r="BKO129" s="21"/>
      <c r="BKP129" s="21"/>
      <c r="BKQ129" s="21"/>
      <c r="BKR129" s="21"/>
      <c r="BKS129" s="21"/>
      <c r="BKT129" s="21"/>
      <c r="BKU129" s="21"/>
      <c r="BKV129" s="21"/>
      <c r="BKW129" s="21"/>
      <c r="BKX129" s="21"/>
      <c r="BKY129" s="21"/>
      <c r="BKZ129" s="21"/>
      <c r="BLA129" s="21"/>
      <c r="BLB129" s="21"/>
      <c r="BLC129" s="21"/>
      <c r="BLD129" s="21"/>
      <c r="BLE129" s="21"/>
      <c r="BLF129" s="21"/>
      <c r="BLG129" s="21"/>
      <c r="BLH129" s="21"/>
      <c r="BLI129" s="21"/>
      <c r="BLJ129" s="21"/>
      <c r="BLK129" s="21"/>
      <c r="BLL129" s="21"/>
      <c r="BLM129" s="21"/>
      <c r="BLN129" s="21"/>
      <c r="BLO129" s="21"/>
      <c r="BLP129" s="21"/>
      <c r="BLQ129" s="21"/>
      <c r="BLR129" s="21"/>
      <c r="BLS129" s="21"/>
      <c r="BLT129" s="21"/>
      <c r="BLU129" s="21"/>
      <c r="BLV129" s="21"/>
      <c r="BLW129" s="21"/>
      <c r="BLX129" s="21"/>
      <c r="BLY129" s="21"/>
      <c r="BLZ129" s="21"/>
      <c r="BMA129" s="21"/>
      <c r="BMB129" s="21"/>
      <c r="BMC129" s="21"/>
      <c r="BMD129" s="21"/>
      <c r="BME129" s="21"/>
      <c r="BMF129" s="21"/>
      <c r="BMG129" s="21"/>
      <c r="BMH129" s="21"/>
      <c r="BMI129" s="21"/>
      <c r="BMJ129" s="21"/>
      <c r="BMK129" s="21"/>
      <c r="BML129" s="21"/>
      <c r="BMM129" s="21"/>
      <c r="BMN129" s="21"/>
      <c r="BMO129" s="21"/>
      <c r="BMP129" s="21"/>
      <c r="BMQ129" s="21"/>
      <c r="BMR129" s="21"/>
      <c r="BMS129" s="21"/>
      <c r="BMT129" s="21"/>
      <c r="BMU129" s="21"/>
      <c r="BMV129" s="21"/>
      <c r="BMW129" s="21"/>
      <c r="BMX129" s="21"/>
      <c r="BMY129" s="21"/>
      <c r="BMZ129" s="21"/>
      <c r="BNA129" s="21"/>
      <c r="BNB129" s="21"/>
      <c r="BNC129" s="21"/>
      <c r="BND129" s="21"/>
      <c r="BNE129" s="21"/>
      <c r="BNF129" s="21"/>
      <c r="BNG129" s="21"/>
      <c r="BNH129" s="21"/>
      <c r="BNI129" s="21"/>
      <c r="BNJ129" s="21"/>
      <c r="BNK129" s="21"/>
      <c r="BNL129" s="21"/>
      <c r="BNM129" s="21"/>
      <c r="BNN129" s="21"/>
      <c r="BNO129" s="21"/>
      <c r="BNP129" s="21"/>
      <c r="BNQ129" s="21"/>
      <c r="BNR129" s="21"/>
      <c r="BNS129" s="21"/>
      <c r="BNT129" s="21"/>
      <c r="BNU129" s="21"/>
      <c r="BNV129" s="21"/>
      <c r="BNW129" s="21"/>
      <c r="BNX129" s="21"/>
      <c r="BNY129" s="21"/>
      <c r="BNZ129" s="21"/>
      <c r="BOA129" s="21"/>
      <c r="BOB129" s="21"/>
      <c r="BOC129" s="21"/>
      <c r="BOD129" s="21"/>
      <c r="BOE129" s="21"/>
      <c r="BOF129" s="21"/>
      <c r="BOG129" s="21"/>
      <c r="BOH129" s="21"/>
      <c r="BOI129" s="21"/>
      <c r="BOJ129" s="21"/>
      <c r="BOK129" s="21"/>
      <c r="BOL129" s="21"/>
      <c r="BOM129" s="21"/>
      <c r="BON129" s="21"/>
      <c r="BOO129" s="21"/>
      <c r="BOP129" s="21"/>
      <c r="BOQ129" s="21"/>
      <c r="BOR129" s="21"/>
      <c r="BOS129" s="21"/>
      <c r="BOT129" s="21"/>
      <c r="BOU129" s="21"/>
      <c r="BOV129" s="21"/>
      <c r="BOW129" s="21"/>
      <c r="BOX129" s="21"/>
      <c r="BOY129" s="21"/>
      <c r="BOZ129" s="21"/>
      <c r="BPA129" s="21"/>
      <c r="BPB129" s="21"/>
      <c r="BPC129" s="21"/>
      <c r="BPD129" s="21"/>
      <c r="BPE129" s="21"/>
      <c r="BPF129" s="21"/>
      <c r="BPG129" s="21"/>
      <c r="BPH129" s="21"/>
      <c r="BPI129" s="21"/>
      <c r="BPJ129" s="21"/>
      <c r="BPK129" s="21"/>
      <c r="BPL129" s="21"/>
      <c r="BPM129" s="21"/>
      <c r="BPN129" s="21"/>
      <c r="BPO129" s="21"/>
      <c r="BPP129" s="21"/>
      <c r="BPQ129" s="21"/>
      <c r="BPR129" s="21"/>
      <c r="BPS129" s="21"/>
      <c r="BPT129" s="21"/>
      <c r="BPU129" s="21"/>
      <c r="BPV129" s="21"/>
      <c r="BPW129" s="21"/>
      <c r="BPX129" s="21"/>
      <c r="BPY129" s="21"/>
      <c r="BPZ129" s="21"/>
      <c r="BQA129" s="21"/>
      <c r="BQB129" s="21"/>
      <c r="BQC129" s="21"/>
      <c r="BQD129" s="21"/>
      <c r="BQE129" s="21"/>
      <c r="BQF129" s="21"/>
      <c r="BQG129" s="21"/>
      <c r="BQH129" s="21"/>
      <c r="BQI129" s="21"/>
      <c r="BQJ129" s="21"/>
      <c r="BQK129" s="21"/>
      <c r="BQL129" s="21"/>
      <c r="BQM129" s="21"/>
      <c r="BQN129" s="21"/>
      <c r="BQO129" s="21"/>
      <c r="BQP129" s="21"/>
      <c r="BQQ129" s="21"/>
      <c r="BQR129" s="21"/>
      <c r="BQS129" s="21"/>
      <c r="BQT129" s="21"/>
      <c r="BQU129" s="21"/>
      <c r="BQV129" s="21"/>
      <c r="BQW129" s="21"/>
      <c r="BQX129" s="21"/>
      <c r="BQY129" s="21"/>
      <c r="BQZ129" s="21"/>
      <c r="BRA129" s="21"/>
      <c r="BRB129" s="21"/>
      <c r="BRC129" s="21"/>
      <c r="BRD129" s="21"/>
      <c r="BRE129" s="21"/>
      <c r="BRF129" s="21"/>
      <c r="BRG129" s="21"/>
      <c r="BRH129" s="21"/>
      <c r="BRI129" s="21"/>
      <c r="BRJ129" s="21"/>
      <c r="BRK129" s="21"/>
      <c r="BRL129" s="21"/>
      <c r="BRM129" s="21"/>
      <c r="BRN129" s="21"/>
      <c r="BRO129" s="21"/>
      <c r="BRP129" s="21"/>
      <c r="BRQ129" s="21"/>
      <c r="BRR129" s="21"/>
      <c r="BRS129" s="21"/>
      <c r="BRT129" s="21"/>
      <c r="BRU129" s="21"/>
      <c r="BRV129" s="21"/>
      <c r="BRW129" s="21"/>
      <c r="BRX129" s="21"/>
      <c r="BRY129" s="21"/>
      <c r="BRZ129" s="21"/>
      <c r="BSA129" s="21"/>
      <c r="BSB129" s="21"/>
      <c r="BSC129" s="21"/>
      <c r="BSD129" s="21"/>
      <c r="BSE129" s="21"/>
      <c r="BSF129" s="21"/>
      <c r="BSG129" s="21"/>
      <c r="BSH129" s="21"/>
      <c r="BSI129" s="21"/>
      <c r="BSJ129" s="21"/>
      <c r="BSK129" s="21"/>
      <c r="BSL129" s="21"/>
      <c r="BSM129" s="21"/>
      <c r="BSN129" s="21"/>
      <c r="BSO129" s="21"/>
      <c r="BSP129" s="21"/>
      <c r="BSQ129" s="21"/>
      <c r="BSR129" s="21"/>
      <c r="BSS129" s="21"/>
      <c r="BST129" s="21"/>
      <c r="BSU129" s="21"/>
      <c r="BSV129" s="21"/>
      <c r="BSW129" s="21"/>
      <c r="BSX129" s="21"/>
      <c r="BSY129" s="21"/>
      <c r="BSZ129" s="21"/>
      <c r="BTA129" s="21"/>
      <c r="BTB129" s="21"/>
      <c r="BTC129" s="21"/>
      <c r="BTD129" s="21"/>
      <c r="BTE129" s="21"/>
      <c r="BTF129" s="21"/>
      <c r="BTG129" s="21"/>
      <c r="BTH129" s="21"/>
      <c r="BTI129" s="21"/>
      <c r="BTJ129" s="21"/>
      <c r="BTK129" s="21"/>
      <c r="BTL129" s="21"/>
      <c r="BTM129" s="21"/>
      <c r="BTN129" s="21"/>
      <c r="BTO129" s="21"/>
      <c r="BTP129" s="21"/>
      <c r="BTQ129" s="21"/>
      <c r="BTR129" s="21"/>
      <c r="BTS129" s="21"/>
      <c r="BTT129" s="21"/>
      <c r="BTU129" s="21"/>
      <c r="BTV129" s="21"/>
      <c r="BTW129" s="21"/>
      <c r="BTX129" s="21"/>
      <c r="BTY129" s="21"/>
      <c r="BTZ129" s="21"/>
      <c r="BUA129" s="21"/>
      <c r="BUB129" s="21"/>
      <c r="BUC129" s="21"/>
      <c r="BUD129" s="21"/>
      <c r="BUE129" s="21"/>
      <c r="BUF129" s="21"/>
      <c r="BUG129" s="21"/>
      <c r="BUH129" s="21"/>
      <c r="BUI129" s="21"/>
      <c r="BUJ129" s="21"/>
      <c r="BUK129" s="21"/>
      <c r="BUL129" s="21"/>
      <c r="BUM129" s="21"/>
      <c r="BUN129" s="21"/>
      <c r="BUO129" s="21"/>
      <c r="BUP129" s="21"/>
      <c r="BUQ129" s="21"/>
      <c r="BUR129" s="21"/>
      <c r="BUS129" s="21"/>
      <c r="BUT129" s="21"/>
      <c r="BUU129" s="21"/>
      <c r="BUV129" s="21"/>
      <c r="BUW129" s="21"/>
      <c r="BUX129" s="21"/>
      <c r="BUY129" s="21"/>
      <c r="BUZ129" s="21"/>
      <c r="BVA129" s="21"/>
      <c r="BVB129" s="21"/>
      <c r="BVC129" s="21"/>
      <c r="BVD129" s="21"/>
      <c r="BVE129" s="21"/>
      <c r="BVF129" s="21"/>
      <c r="BVG129" s="21"/>
      <c r="BVH129" s="21"/>
      <c r="BVI129" s="21"/>
      <c r="BVJ129" s="21"/>
      <c r="BVK129" s="21"/>
      <c r="BVL129" s="21"/>
      <c r="BVM129" s="21"/>
      <c r="BVN129" s="21"/>
      <c r="BVO129" s="21"/>
      <c r="BVP129" s="21"/>
      <c r="BVQ129" s="21"/>
      <c r="BVR129" s="21"/>
      <c r="BVS129" s="21"/>
      <c r="BVT129" s="21"/>
      <c r="BVU129" s="21"/>
      <c r="BVV129" s="21"/>
      <c r="BVW129" s="21"/>
      <c r="BVX129" s="21"/>
      <c r="BVY129" s="21"/>
      <c r="BVZ129" s="21"/>
      <c r="BWA129" s="21"/>
      <c r="BWB129" s="21"/>
      <c r="BWC129" s="21"/>
      <c r="BWD129" s="21"/>
      <c r="BWE129" s="21"/>
      <c r="BWF129" s="21"/>
      <c r="BWG129" s="21"/>
      <c r="BWH129" s="21"/>
      <c r="BWI129" s="21"/>
      <c r="BWJ129" s="21"/>
      <c r="BWK129" s="21"/>
      <c r="BWL129" s="21"/>
      <c r="BWM129" s="21"/>
      <c r="BWN129" s="21"/>
      <c r="BWO129" s="21"/>
      <c r="BWP129" s="21"/>
      <c r="BWQ129" s="21"/>
      <c r="BWR129" s="21"/>
      <c r="BWS129" s="21"/>
      <c r="BWT129" s="21"/>
      <c r="BWU129" s="21"/>
      <c r="BWV129" s="21"/>
      <c r="BWW129" s="21"/>
      <c r="BWX129" s="21"/>
      <c r="BWY129" s="21"/>
      <c r="BWZ129" s="21"/>
      <c r="BXA129" s="21"/>
      <c r="BXB129" s="21"/>
      <c r="BXC129" s="21"/>
      <c r="BXD129" s="21"/>
      <c r="BXE129" s="21"/>
      <c r="BXF129" s="21"/>
      <c r="BXG129" s="21"/>
      <c r="BXH129" s="21"/>
      <c r="BXI129" s="21"/>
      <c r="BXJ129" s="21"/>
      <c r="BXK129" s="21"/>
      <c r="BXL129" s="21"/>
      <c r="BXM129" s="21"/>
      <c r="BXN129" s="21"/>
      <c r="BXO129" s="21"/>
      <c r="BXP129" s="21"/>
      <c r="BXQ129" s="21"/>
      <c r="BXR129" s="21"/>
      <c r="BXS129" s="21"/>
      <c r="BXT129" s="21"/>
      <c r="BXU129" s="21"/>
      <c r="BXV129" s="21"/>
      <c r="BXW129" s="21"/>
      <c r="BXX129" s="21"/>
      <c r="BXY129" s="21"/>
      <c r="BXZ129" s="21"/>
      <c r="BYA129" s="21"/>
      <c r="BYB129" s="21"/>
      <c r="BYC129" s="21"/>
      <c r="BYD129" s="21"/>
      <c r="BYE129" s="21"/>
      <c r="BYF129" s="21"/>
      <c r="BYG129" s="21"/>
      <c r="BYH129" s="21"/>
      <c r="BYI129" s="21"/>
      <c r="BYJ129" s="21"/>
      <c r="BYK129" s="21"/>
      <c r="BYL129" s="21"/>
      <c r="BYM129" s="21"/>
      <c r="BYN129" s="21"/>
      <c r="BYO129" s="21"/>
      <c r="BYP129" s="21"/>
      <c r="BYQ129" s="21"/>
      <c r="BYR129" s="21"/>
      <c r="BYS129" s="21"/>
      <c r="BYT129" s="21"/>
      <c r="BYU129" s="21"/>
      <c r="BYV129" s="21"/>
      <c r="BYW129" s="21"/>
      <c r="BYX129" s="21"/>
      <c r="BYY129" s="21"/>
      <c r="BYZ129" s="21"/>
      <c r="BZA129" s="21"/>
      <c r="BZB129" s="21"/>
      <c r="BZC129" s="21"/>
      <c r="BZD129" s="21"/>
      <c r="BZE129" s="21"/>
      <c r="BZF129" s="21"/>
      <c r="BZG129" s="21"/>
      <c r="BZH129" s="21"/>
      <c r="BZI129" s="21"/>
      <c r="BZJ129" s="21"/>
      <c r="BZK129" s="21"/>
      <c r="BZL129" s="21"/>
      <c r="BZM129" s="21"/>
      <c r="BZN129" s="21"/>
      <c r="BZO129" s="21"/>
      <c r="BZP129" s="21"/>
      <c r="BZQ129" s="21"/>
      <c r="BZR129" s="21"/>
      <c r="BZS129" s="21"/>
      <c r="BZT129" s="21"/>
      <c r="BZU129" s="21"/>
      <c r="BZV129" s="21"/>
      <c r="BZW129" s="21"/>
      <c r="BZX129" s="21"/>
      <c r="BZY129" s="21"/>
      <c r="BZZ129" s="21"/>
      <c r="CAA129" s="21"/>
      <c r="CAB129" s="21"/>
      <c r="CAC129" s="21"/>
      <c r="CAD129" s="21"/>
      <c r="CAE129" s="21"/>
      <c r="CAF129" s="21"/>
      <c r="CAG129" s="21"/>
      <c r="CAH129" s="21"/>
      <c r="CAI129" s="21"/>
      <c r="CAJ129" s="21"/>
      <c r="CAK129" s="21"/>
      <c r="CAL129" s="21"/>
      <c r="CAM129" s="21"/>
      <c r="CAN129" s="21"/>
      <c r="CAO129" s="21"/>
      <c r="CAP129" s="21"/>
      <c r="CAQ129" s="21"/>
      <c r="CAR129" s="21"/>
      <c r="CAS129" s="21"/>
      <c r="CAT129" s="21"/>
      <c r="CAU129" s="21"/>
      <c r="CAV129" s="21"/>
      <c r="CAW129" s="21"/>
      <c r="CAX129" s="21"/>
      <c r="CAY129" s="21"/>
      <c r="CAZ129" s="21"/>
      <c r="CBA129" s="21"/>
      <c r="CBB129" s="21"/>
      <c r="CBC129" s="21"/>
      <c r="CBD129" s="21"/>
      <c r="CBE129" s="21"/>
      <c r="CBF129" s="21"/>
      <c r="CBG129" s="21"/>
      <c r="CBH129" s="21"/>
      <c r="CBI129" s="21"/>
      <c r="CBJ129" s="21"/>
      <c r="CBK129" s="21"/>
      <c r="CBL129" s="21"/>
      <c r="CBM129" s="21"/>
      <c r="CBN129" s="21"/>
      <c r="CBO129" s="21"/>
      <c r="CBP129" s="21"/>
      <c r="CBQ129" s="21"/>
      <c r="CBR129" s="21"/>
      <c r="CBS129" s="21"/>
      <c r="CBT129" s="21"/>
      <c r="CBU129" s="21"/>
      <c r="CBV129" s="21"/>
      <c r="CBW129" s="21"/>
      <c r="CBX129" s="21"/>
      <c r="CBY129" s="21"/>
      <c r="CBZ129" s="21"/>
      <c r="CCA129" s="21"/>
      <c r="CCB129" s="21"/>
      <c r="CCC129" s="21"/>
      <c r="CCD129" s="21"/>
      <c r="CCE129" s="21"/>
      <c r="CCF129" s="21"/>
      <c r="CCG129" s="21"/>
      <c r="CCH129" s="21"/>
      <c r="CCI129" s="21"/>
      <c r="CCJ129" s="21"/>
      <c r="CCK129" s="21"/>
      <c r="CCL129" s="21"/>
      <c r="CCM129" s="21"/>
      <c r="CCN129" s="21"/>
      <c r="CCO129" s="21"/>
      <c r="CCP129" s="21"/>
      <c r="CCQ129" s="21"/>
      <c r="CCR129" s="21"/>
      <c r="CCS129" s="21"/>
      <c r="CCT129" s="21"/>
      <c r="CCU129" s="21"/>
      <c r="CCV129" s="21"/>
      <c r="CCW129" s="21"/>
      <c r="CCX129" s="21"/>
      <c r="CCY129" s="21"/>
      <c r="CCZ129" s="21"/>
      <c r="CDA129" s="21"/>
      <c r="CDB129" s="21"/>
      <c r="CDC129" s="21"/>
      <c r="CDD129" s="21"/>
      <c r="CDE129" s="21"/>
      <c r="CDF129" s="21"/>
      <c r="CDG129" s="21"/>
      <c r="CDH129" s="21"/>
      <c r="CDI129" s="21"/>
      <c r="CDJ129" s="21"/>
      <c r="CDK129" s="21"/>
      <c r="CDL129" s="21"/>
      <c r="CDM129" s="21"/>
      <c r="CDN129" s="21"/>
      <c r="CDO129" s="21"/>
      <c r="CDP129" s="21"/>
      <c r="CDQ129" s="21"/>
      <c r="CDR129" s="21"/>
      <c r="CDS129" s="21"/>
      <c r="CDT129" s="21"/>
      <c r="CDU129" s="21"/>
      <c r="CDV129" s="21"/>
      <c r="CDW129" s="21"/>
      <c r="CDX129" s="21"/>
      <c r="CDY129" s="21"/>
      <c r="CDZ129" s="21"/>
      <c r="CEA129" s="21"/>
      <c r="CEB129" s="21"/>
      <c r="CEC129" s="21"/>
      <c r="CED129" s="21"/>
      <c r="CEE129" s="21"/>
      <c r="CEF129" s="21"/>
      <c r="CEG129" s="21"/>
      <c r="CEH129" s="21"/>
      <c r="CEI129" s="21"/>
      <c r="CEJ129" s="21"/>
      <c r="CEK129" s="21"/>
      <c r="CEL129" s="21"/>
      <c r="CEM129" s="21"/>
      <c r="CEN129" s="21"/>
      <c r="CEO129" s="21"/>
      <c r="CEP129" s="21"/>
      <c r="CEQ129" s="21"/>
      <c r="CER129" s="21"/>
      <c r="CES129" s="21"/>
      <c r="CET129" s="21"/>
      <c r="CEU129" s="21"/>
      <c r="CEV129" s="21"/>
      <c r="CEW129" s="21"/>
      <c r="CEX129" s="21"/>
      <c r="CEY129" s="21"/>
      <c r="CEZ129" s="21"/>
      <c r="CFA129" s="21"/>
      <c r="CFB129" s="21"/>
      <c r="CFC129" s="21"/>
      <c r="CFD129" s="21"/>
      <c r="CFE129" s="21"/>
      <c r="CFF129" s="21"/>
      <c r="CFG129" s="21"/>
      <c r="CFH129" s="21"/>
      <c r="CFI129" s="21"/>
      <c r="CFJ129" s="21"/>
      <c r="CFK129" s="21"/>
      <c r="CFL129" s="21"/>
      <c r="CFM129" s="21"/>
      <c r="CFN129" s="21"/>
      <c r="CFO129" s="21"/>
      <c r="CFP129" s="21"/>
      <c r="CFQ129" s="21"/>
      <c r="CFR129" s="21"/>
      <c r="CFS129" s="21"/>
      <c r="CFT129" s="21"/>
      <c r="CFU129" s="21"/>
      <c r="CFV129" s="21"/>
      <c r="CFW129" s="21"/>
      <c r="CFX129" s="21"/>
      <c r="CFY129" s="21"/>
      <c r="CFZ129" s="21"/>
      <c r="CGA129" s="21"/>
      <c r="CGB129" s="21"/>
      <c r="CGC129" s="21"/>
      <c r="CGD129" s="21"/>
      <c r="CGE129" s="21"/>
      <c r="CGF129" s="21"/>
      <c r="CGG129" s="21"/>
      <c r="CGH129" s="21"/>
      <c r="CGI129" s="21"/>
      <c r="CGJ129" s="21"/>
      <c r="CGK129" s="21"/>
      <c r="CGL129" s="21"/>
      <c r="CGM129" s="21"/>
      <c r="CGN129" s="21"/>
      <c r="CGO129" s="21"/>
      <c r="CGP129" s="21"/>
      <c r="CGQ129" s="21"/>
      <c r="CGR129" s="21"/>
      <c r="CGS129" s="21"/>
      <c r="CGT129" s="21"/>
      <c r="CGU129" s="21"/>
      <c r="CGV129" s="21"/>
      <c r="CGW129" s="21"/>
      <c r="CGX129" s="21"/>
      <c r="CGY129" s="21"/>
      <c r="CGZ129" s="21"/>
      <c r="CHA129" s="21"/>
      <c r="CHB129" s="21"/>
      <c r="CHC129" s="21"/>
      <c r="CHD129" s="21"/>
      <c r="CHE129" s="21"/>
      <c r="CHF129" s="21"/>
      <c r="CHG129" s="21"/>
      <c r="CHH129" s="21"/>
      <c r="CHI129" s="21"/>
      <c r="CHJ129" s="21"/>
      <c r="CHK129" s="21"/>
      <c r="CHL129" s="21"/>
      <c r="CHM129" s="21"/>
      <c r="CHN129" s="21"/>
      <c r="CHO129" s="21"/>
      <c r="CHP129" s="21"/>
      <c r="CHQ129" s="21"/>
      <c r="CHR129" s="21"/>
      <c r="CHS129" s="21"/>
      <c r="CHT129" s="21"/>
      <c r="CHU129" s="21"/>
      <c r="CHV129" s="21"/>
      <c r="CHW129" s="21"/>
      <c r="CHX129" s="21"/>
      <c r="CHY129" s="21"/>
      <c r="CHZ129" s="21"/>
      <c r="CIA129" s="21"/>
      <c r="CIB129" s="21"/>
      <c r="CIC129" s="21"/>
      <c r="CID129" s="21"/>
      <c r="CIE129" s="21"/>
      <c r="CIF129" s="21"/>
      <c r="CIG129" s="21"/>
      <c r="CIH129" s="21"/>
      <c r="CII129" s="21"/>
      <c r="CIJ129" s="21"/>
      <c r="CIK129" s="21"/>
      <c r="CIL129" s="21"/>
      <c r="CIM129" s="21"/>
      <c r="CIN129" s="21"/>
      <c r="CIO129" s="21"/>
      <c r="CIP129" s="21"/>
      <c r="CIQ129" s="21"/>
      <c r="CIR129" s="21"/>
      <c r="CIS129" s="21"/>
      <c r="CIT129" s="21"/>
      <c r="CIU129" s="21"/>
      <c r="CIV129" s="21"/>
      <c r="CIW129" s="21"/>
      <c r="CIX129" s="21"/>
      <c r="CIY129" s="21"/>
      <c r="CIZ129" s="21"/>
      <c r="CJA129" s="21"/>
      <c r="CJB129" s="21"/>
      <c r="CJC129" s="21"/>
      <c r="CJD129" s="21"/>
      <c r="CJE129" s="21"/>
      <c r="CJF129" s="21"/>
      <c r="CJG129" s="21"/>
      <c r="CJH129" s="21"/>
      <c r="CJI129" s="21"/>
      <c r="CJJ129" s="21"/>
      <c r="CJK129" s="21"/>
      <c r="CJL129" s="21"/>
      <c r="CJM129" s="21"/>
      <c r="CJN129" s="21"/>
      <c r="CJO129" s="21"/>
      <c r="CJP129" s="21"/>
      <c r="CJQ129" s="21"/>
      <c r="CJR129" s="21"/>
      <c r="CJS129" s="21"/>
      <c r="CJT129" s="21"/>
      <c r="CJU129" s="21"/>
      <c r="CJV129" s="21"/>
      <c r="CJW129" s="21"/>
      <c r="CJX129" s="21"/>
      <c r="CJY129" s="21"/>
      <c r="CJZ129" s="21"/>
      <c r="CKA129" s="21"/>
      <c r="CKB129" s="21"/>
      <c r="CKC129" s="21"/>
      <c r="CKD129" s="21"/>
      <c r="CKE129" s="21"/>
      <c r="CKF129" s="21"/>
      <c r="CKG129" s="21"/>
      <c r="CKH129" s="21"/>
      <c r="CKI129" s="21"/>
      <c r="CKJ129" s="21"/>
      <c r="CKK129" s="21"/>
      <c r="CKL129" s="21"/>
      <c r="CKM129" s="21"/>
      <c r="CKN129" s="21"/>
      <c r="CKO129" s="21"/>
      <c r="CKP129" s="21"/>
      <c r="CKQ129" s="21"/>
      <c r="CKR129" s="21"/>
      <c r="CKS129" s="21"/>
      <c r="CKT129" s="21"/>
      <c r="CKU129" s="21"/>
      <c r="CKV129" s="21"/>
      <c r="CKW129" s="21"/>
      <c r="CKX129" s="21"/>
      <c r="CKY129" s="21"/>
      <c r="CKZ129" s="21"/>
      <c r="CLA129" s="21"/>
      <c r="CLB129" s="21"/>
      <c r="CLC129" s="21"/>
      <c r="CLD129" s="21"/>
      <c r="CLE129" s="21"/>
      <c r="CLF129" s="21"/>
      <c r="CLG129" s="21"/>
      <c r="CLH129" s="21"/>
      <c r="CLI129" s="21"/>
      <c r="CLJ129" s="21"/>
      <c r="CLK129" s="21"/>
      <c r="CLL129" s="21"/>
      <c r="CLM129" s="21"/>
      <c r="CLN129" s="21"/>
      <c r="CLO129" s="21"/>
      <c r="CLP129" s="21"/>
      <c r="CLQ129" s="21"/>
      <c r="CLR129" s="21"/>
      <c r="CLS129" s="21"/>
      <c r="CLT129" s="21"/>
      <c r="CLU129" s="21"/>
      <c r="CLV129" s="21"/>
      <c r="CLW129" s="21"/>
      <c r="CLX129" s="21"/>
      <c r="CLY129" s="21"/>
      <c r="CLZ129" s="21"/>
      <c r="CMA129" s="21"/>
      <c r="CMB129" s="21"/>
      <c r="CMC129" s="21"/>
      <c r="CMD129" s="21"/>
      <c r="CME129" s="21"/>
      <c r="CMF129" s="21"/>
      <c r="CMG129" s="21"/>
      <c r="CMH129" s="21"/>
      <c r="CMI129" s="21"/>
      <c r="CMJ129" s="21"/>
      <c r="CMK129" s="21"/>
      <c r="CML129" s="21"/>
      <c r="CMM129" s="21"/>
      <c r="CMN129" s="21"/>
      <c r="CMO129" s="21"/>
      <c r="CMP129" s="21"/>
      <c r="CMQ129" s="21"/>
      <c r="CMR129" s="21"/>
      <c r="CMS129" s="21"/>
      <c r="CMT129" s="21"/>
      <c r="CMU129" s="21"/>
      <c r="CMV129" s="21"/>
      <c r="CMW129" s="21"/>
      <c r="CMX129" s="21"/>
      <c r="CMY129" s="21"/>
      <c r="CMZ129" s="21"/>
      <c r="CNA129" s="21"/>
      <c r="CNB129" s="21"/>
      <c r="CNC129" s="21"/>
      <c r="CND129" s="21"/>
      <c r="CNE129" s="21"/>
      <c r="CNF129" s="21"/>
      <c r="CNG129" s="21"/>
      <c r="CNH129" s="21"/>
      <c r="CNI129" s="21"/>
      <c r="CNJ129" s="21"/>
      <c r="CNK129" s="21"/>
      <c r="CNL129" s="21"/>
      <c r="CNM129" s="21"/>
      <c r="CNN129" s="21"/>
      <c r="CNO129" s="21"/>
      <c r="CNP129" s="21"/>
      <c r="CNQ129" s="21"/>
      <c r="CNR129" s="21"/>
      <c r="CNS129" s="21"/>
      <c r="CNT129" s="21"/>
      <c r="CNU129" s="21"/>
      <c r="CNV129" s="21"/>
      <c r="CNW129" s="21"/>
      <c r="CNX129" s="21"/>
      <c r="CNY129" s="21"/>
      <c r="CNZ129" s="21"/>
      <c r="COA129" s="21"/>
      <c r="COB129" s="21"/>
      <c r="COC129" s="21"/>
      <c r="COD129" s="21"/>
      <c r="COE129" s="21"/>
      <c r="COF129" s="21"/>
      <c r="COG129" s="21"/>
      <c r="COH129" s="21"/>
      <c r="COI129" s="21"/>
      <c r="COJ129" s="21"/>
      <c r="COK129" s="21"/>
      <c r="COL129" s="21"/>
      <c r="COM129" s="21"/>
      <c r="CON129" s="21"/>
      <c r="COO129" s="21"/>
      <c r="COP129" s="21"/>
      <c r="COQ129" s="21"/>
      <c r="COR129" s="21"/>
      <c r="COS129" s="21"/>
      <c r="COT129" s="21"/>
      <c r="COU129" s="21"/>
      <c r="COV129" s="21"/>
      <c r="COW129" s="21"/>
      <c r="COX129" s="21"/>
      <c r="COY129" s="21"/>
      <c r="COZ129" s="21"/>
      <c r="CPA129" s="21"/>
      <c r="CPB129" s="21"/>
      <c r="CPC129" s="21"/>
      <c r="CPD129" s="21"/>
      <c r="CPE129" s="21"/>
      <c r="CPF129" s="21"/>
      <c r="CPG129" s="21"/>
      <c r="CPH129" s="21"/>
      <c r="CPI129" s="21"/>
      <c r="CPJ129" s="21"/>
      <c r="CPK129" s="21"/>
      <c r="CPL129" s="21"/>
      <c r="CPM129" s="21"/>
      <c r="CPN129" s="21"/>
      <c r="CPO129" s="21"/>
      <c r="CPP129" s="21"/>
      <c r="CPQ129" s="21"/>
      <c r="CPR129" s="21"/>
      <c r="CPS129" s="21"/>
      <c r="CPT129" s="21"/>
      <c r="CPU129" s="21"/>
      <c r="CPV129" s="21"/>
      <c r="CPW129" s="21"/>
      <c r="CPX129" s="21"/>
      <c r="CPY129" s="21"/>
      <c r="CPZ129" s="21"/>
      <c r="CQA129" s="21"/>
      <c r="CQB129" s="21"/>
      <c r="CQC129" s="21"/>
      <c r="CQD129" s="21"/>
      <c r="CQE129" s="21"/>
      <c r="CQF129" s="21"/>
      <c r="CQG129" s="21"/>
      <c r="CQH129" s="21"/>
      <c r="CQI129" s="21"/>
      <c r="CQJ129" s="21"/>
      <c r="CQK129" s="21"/>
      <c r="CQL129" s="21"/>
      <c r="CQM129" s="21"/>
      <c r="CQN129" s="21"/>
      <c r="CQO129" s="21"/>
      <c r="CQP129" s="21"/>
      <c r="CQQ129" s="21"/>
      <c r="CQR129" s="21"/>
      <c r="CQS129" s="21"/>
      <c r="CQT129" s="21"/>
      <c r="CQU129" s="21"/>
      <c r="CQV129" s="21"/>
      <c r="CQW129" s="21"/>
      <c r="CQX129" s="21"/>
      <c r="CQY129" s="21"/>
      <c r="CQZ129" s="21"/>
      <c r="CRA129" s="21"/>
      <c r="CRB129" s="21"/>
      <c r="CRC129" s="21"/>
      <c r="CRD129" s="21"/>
      <c r="CRE129" s="21"/>
      <c r="CRF129" s="21"/>
      <c r="CRG129" s="21"/>
      <c r="CRH129" s="21"/>
      <c r="CRI129" s="21"/>
      <c r="CRJ129" s="21"/>
      <c r="CRK129" s="21"/>
      <c r="CRL129" s="21"/>
      <c r="CRM129" s="21"/>
      <c r="CRN129" s="21"/>
      <c r="CRO129" s="21"/>
      <c r="CRP129" s="21"/>
      <c r="CRQ129" s="21"/>
      <c r="CRR129" s="21"/>
      <c r="CRS129" s="21"/>
      <c r="CRT129" s="21"/>
      <c r="CRU129" s="21"/>
      <c r="CRV129" s="21"/>
      <c r="CRW129" s="21"/>
      <c r="CRX129" s="21"/>
      <c r="CRY129" s="21"/>
      <c r="CRZ129" s="21"/>
      <c r="CSA129" s="21"/>
      <c r="CSB129" s="21"/>
      <c r="CSC129" s="21"/>
      <c r="CSD129" s="21"/>
      <c r="CSE129" s="21"/>
      <c r="CSF129" s="21"/>
      <c r="CSG129" s="21"/>
      <c r="CSH129" s="21"/>
      <c r="CSI129" s="21"/>
      <c r="CSJ129" s="21"/>
      <c r="CSK129" s="21"/>
      <c r="CSL129" s="21"/>
      <c r="CSM129" s="21"/>
      <c r="CSN129" s="21"/>
      <c r="CSO129" s="21"/>
      <c r="CSP129" s="21"/>
      <c r="CSQ129" s="21"/>
      <c r="CSR129" s="21"/>
      <c r="CSS129" s="21"/>
      <c r="CST129" s="21"/>
      <c r="CSU129" s="21"/>
      <c r="CSV129" s="21"/>
      <c r="CSW129" s="21"/>
      <c r="CSX129" s="21"/>
      <c r="CSY129" s="21"/>
      <c r="CSZ129" s="21"/>
      <c r="CTA129" s="21"/>
      <c r="CTB129" s="21"/>
      <c r="CTC129" s="21"/>
      <c r="CTD129" s="21"/>
      <c r="CTE129" s="21"/>
      <c r="CTF129" s="21"/>
      <c r="CTG129" s="21"/>
      <c r="CTH129" s="21"/>
      <c r="CTI129" s="21"/>
      <c r="CTJ129" s="21"/>
      <c r="CTK129" s="21"/>
      <c r="CTL129" s="21"/>
      <c r="CTM129" s="21"/>
      <c r="CTN129" s="21"/>
      <c r="CTO129" s="21"/>
      <c r="CTP129" s="21"/>
      <c r="CTQ129" s="21"/>
      <c r="CTR129" s="21"/>
      <c r="CTS129" s="21"/>
      <c r="CTT129" s="21"/>
      <c r="CTU129" s="21"/>
      <c r="CTV129" s="21"/>
      <c r="CTW129" s="21"/>
      <c r="CTX129" s="21"/>
      <c r="CTY129" s="21"/>
      <c r="CTZ129" s="21"/>
      <c r="CUA129" s="21"/>
      <c r="CUB129" s="21"/>
      <c r="CUC129" s="21"/>
      <c r="CUD129" s="21"/>
      <c r="CUE129" s="21"/>
      <c r="CUF129" s="21"/>
      <c r="CUG129" s="21"/>
      <c r="CUH129" s="21"/>
      <c r="CUI129" s="21"/>
      <c r="CUJ129" s="21"/>
      <c r="CUK129" s="21"/>
      <c r="CUL129" s="21"/>
      <c r="CUM129" s="21"/>
      <c r="CUN129" s="21"/>
      <c r="CUO129" s="21"/>
      <c r="CUP129" s="21"/>
      <c r="CUQ129" s="21"/>
      <c r="CUR129" s="21"/>
      <c r="CUS129" s="21"/>
      <c r="CUT129" s="21"/>
      <c r="CUU129" s="21"/>
      <c r="CUV129" s="21"/>
      <c r="CUW129" s="21"/>
      <c r="CUX129" s="21"/>
      <c r="CUY129" s="21"/>
      <c r="CUZ129" s="21"/>
      <c r="CVA129" s="21"/>
      <c r="CVB129" s="21"/>
      <c r="CVC129" s="21"/>
      <c r="CVD129" s="21"/>
      <c r="CVE129" s="21"/>
      <c r="CVF129" s="21"/>
      <c r="CVG129" s="21"/>
      <c r="CVH129" s="21"/>
      <c r="CVI129" s="21"/>
      <c r="CVJ129" s="21"/>
      <c r="CVK129" s="21"/>
      <c r="CVL129" s="21"/>
      <c r="CVM129" s="21"/>
      <c r="CVN129" s="21"/>
      <c r="CVO129" s="21"/>
      <c r="CVP129" s="21"/>
      <c r="CVQ129" s="21"/>
      <c r="CVR129" s="21"/>
      <c r="CVS129" s="21"/>
      <c r="CVT129" s="21"/>
      <c r="CVU129" s="21"/>
      <c r="CVV129" s="21"/>
      <c r="CVW129" s="21"/>
      <c r="CVX129" s="21"/>
      <c r="CVY129" s="21"/>
      <c r="CVZ129" s="21"/>
      <c r="CWA129" s="21"/>
      <c r="CWB129" s="21"/>
      <c r="CWC129" s="21"/>
      <c r="CWD129" s="21"/>
      <c r="CWE129" s="21"/>
      <c r="CWF129" s="21"/>
      <c r="CWG129" s="21"/>
      <c r="CWH129" s="21"/>
      <c r="CWI129" s="21"/>
      <c r="CWJ129" s="21"/>
      <c r="CWK129" s="21"/>
      <c r="CWL129" s="21"/>
      <c r="CWM129" s="21"/>
      <c r="CWN129" s="21"/>
      <c r="CWO129" s="21"/>
      <c r="CWP129" s="21"/>
      <c r="CWQ129" s="21"/>
      <c r="CWR129" s="21"/>
      <c r="CWS129" s="21"/>
      <c r="CWT129" s="21"/>
      <c r="CWU129" s="21"/>
      <c r="CWV129" s="21"/>
      <c r="CWW129" s="21"/>
      <c r="CWX129" s="21"/>
      <c r="CWY129" s="21"/>
      <c r="CWZ129" s="21"/>
      <c r="CXA129" s="21"/>
      <c r="CXB129" s="21"/>
      <c r="CXC129" s="21"/>
      <c r="CXD129" s="21"/>
      <c r="CXE129" s="21"/>
      <c r="CXF129" s="21"/>
      <c r="CXG129" s="21"/>
      <c r="CXH129" s="21"/>
      <c r="CXI129" s="21"/>
      <c r="CXJ129" s="21"/>
      <c r="CXK129" s="21"/>
      <c r="CXL129" s="21"/>
      <c r="CXM129" s="21"/>
      <c r="CXN129" s="21"/>
      <c r="CXO129" s="21"/>
      <c r="CXP129" s="21"/>
      <c r="CXQ129" s="21"/>
      <c r="CXR129" s="21"/>
      <c r="CXS129" s="21"/>
      <c r="CXT129" s="21"/>
      <c r="CXU129" s="21"/>
      <c r="CXV129" s="21"/>
      <c r="CXW129" s="21"/>
      <c r="CXX129" s="21"/>
      <c r="CXY129" s="21"/>
      <c r="CXZ129" s="21"/>
      <c r="CYA129" s="21"/>
      <c r="CYB129" s="21"/>
      <c r="CYC129" s="21"/>
      <c r="CYD129" s="21"/>
      <c r="CYE129" s="21"/>
      <c r="CYF129" s="21"/>
      <c r="CYG129" s="21"/>
      <c r="CYH129" s="21"/>
      <c r="CYI129" s="21"/>
      <c r="CYJ129" s="21"/>
      <c r="CYK129" s="21"/>
      <c r="CYL129" s="21"/>
      <c r="CYM129" s="21"/>
      <c r="CYN129" s="21"/>
      <c r="CYO129" s="21"/>
      <c r="CYP129" s="21"/>
      <c r="CYQ129" s="21"/>
      <c r="CYR129" s="21"/>
      <c r="CYS129" s="21"/>
      <c r="CYT129" s="21"/>
      <c r="CYU129" s="21"/>
      <c r="CYV129" s="21"/>
      <c r="CYW129" s="21"/>
      <c r="CYX129" s="21"/>
      <c r="CYY129" s="21"/>
      <c r="CYZ129" s="21"/>
      <c r="CZA129" s="21"/>
      <c r="CZB129" s="21"/>
      <c r="CZC129" s="21"/>
      <c r="CZD129" s="21"/>
      <c r="CZE129" s="21"/>
      <c r="CZF129" s="21"/>
      <c r="CZG129" s="21"/>
      <c r="CZH129" s="21"/>
      <c r="CZI129" s="21"/>
      <c r="CZJ129" s="21"/>
      <c r="CZK129" s="21"/>
      <c r="CZL129" s="21"/>
      <c r="CZM129" s="21"/>
      <c r="CZN129" s="21"/>
      <c r="CZO129" s="21"/>
      <c r="CZP129" s="21"/>
      <c r="CZQ129" s="21"/>
      <c r="CZR129" s="21"/>
      <c r="CZS129" s="21"/>
      <c r="CZT129" s="21"/>
      <c r="CZU129" s="21"/>
      <c r="CZV129" s="21"/>
      <c r="CZW129" s="21"/>
      <c r="CZX129" s="21"/>
      <c r="CZY129" s="21"/>
      <c r="CZZ129" s="21"/>
      <c r="DAA129" s="21"/>
      <c r="DAB129" s="21"/>
      <c r="DAC129" s="21"/>
      <c r="DAD129" s="21"/>
      <c r="DAE129" s="21"/>
      <c r="DAF129" s="21"/>
      <c r="DAG129" s="21"/>
      <c r="DAH129" s="21"/>
      <c r="DAI129" s="21"/>
      <c r="DAJ129" s="21"/>
      <c r="DAK129" s="21"/>
      <c r="DAL129" s="21"/>
      <c r="DAM129" s="21"/>
      <c r="DAN129" s="21"/>
      <c r="DAO129" s="21"/>
      <c r="DAP129" s="21"/>
      <c r="DAQ129" s="21"/>
      <c r="DAR129" s="21"/>
      <c r="DAS129" s="21"/>
      <c r="DAT129" s="21"/>
      <c r="DAU129" s="21"/>
      <c r="DAV129" s="21"/>
      <c r="DAW129" s="21"/>
      <c r="DAX129" s="21"/>
      <c r="DAY129" s="21"/>
      <c r="DAZ129" s="21"/>
      <c r="DBA129" s="21"/>
      <c r="DBB129" s="21"/>
      <c r="DBC129" s="21"/>
      <c r="DBD129" s="21"/>
      <c r="DBE129" s="21"/>
      <c r="DBF129" s="21"/>
      <c r="DBG129" s="21"/>
      <c r="DBH129" s="21"/>
      <c r="DBI129" s="21"/>
      <c r="DBJ129" s="21"/>
      <c r="DBK129" s="21"/>
      <c r="DBL129" s="21"/>
      <c r="DBM129" s="21"/>
      <c r="DBN129" s="21"/>
      <c r="DBO129" s="21"/>
      <c r="DBP129" s="21"/>
      <c r="DBQ129" s="21"/>
      <c r="DBR129" s="21"/>
      <c r="DBS129" s="21"/>
      <c r="DBT129" s="21"/>
      <c r="DBU129" s="21"/>
      <c r="DBV129" s="21"/>
      <c r="DBW129" s="21"/>
      <c r="DBX129" s="21"/>
      <c r="DBY129" s="21"/>
      <c r="DBZ129" s="21"/>
      <c r="DCA129" s="21"/>
      <c r="DCB129" s="21"/>
      <c r="DCC129" s="21"/>
      <c r="DCD129" s="21"/>
      <c r="DCE129" s="21"/>
      <c r="DCF129" s="21"/>
      <c r="DCG129" s="21"/>
      <c r="DCH129" s="21"/>
      <c r="DCI129" s="21"/>
      <c r="DCJ129" s="21"/>
      <c r="DCK129" s="21"/>
      <c r="DCL129" s="21"/>
      <c r="DCM129" s="21"/>
      <c r="DCN129" s="21"/>
      <c r="DCO129" s="21"/>
      <c r="DCP129" s="21"/>
      <c r="DCQ129" s="21"/>
      <c r="DCR129" s="21"/>
      <c r="DCS129" s="21"/>
      <c r="DCT129" s="21"/>
      <c r="DCU129" s="21"/>
      <c r="DCV129" s="21"/>
      <c r="DCW129" s="21"/>
      <c r="DCX129" s="21"/>
      <c r="DCY129" s="21"/>
      <c r="DCZ129" s="21"/>
      <c r="DDA129" s="21"/>
      <c r="DDB129" s="21"/>
      <c r="DDC129" s="21"/>
      <c r="DDD129" s="21"/>
      <c r="DDE129" s="21"/>
      <c r="DDF129" s="21"/>
      <c r="DDG129" s="21"/>
      <c r="DDH129" s="21"/>
      <c r="DDI129" s="21"/>
      <c r="DDJ129" s="21"/>
      <c r="DDK129" s="21"/>
      <c r="DDL129" s="21"/>
      <c r="DDM129" s="21"/>
      <c r="DDN129" s="21"/>
      <c r="DDO129" s="21"/>
      <c r="DDP129" s="21"/>
      <c r="DDQ129" s="21"/>
      <c r="DDR129" s="21"/>
      <c r="DDS129" s="21"/>
      <c r="DDT129" s="21"/>
      <c r="DDU129" s="21"/>
      <c r="DDV129" s="21"/>
      <c r="DDW129" s="21"/>
      <c r="DDX129" s="21"/>
      <c r="DDY129" s="21"/>
      <c r="DDZ129" s="21"/>
      <c r="DEA129" s="21"/>
      <c r="DEB129" s="21"/>
      <c r="DEC129" s="21"/>
      <c r="DED129" s="21"/>
      <c r="DEE129" s="21"/>
      <c r="DEF129" s="21"/>
      <c r="DEG129" s="21"/>
      <c r="DEH129" s="21"/>
      <c r="DEI129" s="21"/>
      <c r="DEJ129" s="21"/>
      <c r="DEK129" s="21"/>
      <c r="DEL129" s="21"/>
      <c r="DEM129" s="21"/>
      <c r="DEN129" s="21"/>
      <c r="DEO129" s="21"/>
      <c r="DEP129" s="21"/>
      <c r="DEQ129" s="21"/>
      <c r="DER129" s="21"/>
      <c r="DES129" s="21"/>
      <c r="DET129" s="21"/>
      <c r="DEU129" s="21"/>
      <c r="DEV129" s="21"/>
      <c r="DEW129" s="21"/>
      <c r="DEX129" s="21"/>
      <c r="DEY129" s="21"/>
      <c r="DEZ129" s="21"/>
      <c r="DFA129" s="21"/>
      <c r="DFB129" s="21"/>
      <c r="DFC129" s="21"/>
      <c r="DFD129" s="21"/>
      <c r="DFE129" s="21"/>
      <c r="DFF129" s="21"/>
      <c r="DFG129" s="21"/>
      <c r="DFH129" s="21"/>
      <c r="DFI129" s="21"/>
      <c r="DFJ129" s="21"/>
      <c r="DFK129" s="21"/>
      <c r="DFL129" s="21"/>
      <c r="DFM129" s="21"/>
      <c r="DFN129" s="21"/>
      <c r="DFO129" s="21"/>
      <c r="DFP129" s="21"/>
      <c r="DFQ129" s="21"/>
      <c r="DFR129" s="21"/>
      <c r="DFS129" s="21"/>
      <c r="DFT129" s="21"/>
      <c r="DFU129" s="21"/>
      <c r="DFV129" s="21"/>
      <c r="DFW129" s="21"/>
      <c r="DFX129" s="21"/>
      <c r="DFY129" s="21"/>
      <c r="DFZ129" s="21"/>
      <c r="DGA129" s="21"/>
      <c r="DGB129" s="21"/>
      <c r="DGC129" s="21"/>
      <c r="DGD129" s="21"/>
      <c r="DGE129" s="21"/>
      <c r="DGF129" s="21"/>
      <c r="DGG129" s="21"/>
      <c r="DGH129" s="21"/>
      <c r="DGI129" s="21"/>
      <c r="DGJ129" s="21"/>
      <c r="DGK129" s="21"/>
      <c r="DGL129" s="21"/>
      <c r="DGM129" s="21"/>
      <c r="DGN129" s="21"/>
      <c r="DGO129" s="21"/>
      <c r="DGP129" s="21"/>
      <c r="DGQ129" s="21"/>
      <c r="DGR129" s="21"/>
      <c r="DGS129" s="21"/>
      <c r="DGT129" s="21"/>
      <c r="DGU129" s="21"/>
      <c r="DGV129" s="21"/>
      <c r="DGW129" s="21"/>
      <c r="DGX129" s="21"/>
      <c r="DGY129" s="21"/>
      <c r="DGZ129" s="21"/>
      <c r="DHA129" s="21"/>
      <c r="DHB129" s="21"/>
      <c r="DHC129" s="21"/>
      <c r="DHD129" s="21"/>
      <c r="DHE129" s="21"/>
      <c r="DHF129" s="21"/>
      <c r="DHG129" s="21"/>
      <c r="DHH129" s="21"/>
      <c r="DHI129" s="21"/>
      <c r="DHJ129" s="21"/>
      <c r="DHK129" s="21"/>
      <c r="DHL129" s="21"/>
      <c r="DHM129" s="21"/>
      <c r="DHN129" s="21"/>
      <c r="DHO129" s="21"/>
      <c r="DHP129" s="21"/>
      <c r="DHQ129" s="21"/>
      <c r="DHR129" s="21"/>
      <c r="DHS129" s="21"/>
      <c r="DHT129" s="21"/>
      <c r="DHU129" s="21"/>
      <c r="DHV129" s="21"/>
      <c r="DHW129" s="21"/>
      <c r="DHX129" s="21"/>
      <c r="DHY129" s="21"/>
      <c r="DHZ129" s="21"/>
      <c r="DIA129" s="21"/>
      <c r="DIB129" s="21"/>
      <c r="DIC129" s="21"/>
      <c r="DID129" s="21"/>
      <c r="DIE129" s="21"/>
      <c r="DIF129" s="21"/>
      <c r="DIG129" s="21"/>
      <c r="DIH129" s="21"/>
      <c r="DII129" s="21"/>
      <c r="DIJ129" s="21"/>
      <c r="DIK129" s="21"/>
      <c r="DIL129" s="21"/>
      <c r="DIM129" s="21"/>
      <c r="DIN129" s="21"/>
      <c r="DIO129" s="21"/>
      <c r="DIP129" s="21"/>
      <c r="DIQ129" s="21"/>
      <c r="DIR129" s="21"/>
      <c r="DIS129" s="21"/>
      <c r="DIT129" s="21"/>
      <c r="DIU129" s="21"/>
      <c r="DIV129" s="21"/>
      <c r="DIW129" s="21"/>
      <c r="DIX129" s="21"/>
      <c r="DIY129" s="21"/>
      <c r="DIZ129" s="21"/>
      <c r="DJA129" s="21"/>
      <c r="DJB129" s="21"/>
      <c r="DJC129" s="21"/>
      <c r="DJD129" s="21"/>
      <c r="DJE129" s="21"/>
      <c r="DJF129" s="21"/>
      <c r="DJG129" s="21"/>
      <c r="DJH129" s="21"/>
      <c r="DJI129" s="21"/>
      <c r="DJJ129" s="21"/>
      <c r="DJK129" s="21"/>
      <c r="DJL129" s="21"/>
      <c r="DJM129" s="21"/>
      <c r="DJN129" s="21"/>
      <c r="DJO129" s="21"/>
      <c r="DJP129" s="21"/>
      <c r="DJQ129" s="21"/>
      <c r="DJR129" s="21"/>
      <c r="DJS129" s="21"/>
      <c r="DJT129" s="21"/>
      <c r="DJU129" s="21"/>
      <c r="DJV129" s="21"/>
      <c r="DJW129" s="21"/>
      <c r="DJX129" s="21"/>
      <c r="DJY129" s="21"/>
      <c r="DJZ129" s="21"/>
      <c r="DKA129" s="21"/>
      <c r="DKB129" s="21"/>
      <c r="DKC129" s="21"/>
      <c r="DKD129" s="21"/>
      <c r="DKE129" s="21"/>
      <c r="DKF129" s="21"/>
      <c r="DKG129" s="21"/>
      <c r="DKH129" s="21"/>
      <c r="DKI129" s="21"/>
      <c r="DKJ129" s="21"/>
      <c r="DKK129" s="21"/>
      <c r="DKL129" s="21"/>
      <c r="DKM129" s="21"/>
      <c r="DKN129" s="21"/>
      <c r="DKO129" s="21"/>
      <c r="DKP129" s="21"/>
      <c r="DKQ129" s="21"/>
      <c r="DKR129" s="21"/>
      <c r="DKS129" s="21"/>
      <c r="DKT129" s="21"/>
      <c r="DKU129" s="21"/>
      <c r="DKV129" s="21"/>
      <c r="DKW129" s="21"/>
      <c r="DKX129" s="21"/>
      <c r="DKY129" s="21"/>
      <c r="DKZ129" s="21"/>
      <c r="DLA129" s="21"/>
      <c r="DLB129" s="21"/>
      <c r="DLC129" s="21"/>
      <c r="DLD129" s="21"/>
      <c r="DLE129" s="21"/>
      <c r="DLF129" s="21"/>
      <c r="DLG129" s="21"/>
      <c r="DLH129" s="21"/>
      <c r="DLI129" s="21"/>
      <c r="DLJ129" s="21"/>
      <c r="DLK129" s="21"/>
      <c r="DLL129" s="21"/>
      <c r="DLM129" s="21"/>
      <c r="DLN129" s="21"/>
      <c r="DLO129" s="21"/>
      <c r="DLP129" s="21"/>
      <c r="DLQ129" s="21"/>
      <c r="DLR129" s="21"/>
      <c r="DLS129" s="21"/>
      <c r="DLT129" s="21"/>
      <c r="DLU129" s="21"/>
      <c r="DLV129" s="21"/>
      <c r="DLW129" s="21"/>
      <c r="DLX129" s="21"/>
      <c r="DLY129" s="21"/>
      <c r="DLZ129" s="21"/>
      <c r="DMA129" s="21"/>
      <c r="DMB129" s="21"/>
      <c r="DMC129" s="21"/>
      <c r="DMD129" s="21"/>
      <c r="DME129" s="21"/>
      <c r="DMF129" s="21"/>
      <c r="DMG129" s="21"/>
      <c r="DMH129" s="21"/>
      <c r="DMI129" s="21"/>
      <c r="DMJ129" s="21"/>
      <c r="DMK129" s="21"/>
      <c r="DML129" s="21"/>
      <c r="DMM129" s="21"/>
      <c r="DMN129" s="21"/>
      <c r="DMO129" s="21"/>
      <c r="DMP129" s="21"/>
      <c r="DMQ129" s="21"/>
      <c r="DMR129" s="21"/>
      <c r="DMS129" s="21"/>
      <c r="DMT129" s="21"/>
      <c r="DMU129" s="21"/>
      <c r="DMV129" s="21"/>
      <c r="DMW129" s="21"/>
      <c r="DMX129" s="21"/>
      <c r="DMY129" s="21"/>
      <c r="DMZ129" s="21"/>
      <c r="DNA129" s="21"/>
      <c r="DNB129" s="21"/>
      <c r="DNC129" s="21"/>
      <c r="DND129" s="21"/>
      <c r="DNE129" s="21"/>
      <c r="DNF129" s="21"/>
      <c r="DNG129" s="21"/>
      <c r="DNH129" s="21"/>
      <c r="DNI129" s="21"/>
      <c r="DNJ129" s="21"/>
      <c r="DNK129" s="21"/>
      <c r="DNL129" s="21"/>
      <c r="DNM129" s="21"/>
      <c r="DNN129" s="21"/>
      <c r="DNO129" s="21"/>
      <c r="DNP129" s="21"/>
      <c r="DNQ129" s="21"/>
      <c r="DNR129" s="21"/>
      <c r="DNS129" s="21"/>
      <c r="DNT129" s="21"/>
      <c r="DNU129" s="21"/>
      <c r="DNV129" s="21"/>
      <c r="DNW129" s="21"/>
      <c r="DNX129" s="21"/>
      <c r="DNY129" s="21"/>
      <c r="DNZ129" s="21"/>
      <c r="DOA129" s="21"/>
      <c r="DOB129" s="21"/>
      <c r="DOC129" s="21"/>
      <c r="DOD129" s="21"/>
      <c r="DOE129" s="21"/>
      <c r="DOF129" s="21"/>
      <c r="DOG129" s="21"/>
      <c r="DOH129" s="21"/>
      <c r="DOI129" s="21"/>
      <c r="DOJ129" s="21"/>
      <c r="DOK129" s="21"/>
      <c r="DOL129" s="21"/>
      <c r="DOM129" s="21"/>
      <c r="DON129" s="21"/>
      <c r="DOO129" s="21"/>
      <c r="DOP129" s="21"/>
      <c r="DOQ129" s="21"/>
      <c r="DOR129" s="21"/>
      <c r="DOS129" s="21"/>
      <c r="DOT129" s="21"/>
      <c r="DOU129" s="21"/>
      <c r="DOV129" s="21"/>
      <c r="DOW129" s="21"/>
      <c r="DOX129" s="21"/>
      <c r="DOY129" s="21"/>
      <c r="DOZ129" s="21"/>
      <c r="DPA129" s="21"/>
      <c r="DPB129" s="21"/>
      <c r="DPC129" s="21"/>
      <c r="DPD129" s="21"/>
      <c r="DPE129" s="21"/>
      <c r="DPF129" s="21"/>
      <c r="DPG129" s="21"/>
      <c r="DPH129" s="21"/>
      <c r="DPI129" s="21"/>
      <c r="DPJ129" s="21"/>
      <c r="DPK129" s="21"/>
      <c r="DPL129" s="21"/>
      <c r="DPM129" s="21"/>
      <c r="DPN129" s="21"/>
      <c r="DPO129" s="21"/>
      <c r="DPP129" s="21"/>
      <c r="DPQ129" s="21"/>
      <c r="DPR129" s="21"/>
      <c r="DPS129" s="21"/>
      <c r="DPT129" s="21"/>
      <c r="DPU129" s="21"/>
      <c r="DPV129" s="21"/>
      <c r="DPW129" s="21"/>
      <c r="DPX129" s="21"/>
      <c r="DPY129" s="21"/>
      <c r="DPZ129" s="21"/>
      <c r="DQA129" s="21"/>
      <c r="DQB129" s="21"/>
      <c r="DQC129" s="21"/>
      <c r="DQD129" s="21"/>
      <c r="DQE129" s="21"/>
      <c r="DQF129" s="21"/>
      <c r="DQG129" s="21"/>
      <c r="DQH129" s="21"/>
      <c r="DQI129" s="21"/>
      <c r="DQJ129" s="21"/>
      <c r="DQK129" s="21"/>
      <c r="DQL129" s="21"/>
      <c r="DQM129" s="21"/>
      <c r="DQN129" s="21"/>
      <c r="DQO129" s="21"/>
      <c r="DQP129" s="21"/>
      <c r="DQQ129" s="21"/>
      <c r="DQR129" s="21"/>
      <c r="DQS129" s="21"/>
      <c r="DQT129" s="21"/>
      <c r="DQU129" s="21"/>
      <c r="DQV129" s="21"/>
      <c r="DQW129" s="21"/>
      <c r="DQX129" s="21"/>
      <c r="DQY129" s="21"/>
      <c r="DQZ129" s="21"/>
      <c r="DRA129" s="21"/>
      <c r="DRB129" s="21"/>
      <c r="DRC129" s="21"/>
      <c r="DRD129" s="21"/>
      <c r="DRE129" s="21"/>
      <c r="DRF129" s="21"/>
      <c r="DRG129" s="21"/>
      <c r="DRH129" s="21"/>
      <c r="DRI129" s="21"/>
      <c r="DRJ129" s="21"/>
      <c r="DRK129" s="21"/>
      <c r="DRL129" s="21"/>
      <c r="DRM129" s="21"/>
      <c r="DRN129" s="21"/>
      <c r="DRO129" s="21"/>
      <c r="DRP129" s="21"/>
      <c r="DRQ129" s="21"/>
      <c r="DRR129" s="21"/>
      <c r="DRS129" s="21"/>
      <c r="DRT129" s="21"/>
      <c r="DRU129" s="21"/>
      <c r="DRV129" s="21"/>
      <c r="DRW129" s="21"/>
      <c r="DRX129" s="21"/>
      <c r="DRY129" s="21"/>
      <c r="DRZ129" s="21"/>
      <c r="DSA129" s="21"/>
      <c r="DSB129" s="21"/>
      <c r="DSC129" s="21"/>
      <c r="DSD129" s="21"/>
      <c r="DSE129" s="21"/>
      <c r="DSF129" s="21"/>
      <c r="DSG129" s="21"/>
      <c r="DSH129" s="21"/>
      <c r="DSI129" s="21"/>
      <c r="DSJ129" s="21"/>
      <c r="DSK129" s="21"/>
      <c r="DSL129" s="21"/>
      <c r="DSM129" s="21"/>
      <c r="DSN129" s="21"/>
      <c r="DSO129" s="21"/>
      <c r="DSP129" s="21"/>
      <c r="DSQ129" s="21"/>
      <c r="DSR129" s="21"/>
      <c r="DSS129" s="21"/>
      <c r="DST129" s="21"/>
      <c r="DSU129" s="21"/>
      <c r="DSV129" s="21"/>
      <c r="DSW129" s="21"/>
      <c r="DSX129" s="21"/>
      <c r="DSY129" s="21"/>
      <c r="DSZ129" s="21"/>
      <c r="DTA129" s="21"/>
      <c r="DTB129" s="21"/>
      <c r="DTC129" s="21"/>
      <c r="DTD129" s="21"/>
      <c r="DTE129" s="21"/>
      <c r="DTF129" s="21"/>
      <c r="DTG129" s="21"/>
      <c r="DTH129" s="21"/>
      <c r="DTI129" s="21"/>
      <c r="DTJ129" s="21"/>
      <c r="DTK129" s="21"/>
      <c r="DTL129" s="21"/>
      <c r="DTM129" s="21"/>
      <c r="DTN129" s="21"/>
      <c r="DTO129" s="21"/>
      <c r="DTP129" s="21"/>
      <c r="DTQ129" s="21"/>
      <c r="DTR129" s="21"/>
      <c r="DTS129" s="21"/>
      <c r="DTT129" s="21"/>
      <c r="DTU129" s="21"/>
      <c r="DTV129" s="21"/>
      <c r="DTW129" s="21"/>
      <c r="DTX129" s="21"/>
      <c r="DTY129" s="21"/>
      <c r="DTZ129" s="21"/>
      <c r="DUA129" s="21"/>
      <c r="DUB129" s="21"/>
      <c r="DUC129" s="21"/>
      <c r="DUD129" s="21"/>
      <c r="DUE129" s="21"/>
      <c r="DUF129" s="21"/>
      <c r="DUG129" s="21"/>
      <c r="DUH129" s="21"/>
      <c r="DUI129" s="21"/>
      <c r="DUJ129" s="21"/>
      <c r="DUK129" s="21"/>
      <c r="DUL129" s="21"/>
      <c r="DUM129" s="21"/>
      <c r="DUN129" s="21"/>
      <c r="DUO129" s="21"/>
      <c r="DUP129" s="21"/>
      <c r="DUQ129" s="21"/>
      <c r="DUR129" s="21"/>
      <c r="DUS129" s="21"/>
      <c r="DUT129" s="21"/>
      <c r="DUU129" s="21"/>
      <c r="DUV129" s="21"/>
      <c r="DUW129" s="21"/>
      <c r="DUX129" s="21"/>
      <c r="DUY129" s="21"/>
      <c r="DUZ129" s="21"/>
      <c r="DVA129" s="21"/>
      <c r="DVB129" s="21"/>
      <c r="DVC129" s="21"/>
      <c r="DVD129" s="21"/>
      <c r="DVE129" s="21"/>
      <c r="DVF129" s="21"/>
      <c r="DVG129" s="21"/>
      <c r="DVH129" s="21"/>
      <c r="DVI129" s="21"/>
      <c r="DVJ129" s="21"/>
      <c r="DVK129" s="21"/>
      <c r="DVL129" s="21"/>
      <c r="DVM129" s="21"/>
      <c r="DVN129" s="21"/>
      <c r="DVO129" s="21"/>
      <c r="DVP129" s="21"/>
      <c r="DVQ129" s="21"/>
      <c r="DVR129" s="21"/>
      <c r="DVS129" s="21"/>
      <c r="DVT129" s="21"/>
      <c r="DVU129" s="21"/>
      <c r="DVV129" s="21"/>
      <c r="DVW129" s="21"/>
      <c r="DVX129" s="21"/>
      <c r="DVY129" s="21"/>
      <c r="DVZ129" s="21"/>
      <c r="DWA129" s="21"/>
      <c r="DWB129" s="21"/>
      <c r="DWC129" s="21"/>
      <c r="DWD129" s="21"/>
      <c r="DWE129" s="21"/>
      <c r="DWF129" s="21"/>
      <c r="DWG129" s="21"/>
      <c r="DWH129" s="21"/>
      <c r="DWI129" s="21"/>
      <c r="DWJ129" s="21"/>
      <c r="DWK129" s="21"/>
      <c r="DWL129" s="21"/>
      <c r="DWM129" s="21"/>
      <c r="DWN129" s="21"/>
      <c r="DWO129" s="21"/>
      <c r="DWP129" s="21"/>
      <c r="DWQ129" s="21"/>
      <c r="DWR129" s="21"/>
      <c r="DWS129" s="21"/>
      <c r="DWT129" s="21"/>
      <c r="DWU129" s="21"/>
      <c r="DWV129" s="21"/>
      <c r="DWW129" s="21"/>
      <c r="DWX129" s="21"/>
      <c r="DWY129" s="21"/>
      <c r="DWZ129" s="21"/>
      <c r="DXA129" s="21"/>
      <c r="DXB129" s="21"/>
      <c r="DXC129" s="21"/>
      <c r="DXD129" s="21"/>
      <c r="DXE129" s="21"/>
      <c r="DXF129" s="21"/>
      <c r="DXG129" s="21"/>
      <c r="DXH129" s="21"/>
      <c r="DXI129" s="21"/>
      <c r="DXJ129" s="21"/>
      <c r="DXK129" s="21"/>
      <c r="DXL129" s="21"/>
      <c r="DXM129" s="21"/>
      <c r="DXN129" s="21"/>
      <c r="DXO129" s="21"/>
      <c r="DXP129" s="21"/>
      <c r="DXQ129" s="21"/>
      <c r="DXR129" s="21"/>
      <c r="DXS129" s="21"/>
      <c r="DXT129" s="21"/>
      <c r="DXU129" s="21"/>
      <c r="DXV129" s="21"/>
      <c r="DXW129" s="21"/>
      <c r="DXX129" s="21"/>
      <c r="DXY129" s="21"/>
      <c r="DXZ129" s="21"/>
      <c r="DYA129" s="21"/>
      <c r="DYB129" s="21"/>
      <c r="DYC129" s="21"/>
      <c r="DYD129" s="21"/>
      <c r="DYE129" s="21"/>
      <c r="DYF129" s="21"/>
      <c r="DYG129" s="21"/>
      <c r="DYH129" s="21"/>
      <c r="DYI129" s="21"/>
      <c r="DYJ129" s="21"/>
      <c r="DYK129" s="21"/>
      <c r="DYL129" s="21"/>
      <c r="DYM129" s="21"/>
      <c r="DYN129" s="21"/>
      <c r="DYO129" s="21"/>
      <c r="DYP129" s="21"/>
      <c r="DYQ129" s="21"/>
      <c r="DYR129" s="21"/>
      <c r="DYS129" s="21"/>
      <c r="DYT129" s="21"/>
      <c r="DYU129" s="21"/>
      <c r="DYV129" s="21"/>
      <c r="DYW129" s="21"/>
      <c r="DYX129" s="21"/>
      <c r="DYY129" s="21"/>
      <c r="DYZ129" s="21"/>
      <c r="DZA129" s="21"/>
      <c r="DZB129" s="21"/>
      <c r="DZC129" s="21"/>
      <c r="DZD129" s="21"/>
      <c r="DZE129" s="21"/>
      <c r="DZF129" s="21"/>
      <c r="DZG129" s="21"/>
      <c r="DZH129" s="21"/>
      <c r="DZI129" s="21"/>
      <c r="DZJ129" s="21"/>
      <c r="DZK129" s="21"/>
      <c r="DZL129" s="21"/>
      <c r="DZM129" s="21"/>
      <c r="DZN129" s="21"/>
      <c r="DZO129" s="21"/>
      <c r="DZP129" s="21"/>
      <c r="DZQ129" s="21"/>
      <c r="DZR129" s="21"/>
      <c r="DZS129" s="21"/>
      <c r="DZT129" s="21"/>
      <c r="DZU129" s="21"/>
      <c r="DZV129" s="21"/>
      <c r="DZW129" s="21"/>
      <c r="DZX129" s="21"/>
      <c r="DZY129" s="21"/>
      <c r="DZZ129" s="21"/>
      <c r="EAA129" s="21"/>
      <c r="EAB129" s="21"/>
      <c r="EAC129" s="21"/>
      <c r="EAD129" s="21"/>
      <c r="EAE129" s="21"/>
      <c r="EAF129" s="21"/>
      <c r="EAG129" s="21"/>
      <c r="EAH129" s="21"/>
      <c r="EAI129" s="21"/>
      <c r="EAJ129" s="21"/>
      <c r="EAK129" s="21"/>
      <c r="EAL129" s="21"/>
      <c r="EAM129" s="21"/>
      <c r="EAN129" s="21"/>
      <c r="EAO129" s="21"/>
      <c r="EAP129" s="21"/>
      <c r="EAQ129" s="21"/>
      <c r="EAR129" s="21"/>
      <c r="EAS129" s="21"/>
      <c r="EAT129" s="21"/>
      <c r="EAU129" s="21"/>
      <c r="EAV129" s="21"/>
      <c r="EAW129" s="21"/>
      <c r="EAX129" s="21"/>
      <c r="EAY129" s="21"/>
      <c r="EAZ129" s="21"/>
      <c r="EBA129" s="21"/>
      <c r="EBB129" s="21"/>
      <c r="EBC129" s="21"/>
      <c r="EBD129" s="21"/>
      <c r="EBE129" s="21"/>
      <c r="EBF129" s="21"/>
      <c r="EBG129" s="21"/>
      <c r="EBH129" s="21"/>
      <c r="EBI129" s="21"/>
      <c r="EBJ129" s="21"/>
      <c r="EBK129" s="21"/>
      <c r="EBL129" s="21"/>
      <c r="EBM129" s="21"/>
      <c r="EBN129" s="21"/>
      <c r="EBO129" s="21"/>
      <c r="EBP129" s="21"/>
      <c r="EBQ129" s="21"/>
      <c r="EBR129" s="21"/>
      <c r="EBS129" s="21"/>
      <c r="EBT129" s="21"/>
      <c r="EBU129" s="21"/>
      <c r="EBV129" s="21"/>
      <c r="EBW129" s="21"/>
      <c r="EBX129" s="21"/>
      <c r="EBY129" s="21"/>
      <c r="EBZ129" s="21"/>
      <c r="ECA129" s="21"/>
      <c r="ECB129" s="21"/>
      <c r="ECC129" s="21"/>
      <c r="ECD129" s="21"/>
      <c r="ECE129" s="21"/>
      <c r="ECF129" s="21"/>
      <c r="ECG129" s="21"/>
      <c r="ECH129" s="21"/>
      <c r="ECI129" s="21"/>
      <c r="ECJ129" s="21"/>
      <c r="ECK129" s="21"/>
      <c r="ECL129" s="21"/>
      <c r="ECM129" s="21"/>
      <c r="ECN129" s="21"/>
      <c r="ECO129" s="21"/>
      <c r="ECP129" s="21"/>
      <c r="ECQ129" s="21"/>
      <c r="ECR129" s="21"/>
      <c r="ECS129" s="21"/>
      <c r="ECT129" s="21"/>
      <c r="ECU129" s="21"/>
      <c r="ECV129" s="21"/>
      <c r="ECW129" s="21"/>
      <c r="ECX129" s="21"/>
      <c r="ECY129" s="21"/>
      <c r="ECZ129" s="21"/>
      <c r="EDA129" s="21"/>
      <c r="EDB129" s="21"/>
      <c r="EDC129" s="21"/>
      <c r="EDD129" s="21"/>
      <c r="EDE129" s="21"/>
      <c r="EDF129" s="21"/>
      <c r="EDG129" s="21"/>
      <c r="EDH129" s="21"/>
      <c r="EDI129" s="21"/>
      <c r="EDJ129" s="21"/>
      <c r="EDK129" s="21"/>
      <c r="EDL129" s="21"/>
      <c r="EDM129" s="21"/>
      <c r="EDN129" s="21"/>
      <c r="EDO129" s="21"/>
      <c r="EDP129" s="21"/>
      <c r="EDQ129" s="21"/>
      <c r="EDR129" s="21"/>
      <c r="EDS129" s="21"/>
      <c r="EDT129" s="21"/>
      <c r="EDU129" s="21"/>
      <c r="EDV129" s="21"/>
      <c r="EDW129" s="21"/>
      <c r="EDX129" s="21"/>
      <c r="EDY129" s="21"/>
      <c r="EDZ129" s="21"/>
      <c r="EEA129" s="21"/>
      <c r="EEB129" s="21"/>
      <c r="EEC129" s="21"/>
      <c r="EED129" s="21"/>
      <c r="EEE129" s="21"/>
      <c r="EEF129" s="21"/>
      <c r="EEG129" s="21"/>
      <c r="EEH129" s="21"/>
      <c r="EEI129" s="21"/>
      <c r="EEJ129" s="21"/>
      <c r="EEK129" s="21"/>
      <c r="EEL129" s="21"/>
      <c r="EEM129" s="21"/>
      <c r="EEN129" s="21"/>
      <c r="EEO129" s="21"/>
      <c r="EEP129" s="21"/>
      <c r="EEQ129" s="21"/>
      <c r="EER129" s="21"/>
      <c r="EES129" s="21"/>
      <c r="EET129" s="21"/>
      <c r="EEU129" s="21"/>
      <c r="EEV129" s="21"/>
      <c r="EEW129" s="21"/>
      <c r="EEX129" s="21"/>
      <c r="EEY129" s="21"/>
      <c r="EEZ129" s="21"/>
      <c r="EFA129" s="21"/>
      <c r="EFB129" s="21"/>
      <c r="EFC129" s="21"/>
      <c r="EFD129" s="21"/>
      <c r="EFE129" s="21"/>
      <c r="EFF129" s="21"/>
      <c r="EFG129" s="21"/>
      <c r="EFH129" s="21"/>
      <c r="EFI129" s="21"/>
      <c r="EFJ129" s="21"/>
      <c r="EFK129" s="21"/>
      <c r="EFL129" s="21"/>
      <c r="EFM129" s="21"/>
      <c r="EFN129" s="21"/>
      <c r="EFO129" s="21"/>
      <c r="EFP129" s="21"/>
      <c r="EFQ129" s="21"/>
      <c r="EFR129" s="21"/>
      <c r="EFS129" s="21"/>
      <c r="EFT129" s="21"/>
      <c r="EFU129" s="21"/>
      <c r="EFV129" s="21"/>
      <c r="EFW129" s="21"/>
      <c r="EFX129" s="21"/>
      <c r="EFY129" s="21"/>
      <c r="EFZ129" s="21"/>
      <c r="EGA129" s="21"/>
      <c r="EGB129" s="21"/>
      <c r="EGC129" s="21"/>
      <c r="EGD129" s="21"/>
      <c r="EGE129" s="21"/>
      <c r="EGF129" s="21"/>
      <c r="EGG129" s="21"/>
      <c r="EGH129" s="21"/>
      <c r="EGI129" s="21"/>
      <c r="EGJ129" s="21"/>
      <c r="EGK129" s="21"/>
      <c r="EGL129" s="21"/>
      <c r="EGM129" s="21"/>
      <c r="EGN129" s="21"/>
      <c r="EGO129" s="21"/>
      <c r="EGP129" s="21"/>
      <c r="EGQ129" s="21"/>
      <c r="EGR129" s="21"/>
      <c r="EGS129" s="21"/>
      <c r="EGT129" s="21"/>
      <c r="EGU129" s="21"/>
      <c r="EGV129" s="21"/>
      <c r="EGW129" s="21"/>
      <c r="EGX129" s="21"/>
      <c r="EGY129" s="21"/>
      <c r="EGZ129" s="21"/>
      <c r="EHA129" s="21"/>
      <c r="EHB129" s="21"/>
      <c r="EHC129" s="21"/>
      <c r="EHD129" s="21"/>
      <c r="EHE129" s="21"/>
      <c r="EHF129" s="21"/>
      <c r="EHG129" s="21"/>
      <c r="EHH129" s="21"/>
      <c r="EHI129" s="21"/>
      <c r="EHJ129" s="21"/>
      <c r="EHK129" s="21"/>
      <c r="EHL129" s="21"/>
      <c r="EHM129" s="21"/>
      <c r="EHN129" s="21"/>
      <c r="EHO129" s="21"/>
      <c r="EHP129" s="21"/>
      <c r="EHQ129" s="21"/>
      <c r="EHR129" s="21"/>
      <c r="EHS129" s="21"/>
      <c r="EHT129" s="21"/>
      <c r="EHU129" s="21"/>
      <c r="EHV129" s="21"/>
      <c r="EHW129" s="21"/>
      <c r="EHX129" s="21"/>
      <c r="EHY129" s="21"/>
      <c r="EHZ129" s="21"/>
      <c r="EIA129" s="21"/>
      <c r="EIB129" s="21"/>
      <c r="EIC129" s="21"/>
      <c r="EID129" s="21"/>
      <c r="EIE129" s="21"/>
      <c r="EIF129" s="21"/>
      <c r="EIG129" s="21"/>
      <c r="EIH129" s="21"/>
      <c r="EII129" s="21"/>
      <c r="EIJ129" s="21"/>
      <c r="EIK129" s="21"/>
      <c r="EIL129" s="21"/>
      <c r="EIM129" s="21"/>
      <c r="EIN129" s="21"/>
      <c r="EIO129" s="21"/>
      <c r="EIP129" s="21"/>
      <c r="EIQ129" s="21"/>
      <c r="EIR129" s="21"/>
      <c r="EIS129" s="21"/>
      <c r="EIT129" s="21"/>
      <c r="EIU129" s="21"/>
      <c r="EIV129" s="21"/>
      <c r="EIW129" s="21"/>
      <c r="EIX129" s="21"/>
      <c r="EIY129" s="21"/>
      <c r="EIZ129" s="21"/>
      <c r="EJA129" s="21"/>
      <c r="EJB129" s="21"/>
      <c r="EJC129" s="21"/>
      <c r="EJD129" s="21"/>
      <c r="EJE129" s="21"/>
      <c r="EJF129" s="21"/>
      <c r="EJG129" s="21"/>
      <c r="EJH129" s="21"/>
      <c r="EJI129" s="21"/>
      <c r="EJJ129" s="21"/>
      <c r="EJK129" s="21"/>
      <c r="EJL129" s="21"/>
      <c r="EJM129" s="21"/>
      <c r="EJN129" s="21"/>
      <c r="EJO129" s="21"/>
      <c r="EJP129" s="21"/>
      <c r="EJQ129" s="21"/>
      <c r="EJR129" s="21"/>
      <c r="EJS129" s="21"/>
      <c r="EJT129" s="21"/>
      <c r="EJU129" s="21"/>
      <c r="EJV129" s="21"/>
      <c r="EJW129" s="21"/>
      <c r="EJX129" s="21"/>
      <c r="EJY129" s="21"/>
      <c r="EJZ129" s="21"/>
      <c r="EKA129" s="21"/>
      <c r="EKB129" s="21"/>
      <c r="EKC129" s="21"/>
      <c r="EKD129" s="21"/>
      <c r="EKE129" s="21"/>
      <c r="EKF129" s="21"/>
      <c r="EKG129" s="21"/>
      <c r="EKH129" s="21"/>
      <c r="EKI129" s="21"/>
      <c r="EKJ129" s="21"/>
      <c r="EKK129" s="21"/>
      <c r="EKL129" s="21"/>
      <c r="EKM129" s="21"/>
      <c r="EKN129" s="21"/>
      <c r="EKO129" s="21"/>
      <c r="EKP129" s="21"/>
      <c r="EKQ129" s="21"/>
      <c r="EKR129" s="21"/>
      <c r="EKS129" s="21"/>
      <c r="EKT129" s="21"/>
      <c r="EKU129" s="21"/>
      <c r="EKV129" s="21"/>
      <c r="EKW129" s="21"/>
      <c r="EKX129" s="21"/>
      <c r="EKY129" s="21"/>
      <c r="EKZ129" s="21"/>
      <c r="ELA129" s="21"/>
      <c r="ELB129" s="21"/>
      <c r="ELC129" s="21"/>
      <c r="ELD129" s="21"/>
      <c r="ELE129" s="21"/>
      <c r="ELF129" s="21"/>
      <c r="ELG129" s="21"/>
      <c r="ELH129" s="21"/>
      <c r="ELI129" s="21"/>
      <c r="ELJ129" s="21"/>
      <c r="ELK129" s="21"/>
      <c r="ELL129" s="21"/>
      <c r="ELM129" s="21"/>
      <c r="ELN129" s="21"/>
      <c r="ELO129" s="21"/>
      <c r="ELP129" s="21"/>
      <c r="ELQ129" s="21"/>
      <c r="ELR129" s="21"/>
      <c r="ELS129" s="21"/>
      <c r="ELT129" s="21"/>
      <c r="ELU129" s="21"/>
      <c r="ELV129" s="21"/>
      <c r="ELW129" s="21"/>
      <c r="ELX129" s="21"/>
      <c r="ELY129" s="21"/>
      <c r="ELZ129" s="21"/>
      <c r="EMA129" s="21"/>
      <c r="EMB129" s="21"/>
      <c r="EMC129" s="21"/>
      <c r="EMD129" s="21"/>
      <c r="EME129" s="21"/>
      <c r="EMF129" s="21"/>
      <c r="EMG129" s="21"/>
      <c r="EMH129" s="21"/>
      <c r="EMI129" s="21"/>
      <c r="EMJ129" s="21"/>
      <c r="EMK129" s="21"/>
      <c r="EML129" s="21"/>
      <c r="EMM129" s="21"/>
      <c r="EMN129" s="21"/>
      <c r="EMO129" s="21"/>
      <c r="EMP129" s="21"/>
      <c r="EMQ129" s="21"/>
      <c r="EMR129" s="21"/>
      <c r="EMS129" s="21"/>
      <c r="EMT129" s="21"/>
      <c r="EMU129" s="21"/>
      <c r="EMV129" s="21"/>
      <c r="EMW129" s="21"/>
      <c r="EMX129" s="21"/>
      <c r="EMY129" s="21"/>
      <c r="EMZ129" s="21"/>
      <c r="ENA129" s="21"/>
      <c r="ENB129" s="21"/>
      <c r="ENC129" s="21"/>
      <c r="END129" s="21"/>
      <c r="ENE129" s="21"/>
      <c r="ENF129" s="21"/>
      <c r="ENG129" s="21"/>
      <c r="ENH129" s="21"/>
      <c r="ENI129" s="21"/>
      <c r="ENJ129" s="21"/>
      <c r="ENK129" s="21"/>
      <c r="ENL129" s="21"/>
      <c r="ENM129" s="21"/>
      <c r="ENN129" s="21"/>
      <c r="ENO129" s="21"/>
      <c r="ENP129" s="21"/>
      <c r="ENQ129" s="21"/>
      <c r="ENR129" s="21"/>
      <c r="ENS129" s="21"/>
      <c r="ENT129" s="21"/>
      <c r="ENU129" s="21"/>
      <c r="ENV129" s="21"/>
      <c r="ENW129" s="21"/>
      <c r="ENX129" s="21"/>
      <c r="ENY129" s="21"/>
      <c r="ENZ129" s="21"/>
      <c r="EOA129" s="21"/>
      <c r="EOB129" s="21"/>
      <c r="EOC129" s="21"/>
      <c r="EOD129" s="21"/>
      <c r="EOE129" s="21"/>
      <c r="EOF129" s="21"/>
      <c r="EOG129" s="21"/>
      <c r="EOH129" s="21"/>
      <c r="EOI129" s="21"/>
      <c r="EOJ129" s="21"/>
      <c r="EOK129" s="21"/>
      <c r="EOL129" s="21"/>
      <c r="EOM129" s="21"/>
      <c r="EON129" s="21"/>
      <c r="EOO129" s="21"/>
      <c r="EOP129" s="21"/>
      <c r="EOQ129" s="21"/>
      <c r="EOR129" s="21"/>
      <c r="EOS129" s="21"/>
      <c r="EOT129" s="21"/>
      <c r="EOU129" s="21"/>
      <c r="EOV129" s="21"/>
      <c r="EOW129" s="21"/>
      <c r="EOX129" s="21"/>
      <c r="EOY129" s="21"/>
      <c r="EOZ129" s="21"/>
      <c r="EPA129" s="21"/>
      <c r="EPB129" s="21"/>
      <c r="EPC129" s="21"/>
      <c r="EPD129" s="21"/>
      <c r="EPE129" s="21"/>
      <c r="EPF129" s="21"/>
      <c r="EPG129" s="21"/>
      <c r="EPH129" s="21"/>
      <c r="EPI129" s="21"/>
      <c r="EPJ129" s="21"/>
      <c r="EPK129" s="21"/>
      <c r="EPL129" s="21"/>
      <c r="EPM129" s="21"/>
      <c r="EPN129" s="21"/>
      <c r="EPO129" s="21"/>
      <c r="EPP129" s="21"/>
      <c r="EPQ129" s="21"/>
      <c r="EPR129" s="21"/>
      <c r="EPS129" s="21"/>
      <c r="EPT129" s="21"/>
      <c r="EPU129" s="21"/>
      <c r="EPV129" s="21"/>
      <c r="EPW129" s="21"/>
      <c r="EPX129" s="21"/>
      <c r="EPY129" s="21"/>
      <c r="EPZ129" s="21"/>
      <c r="EQA129" s="21"/>
      <c r="EQB129" s="21"/>
      <c r="EQC129" s="21"/>
      <c r="EQD129" s="21"/>
      <c r="EQE129" s="21"/>
      <c r="EQF129" s="21"/>
      <c r="EQG129" s="21"/>
      <c r="EQH129" s="21"/>
      <c r="EQI129" s="21"/>
      <c r="EQJ129" s="21"/>
      <c r="EQK129" s="21"/>
      <c r="EQL129" s="21"/>
      <c r="EQM129" s="21"/>
      <c r="EQN129" s="21"/>
      <c r="EQO129" s="21"/>
      <c r="EQP129" s="21"/>
      <c r="EQQ129" s="21"/>
      <c r="EQR129" s="21"/>
      <c r="EQS129" s="21"/>
      <c r="EQT129" s="21"/>
      <c r="EQU129" s="21"/>
      <c r="EQV129" s="21"/>
      <c r="EQW129" s="21"/>
      <c r="EQX129" s="21"/>
      <c r="EQY129" s="21"/>
      <c r="EQZ129" s="21"/>
      <c r="ERA129" s="21"/>
      <c r="ERB129" s="21"/>
      <c r="ERC129" s="21"/>
      <c r="ERD129" s="21"/>
      <c r="ERE129" s="21"/>
      <c r="ERF129" s="21"/>
      <c r="ERG129" s="21"/>
      <c r="ERH129" s="21"/>
      <c r="ERI129" s="21"/>
      <c r="ERJ129" s="21"/>
      <c r="ERK129" s="21"/>
      <c r="ERL129" s="21"/>
      <c r="ERM129" s="21"/>
      <c r="ERN129" s="21"/>
      <c r="ERO129" s="21"/>
      <c r="ERP129" s="21"/>
      <c r="ERQ129" s="21"/>
      <c r="ERR129" s="21"/>
      <c r="ERS129" s="21"/>
      <c r="ERT129" s="21"/>
      <c r="ERU129" s="21"/>
      <c r="ERV129" s="21"/>
      <c r="ERW129" s="21"/>
      <c r="ERX129" s="21"/>
      <c r="ERY129" s="21"/>
      <c r="ERZ129" s="21"/>
      <c r="ESA129" s="21"/>
      <c r="ESB129" s="21"/>
      <c r="ESC129" s="21"/>
      <c r="ESD129" s="21"/>
      <c r="ESE129" s="21"/>
      <c r="ESF129" s="21"/>
      <c r="ESG129" s="21"/>
      <c r="ESH129" s="21"/>
      <c r="ESI129" s="21"/>
      <c r="ESJ129" s="21"/>
      <c r="ESK129" s="21"/>
      <c r="ESL129" s="21"/>
      <c r="ESM129" s="21"/>
      <c r="ESN129" s="21"/>
      <c r="ESO129" s="21"/>
      <c r="ESP129" s="21"/>
      <c r="ESQ129" s="21"/>
      <c r="ESR129" s="21"/>
      <c r="ESS129" s="21"/>
      <c r="EST129" s="21"/>
      <c r="ESU129" s="21"/>
      <c r="ESV129" s="21"/>
      <c r="ESW129" s="21"/>
      <c r="ESX129" s="21"/>
      <c r="ESY129" s="21"/>
      <c r="ESZ129" s="21"/>
      <c r="ETA129" s="21"/>
      <c r="ETB129" s="21"/>
      <c r="ETC129" s="21"/>
      <c r="ETD129" s="21"/>
      <c r="ETE129" s="21"/>
      <c r="ETF129" s="21"/>
      <c r="ETG129" s="21"/>
      <c r="ETH129" s="21"/>
      <c r="ETI129" s="21"/>
      <c r="ETJ129" s="21"/>
      <c r="ETK129" s="21"/>
      <c r="ETL129" s="21"/>
      <c r="ETM129" s="21"/>
      <c r="ETN129" s="21"/>
      <c r="ETO129" s="21"/>
      <c r="ETP129" s="21"/>
      <c r="ETQ129" s="21"/>
      <c r="ETR129" s="21"/>
      <c r="ETS129" s="21"/>
      <c r="ETT129" s="21"/>
      <c r="ETU129" s="21"/>
      <c r="ETV129" s="21"/>
      <c r="ETW129" s="21"/>
      <c r="ETX129" s="21"/>
      <c r="ETY129" s="21"/>
      <c r="ETZ129" s="21"/>
      <c r="EUA129" s="21"/>
      <c r="EUB129" s="21"/>
      <c r="EUC129" s="21"/>
      <c r="EUD129" s="21"/>
      <c r="EUE129" s="21"/>
      <c r="EUF129" s="21"/>
      <c r="EUG129" s="21"/>
      <c r="EUH129" s="21"/>
      <c r="EUI129" s="21"/>
      <c r="EUJ129" s="21"/>
      <c r="EUK129" s="21"/>
      <c r="EUL129" s="21"/>
      <c r="EUM129" s="21"/>
      <c r="EUN129" s="21"/>
      <c r="EUO129" s="21"/>
      <c r="EUP129" s="21"/>
      <c r="EUQ129" s="21"/>
      <c r="EUR129" s="21"/>
      <c r="EUS129" s="21"/>
      <c r="EUT129" s="21"/>
      <c r="EUU129" s="21"/>
      <c r="EUV129" s="21"/>
      <c r="EUW129" s="21"/>
      <c r="EUX129" s="21"/>
      <c r="EUY129" s="21"/>
      <c r="EUZ129" s="21"/>
      <c r="EVA129" s="21"/>
      <c r="EVB129" s="21"/>
      <c r="EVC129" s="21"/>
      <c r="EVD129" s="21"/>
      <c r="EVE129" s="21"/>
      <c r="EVF129" s="21"/>
      <c r="EVG129" s="21"/>
      <c r="EVH129" s="21"/>
      <c r="EVI129" s="21"/>
      <c r="EVJ129" s="21"/>
      <c r="EVK129" s="21"/>
      <c r="EVL129" s="21"/>
      <c r="EVM129" s="21"/>
      <c r="EVN129" s="21"/>
      <c r="EVO129" s="21"/>
      <c r="EVP129" s="21"/>
      <c r="EVQ129" s="21"/>
      <c r="EVR129" s="21"/>
      <c r="EVS129" s="21"/>
      <c r="EVT129" s="21"/>
      <c r="EVU129" s="21"/>
      <c r="EVV129" s="21"/>
      <c r="EVW129" s="21"/>
      <c r="EVX129" s="21"/>
      <c r="EVY129" s="21"/>
      <c r="EVZ129" s="21"/>
      <c r="EWA129" s="21"/>
      <c r="EWB129" s="21"/>
      <c r="EWC129" s="21"/>
      <c r="EWD129" s="21"/>
      <c r="EWE129" s="21"/>
      <c r="EWF129" s="21"/>
      <c r="EWG129" s="21"/>
      <c r="EWH129" s="21"/>
      <c r="EWI129" s="21"/>
      <c r="EWJ129" s="21"/>
      <c r="EWK129" s="21"/>
      <c r="EWL129" s="21"/>
      <c r="EWM129" s="21"/>
      <c r="EWN129" s="21"/>
      <c r="EWO129" s="21"/>
      <c r="EWP129" s="21"/>
      <c r="EWQ129" s="21"/>
      <c r="EWR129" s="21"/>
      <c r="EWS129" s="21"/>
      <c r="EWT129" s="21"/>
      <c r="EWU129" s="21"/>
      <c r="EWV129" s="21"/>
      <c r="EWW129" s="21"/>
      <c r="EWX129" s="21"/>
      <c r="EWY129" s="21"/>
      <c r="EWZ129" s="21"/>
      <c r="EXA129" s="21"/>
      <c r="EXB129" s="21"/>
      <c r="EXC129" s="21"/>
      <c r="EXD129" s="21"/>
      <c r="EXE129" s="21"/>
      <c r="EXF129" s="21"/>
      <c r="EXG129" s="21"/>
      <c r="EXH129" s="21"/>
      <c r="EXI129" s="21"/>
      <c r="EXJ129" s="21"/>
      <c r="EXK129" s="21"/>
      <c r="EXL129" s="21"/>
      <c r="EXM129" s="21"/>
      <c r="EXN129" s="21"/>
      <c r="EXO129" s="21"/>
      <c r="EXP129" s="21"/>
      <c r="EXQ129" s="21"/>
      <c r="EXR129" s="21"/>
      <c r="EXS129" s="21"/>
      <c r="EXT129" s="21"/>
      <c r="EXU129" s="21"/>
      <c r="EXV129" s="21"/>
      <c r="EXW129" s="21"/>
      <c r="EXX129" s="21"/>
      <c r="EXY129" s="21"/>
      <c r="EXZ129" s="21"/>
      <c r="EYA129" s="21"/>
      <c r="EYB129" s="21"/>
      <c r="EYC129" s="21"/>
      <c r="EYD129" s="21"/>
      <c r="EYE129" s="21"/>
      <c r="EYF129" s="21"/>
      <c r="EYG129" s="21"/>
      <c r="EYH129" s="21"/>
      <c r="EYI129" s="21"/>
      <c r="EYJ129" s="21"/>
      <c r="EYK129" s="21"/>
      <c r="EYL129" s="21"/>
      <c r="EYM129" s="21"/>
      <c r="EYN129" s="21"/>
      <c r="EYO129" s="21"/>
      <c r="EYP129" s="21"/>
      <c r="EYQ129" s="21"/>
      <c r="EYR129" s="21"/>
      <c r="EYS129" s="21"/>
      <c r="EYT129" s="21"/>
      <c r="EYU129" s="21"/>
      <c r="EYV129" s="21"/>
      <c r="EYW129" s="21"/>
      <c r="EYX129" s="21"/>
      <c r="EYY129" s="21"/>
      <c r="EYZ129" s="21"/>
      <c r="EZA129" s="21"/>
      <c r="EZB129" s="21"/>
      <c r="EZC129" s="21"/>
      <c r="EZD129" s="21"/>
      <c r="EZE129" s="21"/>
      <c r="EZF129" s="21"/>
      <c r="EZG129" s="21"/>
      <c r="EZH129" s="21"/>
      <c r="EZI129" s="21"/>
      <c r="EZJ129" s="21"/>
      <c r="EZK129" s="21"/>
      <c r="EZL129" s="21"/>
      <c r="EZM129" s="21"/>
      <c r="EZN129" s="21"/>
      <c r="EZO129" s="21"/>
      <c r="EZP129" s="21"/>
      <c r="EZQ129" s="21"/>
      <c r="EZR129" s="21"/>
      <c r="EZS129" s="21"/>
      <c r="EZT129" s="21"/>
      <c r="EZU129" s="21"/>
      <c r="EZV129" s="21"/>
      <c r="EZW129" s="21"/>
      <c r="EZX129" s="21"/>
      <c r="EZY129" s="21"/>
      <c r="EZZ129" s="21"/>
      <c r="FAA129" s="21"/>
      <c r="FAB129" s="21"/>
      <c r="FAC129" s="21"/>
      <c r="FAD129" s="21"/>
      <c r="FAE129" s="21"/>
      <c r="FAF129" s="21"/>
      <c r="FAG129" s="21"/>
      <c r="FAH129" s="21"/>
      <c r="FAI129" s="21"/>
      <c r="FAJ129" s="21"/>
      <c r="FAK129" s="21"/>
      <c r="FAL129" s="21"/>
      <c r="FAM129" s="21"/>
      <c r="FAN129" s="21"/>
      <c r="FAO129" s="21"/>
      <c r="FAP129" s="21"/>
      <c r="FAQ129" s="21"/>
      <c r="FAR129" s="21"/>
      <c r="FAS129" s="21"/>
      <c r="FAT129" s="21"/>
      <c r="FAU129" s="21"/>
      <c r="FAV129" s="21"/>
      <c r="FAW129" s="21"/>
      <c r="FAX129" s="21"/>
      <c r="FAY129" s="21"/>
      <c r="FAZ129" s="21"/>
      <c r="FBA129" s="21"/>
      <c r="FBB129" s="21"/>
      <c r="FBC129" s="21"/>
      <c r="FBD129" s="21"/>
      <c r="FBE129" s="21"/>
      <c r="FBF129" s="21"/>
      <c r="FBG129" s="21"/>
      <c r="FBH129" s="21"/>
      <c r="FBI129" s="21"/>
      <c r="FBJ129" s="21"/>
      <c r="FBK129" s="21"/>
      <c r="FBL129" s="21"/>
      <c r="FBM129" s="21"/>
      <c r="FBN129" s="21"/>
      <c r="FBO129" s="21"/>
      <c r="FBP129" s="21"/>
      <c r="FBQ129" s="21"/>
      <c r="FBR129" s="21"/>
      <c r="FBS129" s="21"/>
      <c r="FBT129" s="21"/>
      <c r="FBU129" s="21"/>
      <c r="FBV129" s="21"/>
      <c r="FBW129" s="21"/>
      <c r="FBX129" s="21"/>
      <c r="FBY129" s="21"/>
      <c r="FBZ129" s="21"/>
      <c r="FCA129" s="21"/>
      <c r="FCB129" s="21"/>
      <c r="FCC129" s="21"/>
      <c r="FCD129" s="21"/>
      <c r="FCE129" s="21"/>
      <c r="FCF129" s="21"/>
      <c r="FCG129" s="21"/>
      <c r="FCH129" s="21"/>
      <c r="FCI129" s="21"/>
      <c r="FCJ129" s="21"/>
      <c r="FCK129" s="21"/>
      <c r="FCL129" s="21"/>
      <c r="FCM129" s="21"/>
      <c r="FCN129" s="21"/>
      <c r="FCO129" s="21"/>
      <c r="FCP129" s="21"/>
      <c r="FCQ129" s="21"/>
      <c r="FCR129" s="21"/>
      <c r="FCS129" s="21"/>
      <c r="FCT129" s="21"/>
      <c r="FCU129" s="21"/>
      <c r="FCV129" s="21"/>
      <c r="FCW129" s="21"/>
      <c r="FCX129" s="21"/>
      <c r="FCY129" s="21"/>
      <c r="FCZ129" s="21"/>
      <c r="FDA129" s="21"/>
      <c r="FDB129" s="21"/>
      <c r="FDC129" s="21"/>
      <c r="FDD129" s="21"/>
      <c r="FDE129" s="21"/>
      <c r="FDF129" s="21"/>
      <c r="FDG129" s="21"/>
      <c r="FDH129" s="21"/>
      <c r="FDI129" s="21"/>
      <c r="FDJ129" s="21"/>
      <c r="FDK129" s="21"/>
      <c r="FDL129" s="21"/>
      <c r="FDM129" s="21"/>
      <c r="FDN129" s="21"/>
      <c r="FDO129" s="21"/>
      <c r="FDP129" s="21"/>
      <c r="FDQ129" s="21"/>
      <c r="FDR129" s="21"/>
      <c r="FDS129" s="21"/>
      <c r="FDT129" s="21"/>
      <c r="FDU129" s="21"/>
      <c r="FDV129" s="21"/>
      <c r="FDW129" s="21"/>
      <c r="FDX129" s="21"/>
      <c r="FDY129" s="21"/>
      <c r="FDZ129" s="21"/>
      <c r="FEA129" s="21"/>
      <c r="FEB129" s="21"/>
      <c r="FEC129" s="21"/>
      <c r="FED129" s="21"/>
      <c r="FEE129" s="21"/>
      <c r="FEF129" s="21"/>
      <c r="FEG129" s="21"/>
      <c r="FEH129" s="21"/>
      <c r="FEI129" s="21"/>
      <c r="FEJ129" s="21"/>
      <c r="FEK129" s="21"/>
      <c r="FEL129" s="21"/>
      <c r="FEM129" s="21"/>
      <c r="FEN129" s="21"/>
      <c r="FEO129" s="21"/>
      <c r="FEP129" s="21"/>
      <c r="FEQ129" s="21"/>
      <c r="FER129" s="21"/>
      <c r="FES129" s="21"/>
      <c r="FET129" s="21"/>
      <c r="FEU129" s="21"/>
      <c r="FEV129" s="21"/>
      <c r="FEW129" s="21"/>
      <c r="FEX129" s="21"/>
      <c r="FEY129" s="21"/>
      <c r="FEZ129" s="21"/>
      <c r="FFA129" s="21"/>
      <c r="FFB129" s="21"/>
      <c r="FFC129" s="21"/>
      <c r="FFD129" s="21"/>
      <c r="FFE129" s="21"/>
      <c r="FFF129" s="21"/>
      <c r="FFG129" s="21"/>
      <c r="FFH129" s="21"/>
      <c r="FFI129" s="21"/>
      <c r="FFJ129" s="21"/>
      <c r="FFK129" s="21"/>
      <c r="FFL129" s="21"/>
      <c r="FFM129" s="21"/>
      <c r="FFN129" s="21"/>
      <c r="FFO129" s="21"/>
      <c r="FFP129" s="21"/>
      <c r="FFQ129" s="21"/>
      <c r="FFR129" s="21"/>
      <c r="FFS129" s="21"/>
      <c r="FFT129" s="21"/>
      <c r="FFU129" s="21"/>
      <c r="FFV129" s="21"/>
      <c r="FFW129" s="21"/>
      <c r="FFX129" s="21"/>
      <c r="FFY129" s="21"/>
      <c r="FFZ129" s="21"/>
      <c r="FGA129" s="21"/>
      <c r="FGB129" s="21"/>
      <c r="FGC129" s="21"/>
      <c r="FGD129" s="21"/>
      <c r="FGE129" s="21"/>
      <c r="FGF129" s="21"/>
      <c r="FGG129" s="21"/>
      <c r="FGH129" s="21"/>
      <c r="FGI129" s="21"/>
      <c r="FGJ129" s="21"/>
      <c r="FGK129" s="21"/>
      <c r="FGL129" s="21"/>
      <c r="FGM129" s="21"/>
      <c r="FGN129" s="21"/>
      <c r="FGO129" s="21"/>
      <c r="FGP129" s="21"/>
      <c r="FGQ129" s="21"/>
      <c r="FGR129" s="21"/>
      <c r="FGS129" s="21"/>
      <c r="FGT129" s="21"/>
      <c r="FGU129" s="21"/>
      <c r="FGV129" s="21"/>
      <c r="FGW129" s="21"/>
      <c r="FGX129" s="21"/>
      <c r="FGY129" s="21"/>
      <c r="FGZ129" s="21"/>
      <c r="FHA129" s="21"/>
      <c r="FHB129" s="21"/>
      <c r="FHC129" s="21"/>
      <c r="FHD129" s="21"/>
      <c r="FHE129" s="21"/>
      <c r="FHF129" s="21"/>
      <c r="FHG129" s="21"/>
      <c r="FHH129" s="21"/>
      <c r="FHI129" s="21"/>
      <c r="FHJ129" s="21"/>
      <c r="FHK129" s="21"/>
      <c r="FHL129" s="21"/>
      <c r="FHM129" s="21"/>
      <c r="FHN129" s="21"/>
      <c r="FHO129" s="21"/>
      <c r="FHP129" s="21"/>
      <c r="FHQ129" s="21"/>
      <c r="FHR129" s="21"/>
      <c r="FHS129" s="21"/>
      <c r="FHT129" s="21"/>
      <c r="FHU129" s="21"/>
      <c r="FHV129" s="21"/>
      <c r="FHW129" s="21"/>
      <c r="FHX129" s="21"/>
      <c r="FHY129" s="21"/>
      <c r="FHZ129" s="21"/>
      <c r="FIA129" s="21"/>
      <c r="FIB129" s="21"/>
      <c r="FIC129" s="21"/>
      <c r="FID129" s="21"/>
      <c r="FIE129" s="21"/>
      <c r="FIF129" s="21"/>
      <c r="FIG129" s="21"/>
      <c r="FIH129" s="21"/>
      <c r="FII129" s="21"/>
      <c r="FIJ129" s="21"/>
      <c r="FIK129" s="21"/>
      <c r="FIL129" s="21"/>
      <c r="FIM129" s="21"/>
      <c r="FIN129" s="21"/>
      <c r="FIO129" s="21"/>
      <c r="FIP129" s="21"/>
      <c r="FIQ129" s="21"/>
      <c r="FIR129" s="21"/>
      <c r="FIS129" s="21"/>
      <c r="FIT129" s="21"/>
      <c r="FIU129" s="21"/>
      <c r="FIV129" s="21"/>
      <c r="FIW129" s="21"/>
      <c r="FIX129" s="21"/>
      <c r="FIY129" s="21"/>
      <c r="FIZ129" s="21"/>
      <c r="FJA129" s="21"/>
      <c r="FJB129" s="21"/>
      <c r="FJC129" s="21"/>
      <c r="FJD129" s="21"/>
      <c r="FJE129" s="21"/>
      <c r="FJF129" s="21"/>
      <c r="FJG129" s="21"/>
      <c r="FJH129" s="21"/>
      <c r="FJI129" s="21"/>
      <c r="FJJ129" s="21"/>
      <c r="FJK129" s="21"/>
      <c r="FJL129" s="21"/>
      <c r="FJM129" s="21"/>
      <c r="FJN129" s="21"/>
      <c r="FJO129" s="21"/>
      <c r="FJP129" s="21"/>
      <c r="FJQ129" s="21"/>
      <c r="FJR129" s="21"/>
      <c r="FJS129" s="21"/>
      <c r="FJT129" s="21"/>
      <c r="FJU129" s="21"/>
      <c r="FJV129" s="21"/>
      <c r="FJW129" s="21"/>
      <c r="FJX129" s="21"/>
      <c r="FJY129" s="21"/>
      <c r="FJZ129" s="21"/>
      <c r="FKA129" s="21"/>
      <c r="FKB129" s="21"/>
      <c r="FKC129" s="21"/>
      <c r="FKD129" s="21"/>
      <c r="FKE129" s="21"/>
      <c r="FKF129" s="21"/>
      <c r="FKG129" s="21"/>
      <c r="FKH129" s="21"/>
      <c r="FKI129" s="21"/>
      <c r="FKJ129" s="21"/>
      <c r="FKK129" s="21"/>
      <c r="FKL129" s="21"/>
      <c r="FKM129" s="21"/>
      <c r="FKN129" s="21"/>
      <c r="FKO129" s="21"/>
      <c r="FKP129" s="21"/>
      <c r="FKQ129" s="21"/>
      <c r="FKR129" s="21"/>
      <c r="FKS129" s="21"/>
      <c r="FKT129" s="21"/>
      <c r="FKU129" s="21"/>
      <c r="FKV129" s="21"/>
      <c r="FKW129" s="21"/>
      <c r="FKX129" s="21"/>
      <c r="FKY129" s="21"/>
      <c r="FKZ129" s="21"/>
      <c r="FLA129" s="21"/>
      <c r="FLB129" s="21"/>
      <c r="FLC129" s="21"/>
      <c r="FLD129" s="21"/>
      <c r="FLE129" s="21"/>
      <c r="FLF129" s="21"/>
      <c r="FLG129" s="21"/>
      <c r="FLH129" s="21"/>
      <c r="FLI129" s="21"/>
      <c r="FLJ129" s="21"/>
      <c r="FLK129" s="21"/>
      <c r="FLL129" s="21"/>
      <c r="FLM129" s="21"/>
      <c r="FLN129" s="21"/>
      <c r="FLO129" s="21"/>
      <c r="FLP129" s="21"/>
      <c r="FLQ129" s="21"/>
      <c r="FLR129" s="21"/>
      <c r="FLS129" s="21"/>
      <c r="FLT129" s="21"/>
      <c r="FLU129" s="21"/>
      <c r="FLV129" s="21"/>
      <c r="FLW129" s="21"/>
      <c r="FLX129" s="21"/>
      <c r="FLY129" s="21"/>
      <c r="FLZ129" s="21"/>
      <c r="FMA129" s="21"/>
      <c r="FMB129" s="21"/>
      <c r="FMC129" s="21"/>
      <c r="FMD129" s="21"/>
      <c r="FME129" s="21"/>
      <c r="FMF129" s="21"/>
      <c r="FMG129" s="21"/>
      <c r="FMH129" s="21"/>
      <c r="FMI129" s="21"/>
      <c r="FMJ129" s="21"/>
      <c r="FMK129" s="21"/>
      <c r="FML129" s="21"/>
      <c r="FMM129" s="21"/>
      <c r="FMN129" s="21"/>
      <c r="FMO129" s="21"/>
      <c r="FMP129" s="21"/>
      <c r="FMQ129" s="21"/>
      <c r="FMR129" s="21"/>
      <c r="FMS129" s="21"/>
      <c r="FMT129" s="21"/>
      <c r="FMU129" s="21"/>
      <c r="FMV129" s="21"/>
      <c r="FMW129" s="21"/>
      <c r="FMX129" s="21"/>
      <c r="FMY129" s="21"/>
      <c r="FMZ129" s="21"/>
      <c r="FNA129" s="21"/>
      <c r="FNB129" s="21"/>
      <c r="FNC129" s="21"/>
      <c r="FND129" s="21"/>
      <c r="FNE129" s="21"/>
      <c r="FNF129" s="21"/>
      <c r="FNG129" s="21"/>
      <c r="FNH129" s="21"/>
      <c r="FNI129" s="21"/>
      <c r="FNJ129" s="21"/>
      <c r="FNK129" s="21"/>
      <c r="FNL129" s="21"/>
      <c r="FNM129" s="21"/>
      <c r="FNN129" s="21"/>
      <c r="FNO129" s="21"/>
      <c r="FNP129" s="21"/>
      <c r="FNQ129" s="21"/>
      <c r="FNR129" s="21"/>
      <c r="FNS129" s="21"/>
      <c r="FNT129" s="21"/>
      <c r="FNU129" s="21"/>
      <c r="FNV129" s="21"/>
      <c r="FNW129" s="21"/>
      <c r="FNX129" s="21"/>
      <c r="FNY129" s="21"/>
      <c r="FNZ129" s="21"/>
      <c r="FOA129" s="21"/>
      <c r="FOB129" s="21"/>
      <c r="FOC129" s="21"/>
      <c r="FOD129" s="21"/>
      <c r="FOE129" s="21"/>
      <c r="FOF129" s="21"/>
      <c r="FOG129" s="21"/>
      <c r="FOH129" s="21"/>
      <c r="FOI129" s="21"/>
      <c r="FOJ129" s="21"/>
      <c r="FOK129" s="21"/>
      <c r="FOL129" s="21"/>
      <c r="FOM129" s="21"/>
      <c r="FON129" s="21"/>
      <c r="FOO129" s="21"/>
      <c r="FOP129" s="21"/>
      <c r="FOQ129" s="21"/>
      <c r="FOR129" s="21"/>
      <c r="FOS129" s="21"/>
      <c r="FOT129" s="21"/>
      <c r="FOU129" s="21"/>
      <c r="FOV129" s="21"/>
      <c r="FOW129" s="21"/>
      <c r="FOX129" s="21"/>
      <c r="FOY129" s="21"/>
      <c r="FOZ129" s="21"/>
      <c r="FPA129" s="21"/>
      <c r="FPB129" s="21"/>
      <c r="FPC129" s="21"/>
      <c r="FPD129" s="21"/>
      <c r="FPE129" s="21"/>
      <c r="FPF129" s="21"/>
      <c r="FPG129" s="21"/>
      <c r="FPH129" s="21"/>
      <c r="FPI129" s="21"/>
      <c r="FPJ129" s="21"/>
      <c r="FPK129" s="21"/>
      <c r="FPL129" s="21"/>
      <c r="FPM129" s="21"/>
      <c r="FPN129" s="21"/>
      <c r="FPO129" s="21"/>
      <c r="FPP129" s="21"/>
      <c r="FPQ129" s="21"/>
      <c r="FPR129" s="21"/>
      <c r="FPS129" s="21"/>
      <c r="FPT129" s="21"/>
      <c r="FPU129" s="21"/>
      <c r="FPV129" s="21"/>
      <c r="FPW129" s="21"/>
      <c r="FPX129" s="21"/>
      <c r="FPY129" s="21"/>
      <c r="FPZ129" s="21"/>
      <c r="FQA129" s="21"/>
      <c r="FQB129" s="21"/>
      <c r="FQC129" s="21"/>
      <c r="FQD129" s="21"/>
      <c r="FQE129" s="21"/>
      <c r="FQF129" s="21"/>
      <c r="FQG129" s="21"/>
      <c r="FQH129" s="21"/>
      <c r="FQI129" s="21"/>
      <c r="FQJ129" s="21"/>
      <c r="FQK129" s="21"/>
      <c r="FQL129" s="21"/>
      <c r="FQM129" s="21"/>
      <c r="FQN129" s="21"/>
      <c r="FQO129" s="21"/>
      <c r="FQP129" s="21"/>
      <c r="FQQ129" s="21"/>
      <c r="FQR129" s="21"/>
      <c r="FQS129" s="21"/>
      <c r="FQT129" s="21"/>
      <c r="FQU129" s="21"/>
      <c r="FQV129" s="21"/>
      <c r="FQW129" s="21"/>
      <c r="FQX129" s="21"/>
      <c r="FQY129" s="21"/>
      <c r="FQZ129" s="21"/>
      <c r="FRA129" s="21"/>
      <c r="FRB129" s="21"/>
      <c r="FRC129" s="21"/>
      <c r="FRD129" s="21"/>
      <c r="FRE129" s="21"/>
      <c r="FRF129" s="21"/>
      <c r="FRG129" s="21"/>
      <c r="FRH129" s="21"/>
      <c r="FRI129" s="21"/>
      <c r="FRJ129" s="21"/>
      <c r="FRK129" s="21"/>
      <c r="FRL129" s="21"/>
      <c r="FRM129" s="21"/>
      <c r="FRN129" s="21"/>
      <c r="FRO129" s="21"/>
      <c r="FRP129" s="21"/>
      <c r="FRQ129" s="21"/>
      <c r="FRR129" s="21"/>
      <c r="FRS129" s="21"/>
      <c r="FRT129" s="21"/>
      <c r="FRU129" s="21"/>
      <c r="FRV129" s="21"/>
      <c r="FRW129" s="21"/>
      <c r="FRX129" s="21"/>
      <c r="FRY129" s="21"/>
      <c r="FRZ129" s="21"/>
      <c r="FSA129" s="21"/>
      <c r="FSB129" s="21"/>
      <c r="FSC129" s="21"/>
      <c r="FSD129" s="21"/>
      <c r="FSE129" s="21"/>
      <c r="FSF129" s="21"/>
      <c r="FSG129" s="21"/>
      <c r="FSH129" s="21"/>
      <c r="FSI129" s="21"/>
      <c r="FSJ129" s="21"/>
      <c r="FSK129" s="21"/>
      <c r="FSL129" s="21"/>
      <c r="FSM129" s="21"/>
      <c r="FSN129" s="21"/>
      <c r="FSO129" s="21"/>
      <c r="FSP129" s="21"/>
      <c r="FSQ129" s="21"/>
      <c r="FSR129" s="21"/>
      <c r="FSS129" s="21"/>
      <c r="FST129" s="21"/>
      <c r="FSU129" s="21"/>
      <c r="FSV129" s="21"/>
      <c r="FSW129" s="21"/>
      <c r="FSX129" s="21"/>
      <c r="FSY129" s="21"/>
      <c r="FSZ129" s="21"/>
      <c r="FTA129" s="21"/>
      <c r="FTB129" s="21"/>
      <c r="FTC129" s="21"/>
      <c r="FTD129" s="21"/>
      <c r="FTE129" s="21"/>
      <c r="FTF129" s="21"/>
      <c r="FTG129" s="21"/>
      <c r="FTH129" s="21"/>
      <c r="FTI129" s="21"/>
      <c r="FTJ129" s="21"/>
      <c r="FTK129" s="21"/>
      <c r="FTL129" s="21"/>
      <c r="FTM129" s="21"/>
      <c r="FTN129" s="21"/>
      <c r="FTO129" s="21"/>
      <c r="FTP129" s="21"/>
      <c r="FTQ129" s="21"/>
      <c r="FTR129" s="21"/>
      <c r="FTS129" s="21"/>
      <c r="FTT129" s="21"/>
      <c r="FTU129" s="21"/>
      <c r="FTV129" s="21"/>
      <c r="FTW129" s="21"/>
      <c r="FTX129" s="21"/>
      <c r="FTY129" s="21"/>
      <c r="FTZ129" s="21"/>
      <c r="FUA129" s="21"/>
      <c r="FUB129" s="21"/>
      <c r="FUC129" s="21"/>
      <c r="FUD129" s="21"/>
      <c r="FUE129" s="21"/>
      <c r="FUF129" s="21"/>
      <c r="FUG129" s="21"/>
      <c r="FUH129" s="21"/>
      <c r="FUI129" s="21"/>
      <c r="FUJ129" s="21"/>
      <c r="FUK129" s="21"/>
      <c r="FUL129" s="21"/>
      <c r="FUM129" s="21"/>
      <c r="FUN129" s="21"/>
      <c r="FUO129" s="21"/>
      <c r="FUP129" s="21"/>
      <c r="FUQ129" s="21"/>
      <c r="FUR129" s="21"/>
      <c r="FUS129" s="21"/>
      <c r="FUT129" s="21"/>
      <c r="FUU129" s="21"/>
      <c r="FUV129" s="21"/>
      <c r="FUW129" s="21"/>
      <c r="FUX129" s="21"/>
      <c r="FUY129" s="21"/>
      <c r="FUZ129" s="21"/>
      <c r="FVA129" s="21"/>
      <c r="FVB129" s="21"/>
      <c r="FVC129" s="21"/>
      <c r="FVD129" s="21"/>
      <c r="FVE129" s="21"/>
      <c r="FVF129" s="21"/>
      <c r="FVG129" s="21"/>
      <c r="FVH129" s="21"/>
      <c r="FVI129" s="21"/>
      <c r="FVJ129" s="21"/>
      <c r="FVK129" s="21"/>
      <c r="FVL129" s="21"/>
      <c r="FVM129" s="21"/>
      <c r="FVN129" s="21"/>
      <c r="FVO129" s="21"/>
      <c r="FVP129" s="21"/>
      <c r="FVQ129" s="21"/>
      <c r="FVR129" s="21"/>
      <c r="FVS129" s="21"/>
      <c r="FVT129" s="21"/>
      <c r="FVU129" s="21"/>
      <c r="FVV129" s="21"/>
      <c r="FVW129" s="21"/>
      <c r="FVX129" s="21"/>
      <c r="FVY129" s="21"/>
      <c r="FVZ129" s="21"/>
      <c r="FWA129" s="21"/>
      <c r="FWB129" s="21"/>
      <c r="FWC129" s="21"/>
      <c r="FWD129" s="21"/>
      <c r="FWE129" s="21"/>
      <c r="FWF129" s="21"/>
      <c r="FWG129" s="21"/>
      <c r="FWH129" s="21"/>
      <c r="FWI129" s="21"/>
      <c r="FWJ129" s="21"/>
      <c r="FWK129" s="21"/>
      <c r="FWL129" s="21"/>
      <c r="FWM129" s="21"/>
      <c r="FWN129" s="21"/>
      <c r="FWO129" s="21"/>
      <c r="FWP129" s="21"/>
      <c r="FWQ129" s="21"/>
      <c r="FWR129" s="21"/>
      <c r="FWS129" s="21"/>
      <c r="FWT129" s="21"/>
      <c r="FWU129" s="21"/>
      <c r="FWV129" s="21"/>
      <c r="FWW129" s="21"/>
      <c r="FWX129" s="21"/>
      <c r="FWY129" s="21"/>
      <c r="FWZ129" s="21"/>
      <c r="FXA129" s="21"/>
      <c r="FXB129" s="21"/>
      <c r="FXC129" s="21"/>
      <c r="FXD129" s="21"/>
      <c r="FXE129" s="21"/>
      <c r="FXF129" s="21"/>
      <c r="FXG129" s="21"/>
      <c r="FXH129" s="21"/>
      <c r="FXI129" s="21"/>
      <c r="FXJ129" s="21"/>
      <c r="FXK129" s="21"/>
      <c r="FXL129" s="21"/>
      <c r="FXM129" s="21"/>
      <c r="FXN129" s="21"/>
      <c r="FXO129" s="21"/>
      <c r="FXP129" s="21"/>
      <c r="FXQ129" s="21"/>
      <c r="FXR129" s="21"/>
      <c r="FXS129" s="21"/>
      <c r="FXT129" s="21"/>
      <c r="FXU129" s="21"/>
      <c r="FXV129" s="21"/>
      <c r="FXW129" s="21"/>
      <c r="FXX129" s="21"/>
      <c r="FXY129" s="21"/>
      <c r="FXZ129" s="21"/>
      <c r="FYA129" s="21"/>
      <c r="FYB129" s="21"/>
      <c r="FYC129" s="21"/>
      <c r="FYD129" s="21"/>
      <c r="FYE129" s="21"/>
      <c r="FYF129" s="21"/>
      <c r="FYG129" s="21"/>
      <c r="FYH129" s="21"/>
      <c r="FYI129" s="21"/>
      <c r="FYJ129" s="21"/>
      <c r="FYK129" s="21"/>
      <c r="FYL129" s="21"/>
      <c r="FYM129" s="21"/>
      <c r="FYN129" s="21"/>
      <c r="FYO129" s="21"/>
      <c r="FYP129" s="21"/>
      <c r="FYQ129" s="21"/>
      <c r="FYR129" s="21"/>
      <c r="FYS129" s="21"/>
      <c r="FYT129" s="21"/>
      <c r="FYU129" s="21"/>
      <c r="FYV129" s="21"/>
      <c r="FYW129" s="21"/>
      <c r="FYX129" s="21"/>
      <c r="FYY129" s="21"/>
      <c r="FYZ129" s="21"/>
      <c r="FZA129" s="21"/>
      <c r="FZB129" s="21"/>
      <c r="FZC129" s="21"/>
      <c r="FZD129" s="21"/>
      <c r="FZE129" s="21"/>
      <c r="FZF129" s="21"/>
      <c r="FZG129" s="21"/>
      <c r="FZH129" s="21"/>
      <c r="FZI129" s="21"/>
      <c r="FZJ129" s="21"/>
      <c r="FZK129" s="21"/>
      <c r="FZL129" s="21"/>
      <c r="FZM129" s="21"/>
      <c r="FZN129" s="21"/>
      <c r="FZO129" s="21"/>
      <c r="FZP129" s="21"/>
      <c r="FZQ129" s="21"/>
      <c r="FZR129" s="21"/>
      <c r="FZS129" s="21"/>
      <c r="FZT129" s="21"/>
      <c r="FZU129" s="21"/>
      <c r="FZV129" s="21"/>
      <c r="FZW129" s="21"/>
      <c r="FZX129" s="21"/>
      <c r="FZY129" s="21"/>
      <c r="FZZ129" s="21"/>
      <c r="GAA129" s="21"/>
      <c r="GAB129" s="21"/>
      <c r="GAC129" s="21"/>
      <c r="GAD129" s="21"/>
      <c r="GAE129" s="21"/>
      <c r="GAF129" s="21"/>
      <c r="GAG129" s="21"/>
      <c r="GAH129" s="21"/>
      <c r="GAI129" s="21"/>
      <c r="GAJ129" s="21"/>
      <c r="GAK129" s="21"/>
      <c r="GAL129" s="21"/>
      <c r="GAM129" s="21"/>
      <c r="GAN129" s="21"/>
      <c r="GAO129" s="21"/>
      <c r="GAP129" s="21"/>
      <c r="GAQ129" s="21"/>
      <c r="GAR129" s="21"/>
      <c r="GAS129" s="21"/>
      <c r="GAT129" s="21"/>
      <c r="GAU129" s="21"/>
      <c r="GAV129" s="21"/>
      <c r="GAW129" s="21"/>
      <c r="GAX129" s="21"/>
      <c r="GAY129" s="21"/>
      <c r="GAZ129" s="21"/>
      <c r="GBA129" s="21"/>
      <c r="GBB129" s="21"/>
      <c r="GBC129" s="21"/>
      <c r="GBD129" s="21"/>
      <c r="GBE129" s="21"/>
      <c r="GBF129" s="21"/>
      <c r="GBG129" s="21"/>
      <c r="GBH129" s="21"/>
      <c r="GBI129" s="21"/>
      <c r="GBJ129" s="21"/>
      <c r="GBK129" s="21"/>
      <c r="GBL129" s="21"/>
      <c r="GBM129" s="21"/>
      <c r="GBN129" s="21"/>
      <c r="GBO129" s="21"/>
      <c r="GBP129" s="21"/>
      <c r="GBQ129" s="21"/>
      <c r="GBR129" s="21"/>
      <c r="GBS129" s="21"/>
      <c r="GBT129" s="21"/>
      <c r="GBU129" s="21"/>
      <c r="GBV129" s="21"/>
      <c r="GBW129" s="21"/>
      <c r="GBX129" s="21"/>
      <c r="GBY129" s="21"/>
      <c r="GBZ129" s="21"/>
      <c r="GCA129" s="21"/>
      <c r="GCB129" s="21"/>
      <c r="GCC129" s="21"/>
      <c r="GCD129" s="21"/>
      <c r="GCE129" s="21"/>
      <c r="GCF129" s="21"/>
      <c r="GCG129" s="21"/>
      <c r="GCH129" s="21"/>
      <c r="GCI129" s="21"/>
      <c r="GCJ129" s="21"/>
      <c r="GCK129" s="21"/>
      <c r="GCL129" s="21"/>
      <c r="GCM129" s="21"/>
      <c r="GCN129" s="21"/>
      <c r="GCO129" s="21"/>
      <c r="GCP129" s="21"/>
      <c r="GCQ129" s="21"/>
      <c r="GCR129" s="21"/>
      <c r="GCS129" s="21"/>
      <c r="GCT129" s="21"/>
      <c r="GCU129" s="21"/>
      <c r="GCV129" s="21"/>
      <c r="GCW129" s="21"/>
      <c r="GCX129" s="21"/>
      <c r="GCY129" s="21"/>
      <c r="GCZ129" s="21"/>
      <c r="GDA129" s="21"/>
      <c r="GDB129" s="21"/>
      <c r="GDC129" s="21"/>
      <c r="GDD129" s="21"/>
      <c r="GDE129" s="21"/>
      <c r="GDF129" s="21"/>
      <c r="GDG129" s="21"/>
      <c r="GDH129" s="21"/>
      <c r="GDI129" s="21"/>
      <c r="GDJ129" s="21"/>
      <c r="GDK129" s="21"/>
      <c r="GDL129" s="21"/>
      <c r="GDM129" s="21"/>
      <c r="GDN129" s="21"/>
      <c r="GDO129" s="21"/>
      <c r="GDP129" s="21"/>
      <c r="GDQ129" s="21"/>
      <c r="GDR129" s="21"/>
      <c r="GDS129" s="21"/>
      <c r="GDT129" s="21"/>
      <c r="GDU129" s="21"/>
      <c r="GDV129" s="21"/>
      <c r="GDW129" s="21"/>
      <c r="GDX129" s="21"/>
      <c r="GDY129" s="21"/>
      <c r="GDZ129" s="21"/>
      <c r="GEA129" s="21"/>
      <c r="GEB129" s="21"/>
      <c r="GEC129" s="21"/>
      <c r="GED129" s="21"/>
      <c r="GEE129" s="21"/>
      <c r="GEF129" s="21"/>
      <c r="GEG129" s="21"/>
      <c r="GEH129" s="21"/>
      <c r="GEI129" s="21"/>
      <c r="GEJ129" s="21"/>
      <c r="GEK129" s="21"/>
      <c r="GEL129" s="21"/>
      <c r="GEM129" s="21"/>
      <c r="GEN129" s="21"/>
      <c r="GEO129" s="21"/>
      <c r="GEP129" s="21"/>
      <c r="GEQ129" s="21"/>
      <c r="GER129" s="21"/>
      <c r="GES129" s="21"/>
      <c r="GET129" s="21"/>
      <c r="GEU129" s="21"/>
      <c r="GEV129" s="21"/>
      <c r="GEW129" s="21"/>
      <c r="GEX129" s="21"/>
      <c r="GEY129" s="21"/>
      <c r="GEZ129" s="21"/>
      <c r="GFA129" s="21"/>
      <c r="GFB129" s="21"/>
      <c r="GFC129" s="21"/>
      <c r="GFD129" s="21"/>
      <c r="GFE129" s="21"/>
      <c r="GFF129" s="21"/>
      <c r="GFG129" s="21"/>
      <c r="GFH129" s="21"/>
      <c r="GFI129" s="21"/>
      <c r="GFJ129" s="21"/>
      <c r="GFK129" s="21"/>
      <c r="GFL129" s="21"/>
      <c r="GFM129" s="21"/>
      <c r="GFN129" s="21"/>
      <c r="GFO129" s="21"/>
      <c r="GFP129" s="21"/>
      <c r="GFQ129" s="21"/>
      <c r="GFR129" s="21"/>
      <c r="GFS129" s="21"/>
      <c r="GFT129" s="21"/>
      <c r="GFU129" s="21"/>
      <c r="GFV129" s="21"/>
      <c r="GFW129" s="21"/>
      <c r="GFX129" s="21"/>
      <c r="GFY129" s="21"/>
      <c r="GFZ129" s="21"/>
      <c r="GGA129" s="21"/>
      <c r="GGB129" s="21"/>
      <c r="GGC129" s="21"/>
      <c r="GGD129" s="21"/>
      <c r="GGE129" s="21"/>
      <c r="GGF129" s="21"/>
      <c r="GGG129" s="21"/>
      <c r="GGH129" s="21"/>
      <c r="GGI129" s="21"/>
      <c r="GGJ129" s="21"/>
      <c r="GGK129" s="21"/>
      <c r="GGL129" s="21"/>
      <c r="GGM129" s="21"/>
      <c r="GGN129" s="21"/>
      <c r="GGO129" s="21"/>
      <c r="GGP129" s="21"/>
      <c r="GGQ129" s="21"/>
      <c r="GGR129" s="21"/>
      <c r="GGS129" s="21"/>
      <c r="GGT129" s="21"/>
      <c r="GGU129" s="21"/>
      <c r="GGV129" s="21"/>
      <c r="GGW129" s="21"/>
      <c r="GGX129" s="21"/>
      <c r="GGY129" s="21"/>
      <c r="GGZ129" s="21"/>
      <c r="GHA129" s="21"/>
      <c r="GHB129" s="21"/>
      <c r="GHC129" s="21"/>
      <c r="GHD129" s="21"/>
      <c r="GHE129" s="21"/>
      <c r="GHF129" s="21"/>
      <c r="GHG129" s="21"/>
      <c r="GHH129" s="21"/>
      <c r="GHI129" s="21"/>
      <c r="GHJ129" s="21"/>
      <c r="GHK129" s="21"/>
      <c r="GHL129" s="21"/>
      <c r="GHM129" s="21"/>
      <c r="GHN129" s="21"/>
      <c r="GHO129" s="21"/>
      <c r="GHP129" s="21"/>
      <c r="GHQ129" s="21"/>
      <c r="GHR129" s="21"/>
      <c r="GHS129" s="21"/>
      <c r="GHT129" s="21"/>
      <c r="GHU129" s="21"/>
      <c r="GHV129" s="21"/>
      <c r="GHW129" s="21"/>
      <c r="GHX129" s="21"/>
      <c r="GHY129" s="21"/>
      <c r="GHZ129" s="21"/>
      <c r="GIA129" s="21"/>
      <c r="GIB129" s="21"/>
      <c r="GIC129" s="21"/>
      <c r="GID129" s="21"/>
      <c r="GIE129" s="21"/>
      <c r="GIF129" s="21"/>
      <c r="GIG129" s="21"/>
      <c r="GIH129" s="21"/>
      <c r="GII129" s="21"/>
      <c r="GIJ129" s="21"/>
      <c r="GIK129" s="21"/>
      <c r="GIL129" s="21"/>
      <c r="GIM129" s="21"/>
      <c r="GIN129" s="21"/>
      <c r="GIO129" s="21"/>
      <c r="GIP129" s="21"/>
      <c r="GIQ129" s="21"/>
      <c r="GIR129" s="21"/>
      <c r="GIS129" s="21"/>
      <c r="GIT129" s="21"/>
      <c r="GIU129" s="21"/>
      <c r="GIV129" s="21"/>
      <c r="GIW129" s="21"/>
      <c r="GIX129" s="21"/>
      <c r="GIY129" s="21"/>
      <c r="GIZ129" s="21"/>
      <c r="GJA129" s="21"/>
      <c r="GJB129" s="21"/>
      <c r="GJC129" s="21"/>
      <c r="GJD129" s="21"/>
      <c r="GJE129" s="21"/>
      <c r="GJF129" s="21"/>
      <c r="GJG129" s="21"/>
      <c r="GJH129" s="21"/>
      <c r="GJI129" s="21"/>
      <c r="GJJ129" s="21"/>
      <c r="GJK129" s="21"/>
      <c r="GJL129" s="21"/>
      <c r="GJM129" s="21"/>
      <c r="GJN129" s="21"/>
      <c r="GJO129" s="21"/>
      <c r="GJP129" s="21"/>
      <c r="GJQ129" s="21"/>
      <c r="GJR129" s="21"/>
      <c r="GJS129" s="21"/>
      <c r="GJT129" s="21"/>
      <c r="GJU129" s="21"/>
      <c r="GJV129" s="21"/>
      <c r="GJW129" s="21"/>
      <c r="GJX129" s="21"/>
      <c r="GJY129" s="21"/>
      <c r="GJZ129" s="21"/>
      <c r="GKA129" s="21"/>
      <c r="GKB129" s="21"/>
      <c r="GKC129" s="21"/>
      <c r="GKD129" s="21"/>
      <c r="GKE129" s="21"/>
      <c r="GKF129" s="21"/>
      <c r="GKG129" s="21"/>
      <c r="GKH129" s="21"/>
      <c r="GKI129" s="21"/>
      <c r="GKJ129" s="21"/>
      <c r="GKK129" s="21"/>
      <c r="GKL129" s="21"/>
      <c r="GKM129" s="21"/>
      <c r="GKN129" s="21"/>
      <c r="GKO129" s="21"/>
      <c r="GKP129" s="21"/>
      <c r="GKQ129" s="21"/>
      <c r="GKR129" s="21"/>
      <c r="GKS129" s="21"/>
      <c r="GKT129" s="21"/>
      <c r="GKU129" s="21"/>
      <c r="GKV129" s="21"/>
      <c r="GKW129" s="21"/>
      <c r="GKX129" s="21"/>
      <c r="GKY129" s="21"/>
      <c r="GKZ129" s="21"/>
      <c r="GLA129" s="21"/>
      <c r="GLB129" s="21"/>
      <c r="GLC129" s="21"/>
      <c r="GLD129" s="21"/>
      <c r="GLE129" s="21"/>
      <c r="GLF129" s="21"/>
      <c r="GLG129" s="21"/>
      <c r="GLH129" s="21"/>
      <c r="GLI129" s="21"/>
      <c r="GLJ129" s="21"/>
      <c r="GLK129" s="21"/>
      <c r="GLL129" s="21"/>
      <c r="GLM129" s="21"/>
      <c r="GLN129" s="21"/>
      <c r="GLO129" s="21"/>
      <c r="GLP129" s="21"/>
      <c r="GLQ129" s="21"/>
      <c r="GLR129" s="21"/>
      <c r="GLS129" s="21"/>
      <c r="GLT129" s="21"/>
      <c r="GLU129" s="21"/>
      <c r="GLV129" s="21"/>
      <c r="GLW129" s="21"/>
      <c r="GLX129" s="21"/>
      <c r="GLY129" s="21"/>
      <c r="GLZ129" s="21"/>
      <c r="GMA129" s="21"/>
      <c r="GMB129" s="21"/>
      <c r="GMC129" s="21"/>
      <c r="GMD129" s="21"/>
      <c r="GME129" s="21"/>
      <c r="GMF129" s="21"/>
      <c r="GMG129" s="21"/>
      <c r="GMH129" s="21"/>
      <c r="GMI129" s="21"/>
      <c r="GMJ129" s="21"/>
      <c r="GMK129" s="21"/>
      <c r="GML129" s="21"/>
      <c r="GMM129" s="21"/>
      <c r="GMN129" s="21"/>
      <c r="GMO129" s="21"/>
      <c r="GMP129" s="21"/>
      <c r="GMQ129" s="21"/>
      <c r="GMR129" s="21"/>
      <c r="GMS129" s="21"/>
      <c r="GMT129" s="21"/>
      <c r="GMU129" s="21"/>
      <c r="GMV129" s="21"/>
      <c r="GMW129" s="21"/>
      <c r="GMX129" s="21"/>
      <c r="GMY129" s="21"/>
      <c r="GMZ129" s="21"/>
      <c r="GNA129" s="21"/>
      <c r="GNB129" s="21"/>
      <c r="GNC129" s="21"/>
      <c r="GND129" s="21"/>
      <c r="GNE129" s="21"/>
      <c r="GNF129" s="21"/>
      <c r="GNG129" s="21"/>
      <c r="GNH129" s="21"/>
      <c r="GNI129" s="21"/>
      <c r="GNJ129" s="21"/>
      <c r="GNK129" s="21"/>
      <c r="GNL129" s="21"/>
      <c r="GNM129" s="21"/>
      <c r="GNN129" s="21"/>
      <c r="GNO129" s="21"/>
      <c r="GNP129" s="21"/>
      <c r="GNQ129" s="21"/>
      <c r="GNR129" s="21"/>
      <c r="GNS129" s="21"/>
      <c r="GNT129" s="21"/>
      <c r="GNU129" s="21"/>
      <c r="GNV129" s="21"/>
      <c r="GNW129" s="21"/>
      <c r="GNX129" s="21"/>
      <c r="GNY129" s="21"/>
      <c r="GNZ129" s="21"/>
      <c r="GOA129" s="21"/>
      <c r="GOB129" s="21"/>
      <c r="GOC129" s="21"/>
      <c r="GOD129" s="21"/>
      <c r="GOE129" s="21"/>
      <c r="GOF129" s="21"/>
      <c r="GOG129" s="21"/>
      <c r="GOH129" s="21"/>
      <c r="GOI129" s="21"/>
      <c r="GOJ129" s="21"/>
      <c r="GOK129" s="21"/>
      <c r="GOL129" s="21"/>
      <c r="GOM129" s="21"/>
      <c r="GON129" s="21"/>
      <c r="GOO129" s="21"/>
      <c r="GOP129" s="21"/>
      <c r="GOQ129" s="21"/>
      <c r="GOR129" s="21"/>
      <c r="GOS129" s="21"/>
      <c r="GOT129" s="21"/>
      <c r="GOU129" s="21"/>
      <c r="GOV129" s="21"/>
      <c r="GOW129" s="21"/>
      <c r="GOX129" s="21"/>
      <c r="GOY129" s="21"/>
      <c r="GOZ129" s="21"/>
      <c r="GPA129" s="21"/>
      <c r="GPB129" s="21"/>
      <c r="GPC129" s="21"/>
      <c r="GPD129" s="21"/>
      <c r="GPE129" s="21"/>
      <c r="GPF129" s="21"/>
      <c r="GPG129" s="21"/>
      <c r="GPH129" s="21"/>
      <c r="GPI129" s="21"/>
      <c r="GPJ129" s="21"/>
      <c r="GPK129" s="21"/>
      <c r="GPL129" s="21"/>
      <c r="GPM129" s="21"/>
      <c r="GPN129" s="21"/>
      <c r="GPO129" s="21"/>
      <c r="GPP129" s="21"/>
      <c r="GPQ129" s="21"/>
      <c r="GPR129" s="21"/>
      <c r="GPS129" s="21"/>
      <c r="GPT129" s="21"/>
      <c r="GPU129" s="21"/>
      <c r="GPV129" s="21"/>
      <c r="GPW129" s="21"/>
      <c r="GPX129" s="21"/>
      <c r="GPY129" s="21"/>
      <c r="GPZ129" s="21"/>
      <c r="GQA129" s="21"/>
      <c r="GQB129" s="21"/>
      <c r="GQC129" s="21"/>
      <c r="GQD129" s="21"/>
      <c r="GQE129" s="21"/>
      <c r="GQF129" s="21"/>
      <c r="GQG129" s="21"/>
      <c r="GQH129" s="21"/>
      <c r="GQI129" s="21"/>
      <c r="GQJ129" s="21"/>
      <c r="GQK129" s="21"/>
      <c r="GQL129" s="21"/>
      <c r="GQM129" s="21"/>
      <c r="GQN129" s="21"/>
      <c r="GQO129" s="21"/>
      <c r="GQP129" s="21"/>
      <c r="GQQ129" s="21"/>
      <c r="GQR129" s="21"/>
      <c r="GQS129" s="21"/>
      <c r="GQT129" s="21"/>
      <c r="GQU129" s="21"/>
      <c r="GQV129" s="21"/>
      <c r="GQW129" s="21"/>
      <c r="GQX129" s="21"/>
      <c r="GQY129" s="21"/>
      <c r="GQZ129" s="21"/>
      <c r="GRA129" s="21"/>
      <c r="GRB129" s="21"/>
      <c r="GRC129" s="21"/>
      <c r="GRD129" s="21"/>
      <c r="GRE129" s="21"/>
      <c r="GRF129" s="21"/>
      <c r="GRG129" s="21"/>
      <c r="GRH129" s="21"/>
      <c r="GRI129" s="21"/>
      <c r="GRJ129" s="21"/>
      <c r="GRK129" s="21"/>
      <c r="GRL129" s="21"/>
      <c r="GRM129" s="21"/>
      <c r="GRN129" s="21"/>
      <c r="GRO129" s="21"/>
      <c r="GRP129" s="21"/>
      <c r="GRQ129" s="21"/>
      <c r="GRR129" s="21"/>
      <c r="GRS129" s="21"/>
      <c r="GRT129" s="21"/>
      <c r="GRU129" s="21"/>
      <c r="GRV129" s="21"/>
      <c r="GRW129" s="21"/>
      <c r="GRX129" s="21"/>
      <c r="GRY129" s="21"/>
      <c r="GRZ129" s="21"/>
      <c r="GSA129" s="21"/>
      <c r="GSB129" s="21"/>
      <c r="GSC129" s="21"/>
      <c r="GSD129" s="21"/>
      <c r="GSE129" s="21"/>
      <c r="GSF129" s="21"/>
      <c r="GSG129" s="21"/>
      <c r="GSH129" s="21"/>
      <c r="GSI129" s="21"/>
      <c r="GSJ129" s="21"/>
      <c r="GSK129" s="21"/>
      <c r="GSL129" s="21"/>
      <c r="GSM129" s="21"/>
      <c r="GSN129" s="21"/>
      <c r="GSO129" s="21"/>
      <c r="GSP129" s="21"/>
      <c r="GSQ129" s="21"/>
      <c r="GSR129" s="21"/>
      <c r="GSS129" s="21"/>
      <c r="GST129" s="21"/>
      <c r="GSU129" s="21"/>
      <c r="GSV129" s="21"/>
      <c r="GSW129" s="21"/>
      <c r="GSX129" s="21"/>
      <c r="GSY129" s="21"/>
      <c r="GSZ129" s="21"/>
      <c r="GTA129" s="21"/>
      <c r="GTB129" s="21"/>
      <c r="GTC129" s="21"/>
      <c r="GTD129" s="21"/>
      <c r="GTE129" s="21"/>
      <c r="GTF129" s="21"/>
      <c r="GTG129" s="21"/>
      <c r="GTH129" s="21"/>
      <c r="GTI129" s="21"/>
      <c r="GTJ129" s="21"/>
      <c r="GTK129" s="21"/>
      <c r="GTL129" s="21"/>
      <c r="GTM129" s="21"/>
      <c r="GTN129" s="21"/>
      <c r="GTO129" s="21"/>
      <c r="GTP129" s="21"/>
      <c r="GTQ129" s="21"/>
      <c r="GTR129" s="21"/>
      <c r="GTS129" s="21"/>
      <c r="GTT129" s="21"/>
      <c r="GTU129" s="21"/>
      <c r="GTV129" s="21"/>
      <c r="GTW129" s="21"/>
      <c r="GTX129" s="21"/>
      <c r="GTY129" s="21"/>
      <c r="GTZ129" s="21"/>
      <c r="GUA129" s="21"/>
      <c r="GUB129" s="21"/>
      <c r="GUC129" s="21"/>
      <c r="GUD129" s="21"/>
      <c r="GUE129" s="21"/>
      <c r="GUF129" s="21"/>
      <c r="GUG129" s="21"/>
      <c r="GUH129" s="21"/>
      <c r="GUI129" s="21"/>
      <c r="GUJ129" s="21"/>
      <c r="GUK129" s="21"/>
      <c r="GUL129" s="21"/>
      <c r="GUM129" s="21"/>
      <c r="GUN129" s="21"/>
      <c r="GUO129" s="21"/>
      <c r="GUP129" s="21"/>
      <c r="GUQ129" s="21"/>
      <c r="GUR129" s="21"/>
      <c r="GUS129" s="21"/>
      <c r="GUT129" s="21"/>
      <c r="GUU129" s="21"/>
      <c r="GUV129" s="21"/>
      <c r="GUW129" s="21"/>
      <c r="GUX129" s="21"/>
      <c r="GUY129" s="21"/>
      <c r="GUZ129" s="21"/>
      <c r="GVA129" s="21"/>
      <c r="GVB129" s="21"/>
      <c r="GVC129" s="21"/>
      <c r="GVD129" s="21"/>
      <c r="GVE129" s="21"/>
      <c r="GVF129" s="21"/>
      <c r="GVG129" s="21"/>
      <c r="GVH129" s="21"/>
      <c r="GVI129" s="21"/>
      <c r="GVJ129" s="21"/>
      <c r="GVK129" s="21"/>
      <c r="GVL129" s="21"/>
      <c r="GVM129" s="21"/>
      <c r="GVN129" s="21"/>
      <c r="GVO129" s="21"/>
      <c r="GVP129" s="21"/>
      <c r="GVQ129" s="21"/>
      <c r="GVR129" s="21"/>
      <c r="GVS129" s="21"/>
      <c r="GVT129" s="21"/>
      <c r="GVU129" s="21"/>
      <c r="GVV129" s="21"/>
      <c r="GVW129" s="21"/>
      <c r="GVX129" s="21"/>
      <c r="GVY129" s="21"/>
      <c r="GVZ129" s="21"/>
      <c r="GWA129" s="21"/>
      <c r="GWB129" s="21"/>
      <c r="GWC129" s="21"/>
      <c r="GWD129" s="21"/>
      <c r="GWE129" s="21"/>
      <c r="GWF129" s="21"/>
      <c r="GWG129" s="21"/>
      <c r="GWH129" s="21"/>
      <c r="GWI129" s="21"/>
      <c r="GWJ129" s="21"/>
      <c r="GWK129" s="21"/>
      <c r="GWL129" s="21"/>
      <c r="GWM129" s="21"/>
      <c r="GWN129" s="21"/>
      <c r="GWO129" s="21"/>
      <c r="GWP129" s="21"/>
      <c r="GWQ129" s="21"/>
      <c r="GWR129" s="21"/>
      <c r="GWS129" s="21"/>
      <c r="GWT129" s="21"/>
      <c r="GWU129" s="21"/>
      <c r="GWV129" s="21"/>
      <c r="GWW129" s="21"/>
      <c r="GWX129" s="21"/>
      <c r="GWY129" s="21"/>
      <c r="GWZ129" s="21"/>
      <c r="GXA129" s="21"/>
      <c r="GXB129" s="21"/>
      <c r="GXC129" s="21"/>
      <c r="GXD129" s="21"/>
      <c r="GXE129" s="21"/>
      <c r="GXF129" s="21"/>
      <c r="GXG129" s="21"/>
      <c r="GXH129" s="21"/>
      <c r="GXI129" s="21"/>
      <c r="GXJ129" s="21"/>
      <c r="GXK129" s="21"/>
      <c r="GXL129" s="21"/>
      <c r="GXM129" s="21"/>
      <c r="GXN129" s="21"/>
      <c r="GXO129" s="21"/>
      <c r="GXP129" s="21"/>
      <c r="GXQ129" s="21"/>
      <c r="GXR129" s="21"/>
      <c r="GXS129" s="21"/>
      <c r="GXT129" s="21"/>
      <c r="GXU129" s="21"/>
      <c r="GXV129" s="21"/>
      <c r="GXW129" s="21"/>
      <c r="GXX129" s="21"/>
      <c r="GXY129" s="21"/>
      <c r="GXZ129" s="21"/>
      <c r="GYA129" s="21"/>
      <c r="GYB129" s="21"/>
      <c r="GYC129" s="21"/>
      <c r="GYD129" s="21"/>
      <c r="GYE129" s="21"/>
      <c r="GYF129" s="21"/>
      <c r="GYG129" s="21"/>
      <c r="GYH129" s="21"/>
      <c r="GYI129" s="21"/>
      <c r="GYJ129" s="21"/>
      <c r="GYK129" s="21"/>
      <c r="GYL129" s="21"/>
      <c r="GYM129" s="21"/>
      <c r="GYN129" s="21"/>
      <c r="GYO129" s="21"/>
      <c r="GYP129" s="21"/>
      <c r="GYQ129" s="21"/>
      <c r="GYR129" s="21"/>
      <c r="GYS129" s="21"/>
      <c r="GYT129" s="21"/>
      <c r="GYU129" s="21"/>
      <c r="GYV129" s="21"/>
      <c r="GYW129" s="21"/>
      <c r="GYX129" s="21"/>
      <c r="GYY129" s="21"/>
      <c r="GYZ129" s="21"/>
      <c r="GZA129" s="21"/>
      <c r="GZB129" s="21"/>
      <c r="GZC129" s="21"/>
      <c r="GZD129" s="21"/>
      <c r="GZE129" s="21"/>
      <c r="GZF129" s="21"/>
      <c r="GZG129" s="21"/>
      <c r="GZH129" s="21"/>
      <c r="GZI129" s="21"/>
      <c r="GZJ129" s="21"/>
      <c r="GZK129" s="21"/>
      <c r="GZL129" s="21"/>
      <c r="GZM129" s="21"/>
      <c r="GZN129" s="21"/>
      <c r="GZO129" s="21"/>
      <c r="GZP129" s="21"/>
      <c r="GZQ129" s="21"/>
      <c r="GZR129" s="21"/>
      <c r="GZS129" s="21"/>
      <c r="GZT129" s="21"/>
      <c r="GZU129" s="21"/>
      <c r="GZV129" s="21"/>
      <c r="GZW129" s="21"/>
      <c r="GZX129" s="21"/>
      <c r="GZY129" s="21"/>
      <c r="GZZ129" s="21"/>
      <c r="HAA129" s="21"/>
      <c r="HAB129" s="21"/>
      <c r="HAC129" s="21"/>
      <c r="HAD129" s="21"/>
      <c r="HAE129" s="21"/>
      <c r="HAF129" s="21"/>
      <c r="HAG129" s="21"/>
      <c r="HAH129" s="21"/>
      <c r="HAI129" s="21"/>
      <c r="HAJ129" s="21"/>
      <c r="HAK129" s="21"/>
      <c r="HAL129" s="21"/>
      <c r="HAM129" s="21"/>
      <c r="HAN129" s="21"/>
      <c r="HAO129" s="21"/>
      <c r="HAP129" s="21"/>
      <c r="HAQ129" s="21"/>
      <c r="HAR129" s="21"/>
      <c r="HAS129" s="21"/>
      <c r="HAT129" s="21"/>
      <c r="HAU129" s="21"/>
      <c r="HAV129" s="21"/>
      <c r="HAW129" s="21"/>
      <c r="HAX129" s="21"/>
      <c r="HAY129" s="21"/>
      <c r="HAZ129" s="21"/>
      <c r="HBA129" s="21"/>
      <c r="HBB129" s="21"/>
      <c r="HBC129" s="21"/>
      <c r="HBD129" s="21"/>
      <c r="HBE129" s="21"/>
      <c r="HBF129" s="21"/>
      <c r="HBG129" s="21"/>
      <c r="HBH129" s="21"/>
      <c r="HBI129" s="21"/>
      <c r="HBJ129" s="21"/>
      <c r="HBK129" s="21"/>
      <c r="HBL129" s="21"/>
      <c r="HBM129" s="21"/>
      <c r="HBN129" s="21"/>
      <c r="HBO129" s="21"/>
      <c r="HBP129" s="21"/>
      <c r="HBQ129" s="21"/>
      <c r="HBR129" s="21"/>
      <c r="HBS129" s="21"/>
      <c r="HBT129" s="21"/>
      <c r="HBU129" s="21"/>
      <c r="HBV129" s="21"/>
      <c r="HBW129" s="21"/>
      <c r="HBX129" s="21"/>
      <c r="HBY129" s="21"/>
      <c r="HBZ129" s="21"/>
      <c r="HCA129" s="21"/>
      <c r="HCB129" s="21"/>
      <c r="HCC129" s="21"/>
      <c r="HCD129" s="21"/>
      <c r="HCE129" s="21"/>
      <c r="HCF129" s="21"/>
      <c r="HCG129" s="21"/>
      <c r="HCH129" s="21"/>
      <c r="HCI129" s="21"/>
      <c r="HCJ129" s="21"/>
      <c r="HCK129" s="21"/>
      <c r="HCL129" s="21"/>
      <c r="HCM129" s="21"/>
      <c r="HCN129" s="21"/>
      <c r="HCO129" s="21"/>
      <c r="HCP129" s="21"/>
      <c r="HCQ129" s="21"/>
      <c r="HCR129" s="21"/>
      <c r="HCS129" s="21"/>
      <c r="HCT129" s="21"/>
      <c r="HCU129" s="21"/>
      <c r="HCV129" s="21"/>
      <c r="HCW129" s="21"/>
      <c r="HCX129" s="21"/>
      <c r="HCY129" s="21"/>
      <c r="HCZ129" s="21"/>
      <c r="HDA129" s="21"/>
      <c r="HDB129" s="21"/>
      <c r="HDC129" s="21"/>
      <c r="HDD129" s="21"/>
      <c r="HDE129" s="21"/>
      <c r="HDF129" s="21"/>
      <c r="HDG129" s="21"/>
      <c r="HDH129" s="21"/>
      <c r="HDI129" s="21"/>
      <c r="HDJ129" s="21"/>
      <c r="HDK129" s="21"/>
      <c r="HDL129" s="21"/>
      <c r="HDM129" s="21"/>
      <c r="HDN129" s="21"/>
      <c r="HDO129" s="21"/>
      <c r="HDP129" s="21"/>
      <c r="HDQ129" s="21"/>
      <c r="HDR129" s="21"/>
      <c r="HDS129" s="21"/>
      <c r="HDT129" s="21"/>
      <c r="HDU129" s="21"/>
      <c r="HDV129" s="21"/>
      <c r="HDW129" s="21"/>
      <c r="HDX129" s="21"/>
      <c r="HDY129" s="21"/>
      <c r="HDZ129" s="21"/>
      <c r="HEA129" s="21"/>
      <c r="HEB129" s="21"/>
      <c r="HEC129" s="21"/>
      <c r="HED129" s="21"/>
      <c r="HEE129" s="21"/>
      <c r="HEF129" s="21"/>
      <c r="HEG129" s="21"/>
      <c r="HEH129" s="21"/>
      <c r="HEI129" s="21"/>
      <c r="HEJ129" s="21"/>
      <c r="HEK129" s="21"/>
      <c r="HEL129" s="21"/>
      <c r="HEM129" s="21"/>
      <c r="HEN129" s="21"/>
      <c r="HEO129" s="21"/>
      <c r="HEP129" s="21"/>
      <c r="HEQ129" s="21"/>
      <c r="HER129" s="21"/>
      <c r="HES129" s="21"/>
      <c r="HET129" s="21"/>
      <c r="HEU129" s="21"/>
      <c r="HEV129" s="21"/>
      <c r="HEW129" s="21"/>
      <c r="HEX129" s="21"/>
      <c r="HEY129" s="21"/>
      <c r="HEZ129" s="21"/>
      <c r="HFA129" s="21"/>
      <c r="HFB129" s="21"/>
      <c r="HFC129" s="21"/>
      <c r="HFD129" s="21"/>
      <c r="HFE129" s="21"/>
      <c r="HFF129" s="21"/>
      <c r="HFG129" s="21"/>
      <c r="HFH129" s="21"/>
      <c r="HFI129" s="21"/>
      <c r="HFJ129" s="21"/>
      <c r="HFK129" s="21"/>
      <c r="HFL129" s="21"/>
      <c r="HFM129" s="21"/>
      <c r="HFN129" s="21"/>
      <c r="HFO129" s="21"/>
      <c r="HFP129" s="21"/>
      <c r="HFQ129" s="21"/>
      <c r="HFR129" s="21"/>
      <c r="HFS129" s="21"/>
      <c r="HFT129" s="21"/>
      <c r="HFU129" s="21"/>
      <c r="HFV129" s="21"/>
      <c r="HFW129" s="21"/>
      <c r="HFX129" s="21"/>
      <c r="HFY129" s="21"/>
      <c r="HFZ129" s="21"/>
      <c r="HGA129" s="21"/>
      <c r="HGB129" s="21"/>
      <c r="HGC129" s="21"/>
      <c r="HGD129" s="21"/>
      <c r="HGE129" s="21"/>
      <c r="HGF129" s="21"/>
      <c r="HGG129" s="21"/>
      <c r="HGH129" s="21"/>
      <c r="HGI129" s="21"/>
      <c r="HGJ129" s="21"/>
      <c r="HGK129" s="21"/>
      <c r="HGL129" s="21"/>
      <c r="HGM129" s="21"/>
      <c r="HGN129" s="21"/>
      <c r="HGO129" s="21"/>
      <c r="HGP129" s="21"/>
      <c r="HGQ129" s="21"/>
      <c r="HGR129" s="21"/>
      <c r="HGS129" s="21"/>
      <c r="HGT129" s="21"/>
      <c r="HGU129" s="21"/>
      <c r="HGV129" s="21"/>
      <c r="HGW129" s="21"/>
      <c r="HGX129" s="21"/>
      <c r="HGY129" s="21"/>
      <c r="HGZ129" s="21"/>
      <c r="HHA129" s="21"/>
      <c r="HHB129" s="21"/>
      <c r="HHC129" s="21"/>
      <c r="HHD129" s="21"/>
      <c r="HHE129" s="21"/>
      <c r="HHF129" s="21"/>
      <c r="HHG129" s="21"/>
      <c r="HHH129" s="21"/>
      <c r="HHI129" s="21"/>
      <c r="HHJ129" s="21"/>
      <c r="HHK129" s="21"/>
      <c r="HHL129" s="21"/>
      <c r="HHM129" s="21"/>
      <c r="HHN129" s="21"/>
      <c r="HHO129" s="21"/>
      <c r="HHP129" s="21"/>
      <c r="HHQ129" s="21"/>
      <c r="HHR129" s="21"/>
      <c r="HHS129" s="21"/>
      <c r="HHT129" s="21"/>
      <c r="HHU129" s="21"/>
      <c r="HHV129" s="21"/>
      <c r="HHW129" s="21"/>
      <c r="HHX129" s="21"/>
      <c r="HHY129" s="21"/>
      <c r="HHZ129" s="21"/>
      <c r="HIA129" s="21"/>
      <c r="HIB129" s="21"/>
      <c r="HIC129" s="21"/>
      <c r="HID129" s="21"/>
      <c r="HIE129" s="21"/>
      <c r="HIF129" s="21"/>
      <c r="HIG129" s="21"/>
      <c r="HIH129" s="21"/>
      <c r="HII129" s="21"/>
      <c r="HIJ129" s="21"/>
      <c r="HIK129" s="21"/>
      <c r="HIL129" s="21"/>
      <c r="HIM129" s="21"/>
      <c r="HIN129" s="21"/>
      <c r="HIO129" s="21"/>
      <c r="HIP129" s="21"/>
      <c r="HIQ129" s="21"/>
      <c r="HIR129" s="21"/>
      <c r="HIS129" s="21"/>
      <c r="HIT129" s="21"/>
      <c r="HIU129" s="21"/>
      <c r="HIV129" s="21"/>
      <c r="HIW129" s="21"/>
      <c r="HIX129" s="21"/>
      <c r="HIY129" s="21"/>
      <c r="HIZ129" s="21"/>
      <c r="HJA129" s="21"/>
      <c r="HJB129" s="21"/>
      <c r="HJC129" s="21"/>
      <c r="HJD129" s="21"/>
      <c r="HJE129" s="21"/>
      <c r="HJF129" s="21"/>
      <c r="HJG129" s="21"/>
      <c r="HJH129" s="21"/>
      <c r="HJI129" s="21"/>
      <c r="HJJ129" s="21"/>
      <c r="HJK129" s="21"/>
      <c r="HJL129" s="21"/>
      <c r="HJM129" s="21"/>
      <c r="HJN129" s="21"/>
      <c r="HJO129" s="21"/>
      <c r="HJP129" s="21"/>
      <c r="HJQ129" s="21"/>
      <c r="HJR129" s="21"/>
      <c r="HJS129" s="21"/>
      <c r="HJT129" s="21"/>
      <c r="HJU129" s="21"/>
      <c r="HJV129" s="21"/>
      <c r="HJW129" s="21"/>
      <c r="HJX129" s="21"/>
      <c r="HJY129" s="21"/>
      <c r="HJZ129" s="21"/>
      <c r="HKA129" s="21"/>
      <c r="HKB129" s="21"/>
      <c r="HKC129" s="21"/>
      <c r="HKD129" s="21"/>
      <c r="HKE129" s="21"/>
      <c r="HKF129" s="21"/>
      <c r="HKG129" s="21"/>
      <c r="HKH129" s="21"/>
      <c r="HKI129" s="21"/>
      <c r="HKJ129" s="21"/>
      <c r="HKK129" s="21"/>
      <c r="HKL129" s="21"/>
      <c r="HKM129" s="21"/>
      <c r="HKN129" s="21"/>
      <c r="HKO129" s="21"/>
      <c r="HKP129" s="21"/>
      <c r="HKQ129" s="21"/>
      <c r="HKR129" s="21"/>
      <c r="HKS129" s="21"/>
      <c r="HKT129" s="21"/>
      <c r="HKU129" s="21"/>
      <c r="HKV129" s="21"/>
      <c r="HKW129" s="21"/>
      <c r="HKX129" s="21"/>
      <c r="HKY129" s="21"/>
      <c r="HKZ129" s="21"/>
      <c r="HLA129" s="21"/>
      <c r="HLB129" s="21"/>
      <c r="HLC129" s="21"/>
      <c r="HLD129" s="21"/>
      <c r="HLE129" s="21"/>
      <c r="HLF129" s="21"/>
      <c r="HLG129" s="21"/>
      <c r="HLH129" s="21"/>
      <c r="HLI129" s="21"/>
      <c r="HLJ129" s="21"/>
      <c r="HLK129" s="21"/>
      <c r="HLL129" s="21"/>
      <c r="HLM129" s="21"/>
      <c r="HLN129" s="21"/>
      <c r="HLO129" s="21"/>
      <c r="HLP129" s="21"/>
      <c r="HLQ129" s="21"/>
      <c r="HLR129" s="21"/>
      <c r="HLS129" s="21"/>
      <c r="HLT129" s="21"/>
      <c r="HLU129" s="21"/>
      <c r="HLV129" s="21"/>
      <c r="HLW129" s="21"/>
      <c r="HLX129" s="21"/>
      <c r="HLY129" s="21"/>
      <c r="HLZ129" s="21"/>
      <c r="HMA129" s="21"/>
      <c r="HMB129" s="21"/>
      <c r="HMC129" s="21"/>
      <c r="HMD129" s="21"/>
      <c r="HME129" s="21"/>
      <c r="HMF129" s="21"/>
      <c r="HMG129" s="21"/>
      <c r="HMH129" s="21"/>
      <c r="HMI129" s="21"/>
      <c r="HMJ129" s="21"/>
      <c r="HMK129" s="21"/>
      <c r="HML129" s="21"/>
      <c r="HMM129" s="21"/>
      <c r="HMN129" s="21"/>
      <c r="HMO129" s="21"/>
      <c r="HMP129" s="21"/>
      <c r="HMQ129" s="21"/>
      <c r="HMR129" s="21"/>
      <c r="HMS129" s="21"/>
      <c r="HMT129" s="21"/>
      <c r="HMU129" s="21"/>
      <c r="HMV129" s="21"/>
      <c r="HMW129" s="21"/>
      <c r="HMX129" s="21"/>
      <c r="HMY129" s="21"/>
      <c r="HMZ129" s="21"/>
      <c r="HNA129" s="21"/>
      <c r="HNB129" s="21"/>
      <c r="HNC129" s="21"/>
      <c r="HND129" s="21"/>
      <c r="HNE129" s="21"/>
      <c r="HNF129" s="21"/>
      <c r="HNG129" s="21"/>
      <c r="HNH129" s="21"/>
      <c r="HNI129" s="21"/>
      <c r="HNJ129" s="21"/>
      <c r="HNK129" s="21"/>
      <c r="HNL129" s="21"/>
      <c r="HNM129" s="21"/>
      <c r="HNN129" s="21"/>
      <c r="HNO129" s="21"/>
      <c r="HNP129" s="21"/>
      <c r="HNQ129" s="21"/>
      <c r="HNR129" s="21"/>
      <c r="HNS129" s="21"/>
      <c r="HNT129" s="21"/>
      <c r="HNU129" s="21"/>
      <c r="HNV129" s="21"/>
      <c r="HNW129" s="21"/>
      <c r="HNX129" s="21"/>
      <c r="HNY129" s="21"/>
      <c r="HNZ129" s="21"/>
      <c r="HOA129" s="21"/>
      <c r="HOB129" s="21"/>
      <c r="HOC129" s="21"/>
      <c r="HOD129" s="21"/>
      <c r="HOE129" s="21"/>
      <c r="HOF129" s="21"/>
      <c r="HOG129" s="21"/>
      <c r="HOH129" s="21"/>
      <c r="HOI129" s="21"/>
      <c r="HOJ129" s="21"/>
      <c r="HOK129" s="21"/>
      <c r="HOL129" s="21"/>
      <c r="HOM129" s="21"/>
      <c r="HON129" s="21"/>
      <c r="HOO129" s="21"/>
      <c r="HOP129" s="21"/>
      <c r="HOQ129" s="21"/>
      <c r="HOR129" s="21"/>
      <c r="HOS129" s="21"/>
      <c r="HOT129" s="21"/>
      <c r="HOU129" s="21"/>
      <c r="HOV129" s="21"/>
      <c r="HOW129" s="21"/>
      <c r="HOX129" s="21"/>
      <c r="HOY129" s="21"/>
      <c r="HOZ129" s="21"/>
      <c r="HPA129" s="21"/>
      <c r="HPB129" s="21"/>
      <c r="HPC129" s="21"/>
      <c r="HPD129" s="21"/>
      <c r="HPE129" s="21"/>
      <c r="HPF129" s="21"/>
      <c r="HPG129" s="21"/>
      <c r="HPH129" s="21"/>
      <c r="HPI129" s="21"/>
      <c r="HPJ129" s="21"/>
      <c r="HPK129" s="21"/>
      <c r="HPL129" s="21"/>
      <c r="HPM129" s="21"/>
      <c r="HPN129" s="21"/>
      <c r="HPO129" s="21"/>
      <c r="HPP129" s="21"/>
      <c r="HPQ129" s="21"/>
      <c r="HPR129" s="21"/>
      <c r="HPS129" s="21"/>
      <c r="HPT129" s="21"/>
      <c r="HPU129" s="21"/>
      <c r="HPV129" s="21"/>
      <c r="HPW129" s="21"/>
      <c r="HPX129" s="21"/>
      <c r="HPY129" s="21"/>
      <c r="HPZ129" s="21"/>
      <c r="HQA129" s="21"/>
      <c r="HQB129" s="21"/>
      <c r="HQC129" s="21"/>
      <c r="HQD129" s="21"/>
      <c r="HQE129" s="21"/>
      <c r="HQF129" s="21"/>
      <c r="HQG129" s="21"/>
      <c r="HQH129" s="21"/>
      <c r="HQI129" s="21"/>
      <c r="HQJ129" s="21"/>
      <c r="HQK129" s="21"/>
      <c r="HQL129" s="21"/>
      <c r="HQM129" s="21"/>
      <c r="HQN129" s="21"/>
      <c r="HQO129" s="21"/>
      <c r="HQP129" s="21"/>
      <c r="HQQ129" s="21"/>
      <c r="HQR129" s="21"/>
      <c r="HQS129" s="21"/>
      <c r="HQT129" s="21"/>
      <c r="HQU129" s="21"/>
      <c r="HQV129" s="21"/>
      <c r="HQW129" s="21"/>
      <c r="HQX129" s="21"/>
      <c r="HQY129" s="21"/>
      <c r="HQZ129" s="21"/>
      <c r="HRA129" s="21"/>
      <c r="HRB129" s="21"/>
      <c r="HRC129" s="21"/>
      <c r="HRD129" s="21"/>
      <c r="HRE129" s="21"/>
      <c r="HRF129" s="21"/>
      <c r="HRG129" s="21"/>
      <c r="HRH129" s="21"/>
      <c r="HRI129" s="21"/>
      <c r="HRJ129" s="21"/>
      <c r="HRK129" s="21"/>
      <c r="HRL129" s="21"/>
      <c r="HRM129" s="21"/>
      <c r="HRN129" s="21"/>
      <c r="HRO129" s="21"/>
      <c r="HRP129" s="21"/>
      <c r="HRQ129" s="21"/>
      <c r="HRR129" s="21"/>
      <c r="HRS129" s="21"/>
      <c r="HRT129" s="21"/>
      <c r="HRU129" s="21"/>
      <c r="HRV129" s="21"/>
      <c r="HRW129" s="21"/>
      <c r="HRX129" s="21"/>
      <c r="HRY129" s="21"/>
      <c r="HRZ129" s="21"/>
      <c r="HSA129" s="21"/>
      <c r="HSB129" s="21"/>
      <c r="HSC129" s="21"/>
      <c r="HSD129" s="21"/>
      <c r="HSE129" s="21"/>
      <c r="HSF129" s="21"/>
      <c r="HSG129" s="21"/>
      <c r="HSH129" s="21"/>
      <c r="HSI129" s="21"/>
      <c r="HSJ129" s="21"/>
      <c r="HSK129" s="21"/>
      <c r="HSL129" s="21"/>
      <c r="HSM129" s="21"/>
      <c r="HSN129" s="21"/>
      <c r="HSO129" s="21"/>
      <c r="HSP129" s="21"/>
      <c r="HSQ129" s="21"/>
      <c r="HSR129" s="21"/>
      <c r="HSS129" s="21"/>
      <c r="HST129" s="21"/>
      <c r="HSU129" s="21"/>
      <c r="HSV129" s="21"/>
      <c r="HSW129" s="21"/>
      <c r="HSX129" s="21"/>
      <c r="HSY129" s="21"/>
      <c r="HSZ129" s="21"/>
      <c r="HTA129" s="21"/>
      <c r="HTB129" s="21"/>
      <c r="HTC129" s="21"/>
      <c r="HTD129" s="21"/>
      <c r="HTE129" s="21"/>
      <c r="HTF129" s="21"/>
      <c r="HTG129" s="21"/>
      <c r="HTH129" s="21"/>
      <c r="HTI129" s="21"/>
      <c r="HTJ129" s="21"/>
      <c r="HTK129" s="21"/>
      <c r="HTL129" s="21"/>
      <c r="HTM129" s="21"/>
      <c r="HTN129" s="21"/>
      <c r="HTO129" s="21"/>
      <c r="HTP129" s="21"/>
      <c r="HTQ129" s="21"/>
      <c r="HTR129" s="21"/>
      <c r="HTS129" s="21"/>
      <c r="HTT129" s="21"/>
      <c r="HTU129" s="21"/>
      <c r="HTV129" s="21"/>
      <c r="HTW129" s="21"/>
      <c r="HTX129" s="21"/>
      <c r="HTY129" s="21"/>
      <c r="HTZ129" s="21"/>
      <c r="HUA129" s="21"/>
      <c r="HUB129" s="21"/>
      <c r="HUC129" s="21"/>
      <c r="HUD129" s="21"/>
      <c r="HUE129" s="21"/>
      <c r="HUF129" s="21"/>
      <c r="HUG129" s="21"/>
      <c r="HUH129" s="21"/>
      <c r="HUI129" s="21"/>
      <c r="HUJ129" s="21"/>
      <c r="HUK129" s="21"/>
      <c r="HUL129" s="21"/>
      <c r="HUM129" s="21"/>
      <c r="HUN129" s="21"/>
      <c r="HUO129" s="21"/>
      <c r="HUP129" s="21"/>
      <c r="HUQ129" s="21"/>
      <c r="HUR129" s="21"/>
      <c r="HUS129" s="21"/>
      <c r="HUT129" s="21"/>
      <c r="HUU129" s="21"/>
      <c r="HUV129" s="21"/>
      <c r="HUW129" s="21"/>
      <c r="HUX129" s="21"/>
      <c r="HUY129" s="21"/>
      <c r="HUZ129" s="21"/>
      <c r="HVA129" s="21"/>
      <c r="HVB129" s="21"/>
      <c r="HVC129" s="21"/>
      <c r="HVD129" s="21"/>
      <c r="HVE129" s="21"/>
      <c r="HVF129" s="21"/>
      <c r="HVG129" s="21"/>
      <c r="HVH129" s="21"/>
      <c r="HVI129" s="21"/>
      <c r="HVJ129" s="21"/>
      <c r="HVK129" s="21"/>
      <c r="HVL129" s="21"/>
      <c r="HVM129" s="21"/>
      <c r="HVN129" s="21"/>
      <c r="HVO129" s="21"/>
      <c r="HVP129" s="21"/>
      <c r="HVQ129" s="21"/>
      <c r="HVR129" s="21"/>
      <c r="HVS129" s="21"/>
      <c r="HVT129" s="21"/>
      <c r="HVU129" s="21"/>
      <c r="HVV129" s="21"/>
      <c r="HVW129" s="21"/>
      <c r="HVX129" s="21"/>
      <c r="HVY129" s="21"/>
      <c r="HVZ129" s="21"/>
      <c r="HWA129" s="21"/>
      <c r="HWB129" s="21"/>
      <c r="HWC129" s="21"/>
      <c r="HWD129" s="21"/>
      <c r="HWE129" s="21"/>
      <c r="HWF129" s="21"/>
      <c r="HWG129" s="21"/>
      <c r="HWH129" s="21"/>
      <c r="HWI129" s="21"/>
      <c r="HWJ129" s="21"/>
      <c r="HWK129" s="21"/>
      <c r="HWL129" s="21"/>
      <c r="HWM129" s="21"/>
      <c r="HWN129" s="21"/>
      <c r="HWO129" s="21"/>
      <c r="HWP129" s="21"/>
      <c r="HWQ129" s="21"/>
      <c r="HWR129" s="21"/>
      <c r="HWS129" s="21"/>
      <c r="HWT129" s="21"/>
      <c r="HWU129" s="21"/>
      <c r="HWV129" s="21"/>
      <c r="HWW129" s="21"/>
      <c r="HWX129" s="21"/>
      <c r="HWY129" s="21"/>
      <c r="HWZ129" s="21"/>
      <c r="HXA129" s="21"/>
      <c r="HXB129" s="21"/>
      <c r="HXC129" s="21"/>
      <c r="HXD129" s="21"/>
      <c r="HXE129" s="21"/>
      <c r="HXF129" s="21"/>
      <c r="HXG129" s="21"/>
      <c r="HXH129" s="21"/>
      <c r="HXI129" s="21"/>
      <c r="HXJ129" s="21"/>
      <c r="HXK129" s="21"/>
      <c r="HXL129" s="21"/>
      <c r="HXM129" s="21"/>
      <c r="HXN129" s="21"/>
      <c r="HXO129" s="21"/>
      <c r="HXP129" s="21"/>
      <c r="HXQ129" s="21"/>
      <c r="HXR129" s="21"/>
      <c r="HXS129" s="21"/>
      <c r="HXT129" s="21"/>
      <c r="HXU129" s="21"/>
      <c r="HXV129" s="21"/>
      <c r="HXW129" s="21"/>
      <c r="HXX129" s="21"/>
      <c r="HXY129" s="21"/>
      <c r="HXZ129" s="21"/>
      <c r="HYA129" s="21"/>
      <c r="HYB129" s="21"/>
      <c r="HYC129" s="21"/>
      <c r="HYD129" s="21"/>
      <c r="HYE129" s="21"/>
      <c r="HYF129" s="21"/>
      <c r="HYG129" s="21"/>
      <c r="HYH129" s="21"/>
      <c r="HYI129" s="21"/>
      <c r="HYJ129" s="21"/>
      <c r="HYK129" s="21"/>
      <c r="HYL129" s="21"/>
      <c r="HYM129" s="21"/>
      <c r="HYN129" s="21"/>
      <c r="HYO129" s="21"/>
      <c r="HYP129" s="21"/>
      <c r="HYQ129" s="21"/>
      <c r="HYR129" s="21"/>
      <c r="HYS129" s="21"/>
      <c r="HYT129" s="21"/>
      <c r="HYU129" s="21"/>
      <c r="HYV129" s="21"/>
      <c r="HYW129" s="21"/>
      <c r="HYX129" s="21"/>
      <c r="HYY129" s="21"/>
      <c r="HYZ129" s="21"/>
      <c r="HZA129" s="21"/>
      <c r="HZB129" s="21"/>
      <c r="HZC129" s="21"/>
      <c r="HZD129" s="21"/>
      <c r="HZE129" s="21"/>
      <c r="HZF129" s="21"/>
      <c r="HZG129" s="21"/>
      <c r="HZH129" s="21"/>
      <c r="HZI129" s="21"/>
      <c r="HZJ129" s="21"/>
      <c r="HZK129" s="21"/>
      <c r="HZL129" s="21"/>
      <c r="HZM129" s="21"/>
      <c r="HZN129" s="21"/>
      <c r="HZO129" s="21"/>
      <c r="HZP129" s="21"/>
      <c r="HZQ129" s="21"/>
      <c r="HZR129" s="21"/>
      <c r="HZS129" s="21"/>
      <c r="HZT129" s="21"/>
      <c r="HZU129" s="21"/>
      <c r="HZV129" s="21"/>
      <c r="HZW129" s="21"/>
      <c r="HZX129" s="21"/>
      <c r="HZY129" s="21"/>
      <c r="HZZ129" s="21"/>
      <c r="IAA129" s="21"/>
      <c r="IAB129" s="21"/>
      <c r="IAC129" s="21"/>
      <c r="IAD129" s="21"/>
      <c r="IAE129" s="21"/>
      <c r="IAF129" s="21"/>
      <c r="IAG129" s="21"/>
      <c r="IAH129" s="21"/>
      <c r="IAI129" s="21"/>
      <c r="IAJ129" s="21"/>
      <c r="IAK129" s="21"/>
      <c r="IAL129" s="21"/>
      <c r="IAM129" s="21"/>
      <c r="IAN129" s="21"/>
      <c r="IAO129" s="21"/>
      <c r="IAP129" s="21"/>
      <c r="IAQ129" s="21"/>
      <c r="IAR129" s="21"/>
      <c r="IAS129" s="21"/>
      <c r="IAT129" s="21"/>
      <c r="IAU129" s="21"/>
      <c r="IAV129" s="21"/>
      <c r="IAW129" s="21"/>
      <c r="IAX129" s="21"/>
      <c r="IAY129" s="21"/>
      <c r="IAZ129" s="21"/>
      <c r="IBA129" s="21"/>
      <c r="IBB129" s="21"/>
      <c r="IBC129" s="21"/>
      <c r="IBD129" s="21"/>
      <c r="IBE129" s="21"/>
      <c r="IBF129" s="21"/>
      <c r="IBG129" s="21"/>
      <c r="IBH129" s="21"/>
      <c r="IBI129" s="21"/>
      <c r="IBJ129" s="21"/>
      <c r="IBK129" s="21"/>
      <c r="IBL129" s="21"/>
      <c r="IBM129" s="21"/>
      <c r="IBN129" s="21"/>
      <c r="IBO129" s="21"/>
      <c r="IBP129" s="21"/>
      <c r="IBQ129" s="21"/>
      <c r="IBR129" s="21"/>
      <c r="IBS129" s="21"/>
      <c r="IBT129" s="21"/>
      <c r="IBU129" s="21"/>
      <c r="IBV129" s="21"/>
      <c r="IBW129" s="21"/>
      <c r="IBX129" s="21"/>
      <c r="IBY129" s="21"/>
      <c r="IBZ129" s="21"/>
      <c r="ICA129" s="21"/>
      <c r="ICB129" s="21"/>
      <c r="ICC129" s="21"/>
      <c r="ICD129" s="21"/>
      <c r="ICE129" s="21"/>
      <c r="ICF129" s="21"/>
      <c r="ICG129" s="21"/>
      <c r="ICH129" s="21"/>
      <c r="ICI129" s="21"/>
      <c r="ICJ129" s="21"/>
      <c r="ICK129" s="21"/>
      <c r="ICL129" s="21"/>
      <c r="ICM129" s="21"/>
      <c r="ICN129" s="21"/>
      <c r="ICO129" s="21"/>
      <c r="ICP129" s="21"/>
      <c r="ICQ129" s="21"/>
      <c r="ICR129" s="21"/>
      <c r="ICS129" s="21"/>
      <c r="ICT129" s="21"/>
      <c r="ICU129" s="21"/>
      <c r="ICV129" s="21"/>
      <c r="ICW129" s="21"/>
      <c r="ICX129" s="21"/>
      <c r="ICY129" s="21"/>
      <c r="ICZ129" s="21"/>
      <c r="IDA129" s="21"/>
      <c r="IDB129" s="21"/>
      <c r="IDC129" s="21"/>
      <c r="IDD129" s="21"/>
      <c r="IDE129" s="21"/>
      <c r="IDF129" s="21"/>
      <c r="IDG129" s="21"/>
      <c r="IDH129" s="21"/>
      <c r="IDI129" s="21"/>
      <c r="IDJ129" s="21"/>
      <c r="IDK129" s="21"/>
      <c r="IDL129" s="21"/>
      <c r="IDM129" s="21"/>
      <c r="IDN129" s="21"/>
      <c r="IDO129" s="21"/>
      <c r="IDP129" s="21"/>
      <c r="IDQ129" s="21"/>
      <c r="IDR129" s="21"/>
      <c r="IDS129" s="21"/>
      <c r="IDT129" s="21"/>
      <c r="IDU129" s="21"/>
      <c r="IDV129" s="21"/>
      <c r="IDW129" s="21"/>
      <c r="IDX129" s="21"/>
      <c r="IDY129" s="21"/>
      <c r="IDZ129" s="21"/>
      <c r="IEA129" s="21"/>
      <c r="IEB129" s="21"/>
      <c r="IEC129" s="21"/>
      <c r="IED129" s="21"/>
      <c r="IEE129" s="21"/>
      <c r="IEF129" s="21"/>
      <c r="IEG129" s="21"/>
      <c r="IEH129" s="21"/>
      <c r="IEI129" s="21"/>
      <c r="IEJ129" s="21"/>
      <c r="IEK129" s="21"/>
      <c r="IEL129" s="21"/>
      <c r="IEM129" s="21"/>
      <c r="IEN129" s="21"/>
      <c r="IEO129" s="21"/>
      <c r="IEP129" s="21"/>
      <c r="IEQ129" s="21"/>
      <c r="IER129" s="21"/>
      <c r="IES129" s="21"/>
      <c r="IET129" s="21"/>
      <c r="IEU129" s="21"/>
      <c r="IEV129" s="21"/>
      <c r="IEW129" s="21"/>
      <c r="IEX129" s="21"/>
      <c r="IEY129" s="21"/>
      <c r="IEZ129" s="21"/>
      <c r="IFA129" s="21"/>
      <c r="IFB129" s="21"/>
      <c r="IFC129" s="21"/>
      <c r="IFD129" s="21"/>
      <c r="IFE129" s="21"/>
      <c r="IFF129" s="21"/>
      <c r="IFG129" s="21"/>
      <c r="IFH129" s="21"/>
      <c r="IFI129" s="21"/>
      <c r="IFJ129" s="21"/>
      <c r="IFK129" s="21"/>
      <c r="IFL129" s="21"/>
      <c r="IFM129" s="21"/>
      <c r="IFN129" s="21"/>
      <c r="IFO129" s="21"/>
      <c r="IFP129" s="21"/>
      <c r="IFQ129" s="21"/>
      <c r="IFR129" s="21"/>
      <c r="IFS129" s="21"/>
      <c r="IFT129" s="21"/>
      <c r="IFU129" s="21"/>
      <c r="IFV129" s="21"/>
      <c r="IFW129" s="21"/>
      <c r="IFX129" s="21"/>
      <c r="IFY129" s="21"/>
      <c r="IFZ129" s="21"/>
      <c r="IGA129" s="21"/>
      <c r="IGB129" s="21"/>
      <c r="IGC129" s="21"/>
      <c r="IGD129" s="21"/>
      <c r="IGE129" s="21"/>
      <c r="IGF129" s="21"/>
      <c r="IGG129" s="21"/>
      <c r="IGH129" s="21"/>
      <c r="IGI129" s="21"/>
      <c r="IGJ129" s="21"/>
      <c r="IGK129" s="21"/>
      <c r="IGL129" s="21"/>
      <c r="IGM129" s="21"/>
      <c r="IGN129" s="21"/>
      <c r="IGO129" s="21"/>
      <c r="IGP129" s="21"/>
      <c r="IGQ129" s="21"/>
      <c r="IGR129" s="21"/>
      <c r="IGS129" s="21"/>
      <c r="IGT129" s="21"/>
      <c r="IGU129" s="21"/>
      <c r="IGV129" s="21"/>
      <c r="IGW129" s="21"/>
      <c r="IGX129" s="21"/>
      <c r="IGY129" s="21"/>
      <c r="IGZ129" s="21"/>
      <c r="IHA129" s="21"/>
      <c r="IHB129" s="21"/>
      <c r="IHC129" s="21"/>
      <c r="IHD129" s="21"/>
      <c r="IHE129" s="21"/>
      <c r="IHF129" s="21"/>
      <c r="IHG129" s="21"/>
      <c r="IHH129" s="21"/>
      <c r="IHI129" s="21"/>
      <c r="IHJ129" s="21"/>
      <c r="IHK129" s="21"/>
      <c r="IHL129" s="21"/>
      <c r="IHM129" s="21"/>
      <c r="IHN129" s="21"/>
      <c r="IHO129" s="21"/>
      <c r="IHP129" s="21"/>
      <c r="IHQ129" s="21"/>
      <c r="IHR129" s="21"/>
      <c r="IHS129" s="21"/>
      <c r="IHT129" s="21"/>
      <c r="IHU129" s="21"/>
      <c r="IHV129" s="21"/>
      <c r="IHW129" s="21"/>
      <c r="IHX129" s="21"/>
      <c r="IHY129" s="21"/>
      <c r="IHZ129" s="21"/>
      <c r="IIA129" s="21"/>
      <c r="IIB129" s="21"/>
      <c r="IIC129" s="21"/>
      <c r="IID129" s="21"/>
      <c r="IIE129" s="21"/>
      <c r="IIF129" s="21"/>
      <c r="IIG129" s="21"/>
      <c r="IIH129" s="21"/>
      <c r="III129" s="21"/>
      <c r="IIJ129" s="21"/>
      <c r="IIK129" s="21"/>
      <c r="IIL129" s="21"/>
      <c r="IIM129" s="21"/>
      <c r="IIN129" s="21"/>
      <c r="IIO129" s="21"/>
      <c r="IIP129" s="21"/>
      <c r="IIQ129" s="21"/>
      <c r="IIR129" s="21"/>
      <c r="IIS129" s="21"/>
      <c r="IIT129" s="21"/>
      <c r="IIU129" s="21"/>
      <c r="IIV129" s="21"/>
      <c r="IIW129" s="21"/>
      <c r="IIX129" s="21"/>
      <c r="IIY129" s="21"/>
      <c r="IIZ129" s="21"/>
      <c r="IJA129" s="21"/>
      <c r="IJB129" s="21"/>
      <c r="IJC129" s="21"/>
      <c r="IJD129" s="21"/>
      <c r="IJE129" s="21"/>
      <c r="IJF129" s="21"/>
      <c r="IJG129" s="21"/>
      <c r="IJH129" s="21"/>
      <c r="IJI129" s="21"/>
      <c r="IJJ129" s="21"/>
      <c r="IJK129" s="21"/>
      <c r="IJL129" s="21"/>
      <c r="IJM129" s="21"/>
      <c r="IJN129" s="21"/>
      <c r="IJO129" s="21"/>
      <c r="IJP129" s="21"/>
      <c r="IJQ129" s="21"/>
      <c r="IJR129" s="21"/>
      <c r="IJS129" s="21"/>
      <c r="IJT129" s="21"/>
      <c r="IJU129" s="21"/>
      <c r="IJV129" s="21"/>
      <c r="IJW129" s="21"/>
      <c r="IJX129" s="21"/>
      <c r="IJY129" s="21"/>
      <c r="IJZ129" s="21"/>
      <c r="IKA129" s="21"/>
      <c r="IKB129" s="21"/>
      <c r="IKC129" s="21"/>
      <c r="IKD129" s="21"/>
      <c r="IKE129" s="21"/>
      <c r="IKF129" s="21"/>
      <c r="IKG129" s="21"/>
      <c r="IKH129" s="21"/>
      <c r="IKI129" s="21"/>
      <c r="IKJ129" s="21"/>
      <c r="IKK129" s="21"/>
      <c r="IKL129" s="21"/>
      <c r="IKM129" s="21"/>
      <c r="IKN129" s="21"/>
      <c r="IKO129" s="21"/>
      <c r="IKP129" s="21"/>
      <c r="IKQ129" s="21"/>
      <c r="IKR129" s="21"/>
      <c r="IKS129" s="21"/>
      <c r="IKT129" s="21"/>
      <c r="IKU129" s="21"/>
      <c r="IKV129" s="21"/>
      <c r="IKW129" s="21"/>
      <c r="IKX129" s="21"/>
      <c r="IKY129" s="21"/>
      <c r="IKZ129" s="21"/>
      <c r="ILA129" s="21"/>
      <c r="ILB129" s="21"/>
      <c r="ILC129" s="21"/>
      <c r="ILD129" s="21"/>
      <c r="ILE129" s="21"/>
      <c r="ILF129" s="21"/>
      <c r="ILG129" s="21"/>
      <c r="ILH129" s="21"/>
      <c r="ILI129" s="21"/>
      <c r="ILJ129" s="21"/>
      <c r="ILK129" s="21"/>
      <c r="ILL129" s="21"/>
      <c r="ILM129" s="21"/>
      <c r="ILN129" s="21"/>
      <c r="ILO129" s="21"/>
      <c r="ILP129" s="21"/>
      <c r="ILQ129" s="21"/>
      <c r="ILR129" s="21"/>
      <c r="ILS129" s="21"/>
      <c r="ILT129" s="21"/>
      <c r="ILU129" s="21"/>
      <c r="ILV129" s="21"/>
      <c r="ILW129" s="21"/>
      <c r="ILX129" s="21"/>
      <c r="ILY129" s="21"/>
      <c r="ILZ129" s="21"/>
      <c r="IMA129" s="21"/>
      <c r="IMB129" s="21"/>
      <c r="IMC129" s="21"/>
      <c r="IMD129" s="21"/>
      <c r="IME129" s="21"/>
      <c r="IMF129" s="21"/>
      <c r="IMG129" s="21"/>
      <c r="IMH129" s="21"/>
      <c r="IMI129" s="21"/>
      <c r="IMJ129" s="21"/>
      <c r="IMK129" s="21"/>
      <c r="IML129" s="21"/>
      <c r="IMM129" s="21"/>
      <c r="IMN129" s="21"/>
      <c r="IMO129" s="21"/>
      <c r="IMP129" s="21"/>
      <c r="IMQ129" s="21"/>
      <c r="IMR129" s="21"/>
      <c r="IMS129" s="21"/>
      <c r="IMT129" s="21"/>
      <c r="IMU129" s="21"/>
      <c r="IMV129" s="21"/>
      <c r="IMW129" s="21"/>
      <c r="IMX129" s="21"/>
      <c r="IMY129" s="21"/>
      <c r="IMZ129" s="21"/>
      <c r="INA129" s="21"/>
      <c r="INB129" s="21"/>
      <c r="INC129" s="21"/>
      <c r="IND129" s="21"/>
      <c r="INE129" s="21"/>
      <c r="INF129" s="21"/>
      <c r="ING129" s="21"/>
      <c r="INH129" s="21"/>
      <c r="INI129" s="21"/>
      <c r="INJ129" s="21"/>
      <c r="INK129" s="21"/>
      <c r="INL129" s="21"/>
      <c r="INM129" s="21"/>
      <c r="INN129" s="21"/>
      <c r="INO129" s="21"/>
      <c r="INP129" s="21"/>
      <c r="INQ129" s="21"/>
      <c r="INR129" s="21"/>
      <c r="INS129" s="21"/>
      <c r="INT129" s="21"/>
      <c r="INU129" s="21"/>
      <c r="INV129" s="21"/>
      <c r="INW129" s="21"/>
      <c r="INX129" s="21"/>
      <c r="INY129" s="21"/>
      <c r="INZ129" s="21"/>
      <c r="IOA129" s="21"/>
      <c r="IOB129" s="21"/>
      <c r="IOC129" s="21"/>
      <c r="IOD129" s="21"/>
      <c r="IOE129" s="21"/>
      <c r="IOF129" s="21"/>
      <c r="IOG129" s="21"/>
      <c r="IOH129" s="21"/>
      <c r="IOI129" s="21"/>
      <c r="IOJ129" s="21"/>
      <c r="IOK129" s="21"/>
      <c r="IOL129" s="21"/>
      <c r="IOM129" s="21"/>
      <c r="ION129" s="21"/>
      <c r="IOO129" s="21"/>
      <c r="IOP129" s="21"/>
      <c r="IOQ129" s="21"/>
      <c r="IOR129" s="21"/>
      <c r="IOS129" s="21"/>
      <c r="IOT129" s="21"/>
      <c r="IOU129" s="21"/>
      <c r="IOV129" s="21"/>
      <c r="IOW129" s="21"/>
      <c r="IOX129" s="21"/>
      <c r="IOY129" s="21"/>
      <c r="IOZ129" s="21"/>
      <c r="IPA129" s="21"/>
      <c r="IPB129" s="21"/>
      <c r="IPC129" s="21"/>
      <c r="IPD129" s="21"/>
      <c r="IPE129" s="21"/>
      <c r="IPF129" s="21"/>
      <c r="IPG129" s="21"/>
      <c r="IPH129" s="21"/>
      <c r="IPI129" s="21"/>
      <c r="IPJ129" s="21"/>
      <c r="IPK129" s="21"/>
      <c r="IPL129" s="21"/>
      <c r="IPM129" s="21"/>
      <c r="IPN129" s="21"/>
      <c r="IPO129" s="21"/>
      <c r="IPP129" s="21"/>
      <c r="IPQ129" s="21"/>
      <c r="IPR129" s="21"/>
      <c r="IPS129" s="21"/>
      <c r="IPT129" s="21"/>
      <c r="IPU129" s="21"/>
      <c r="IPV129" s="21"/>
      <c r="IPW129" s="21"/>
      <c r="IPX129" s="21"/>
      <c r="IPY129" s="21"/>
      <c r="IPZ129" s="21"/>
      <c r="IQA129" s="21"/>
      <c r="IQB129" s="21"/>
      <c r="IQC129" s="21"/>
      <c r="IQD129" s="21"/>
      <c r="IQE129" s="21"/>
      <c r="IQF129" s="21"/>
      <c r="IQG129" s="21"/>
      <c r="IQH129" s="21"/>
      <c r="IQI129" s="21"/>
      <c r="IQJ129" s="21"/>
      <c r="IQK129" s="21"/>
      <c r="IQL129" s="21"/>
      <c r="IQM129" s="21"/>
      <c r="IQN129" s="21"/>
      <c r="IQO129" s="21"/>
      <c r="IQP129" s="21"/>
      <c r="IQQ129" s="21"/>
      <c r="IQR129" s="21"/>
      <c r="IQS129" s="21"/>
      <c r="IQT129" s="21"/>
      <c r="IQU129" s="21"/>
      <c r="IQV129" s="21"/>
      <c r="IQW129" s="21"/>
      <c r="IQX129" s="21"/>
      <c r="IQY129" s="21"/>
      <c r="IQZ129" s="21"/>
      <c r="IRA129" s="21"/>
      <c r="IRB129" s="21"/>
      <c r="IRC129" s="21"/>
      <c r="IRD129" s="21"/>
      <c r="IRE129" s="21"/>
      <c r="IRF129" s="21"/>
      <c r="IRG129" s="21"/>
      <c r="IRH129" s="21"/>
      <c r="IRI129" s="21"/>
      <c r="IRJ129" s="21"/>
      <c r="IRK129" s="21"/>
      <c r="IRL129" s="21"/>
      <c r="IRM129" s="21"/>
      <c r="IRN129" s="21"/>
      <c r="IRO129" s="21"/>
      <c r="IRP129" s="21"/>
      <c r="IRQ129" s="21"/>
      <c r="IRR129" s="21"/>
      <c r="IRS129" s="21"/>
      <c r="IRT129" s="21"/>
      <c r="IRU129" s="21"/>
      <c r="IRV129" s="21"/>
      <c r="IRW129" s="21"/>
      <c r="IRX129" s="21"/>
      <c r="IRY129" s="21"/>
      <c r="IRZ129" s="21"/>
      <c r="ISA129" s="21"/>
      <c r="ISB129" s="21"/>
      <c r="ISC129" s="21"/>
      <c r="ISD129" s="21"/>
      <c r="ISE129" s="21"/>
      <c r="ISF129" s="21"/>
      <c r="ISG129" s="21"/>
      <c r="ISH129" s="21"/>
      <c r="ISI129" s="21"/>
      <c r="ISJ129" s="21"/>
      <c r="ISK129" s="21"/>
      <c r="ISL129" s="21"/>
      <c r="ISM129" s="21"/>
      <c r="ISN129" s="21"/>
      <c r="ISO129" s="21"/>
      <c r="ISP129" s="21"/>
      <c r="ISQ129" s="21"/>
      <c r="ISR129" s="21"/>
      <c r="ISS129" s="21"/>
      <c r="IST129" s="21"/>
      <c r="ISU129" s="21"/>
      <c r="ISV129" s="21"/>
      <c r="ISW129" s="21"/>
      <c r="ISX129" s="21"/>
      <c r="ISY129" s="21"/>
      <c r="ISZ129" s="21"/>
      <c r="ITA129" s="21"/>
      <c r="ITB129" s="21"/>
      <c r="ITC129" s="21"/>
      <c r="ITD129" s="21"/>
      <c r="ITE129" s="21"/>
      <c r="ITF129" s="21"/>
      <c r="ITG129" s="21"/>
      <c r="ITH129" s="21"/>
      <c r="ITI129" s="21"/>
      <c r="ITJ129" s="21"/>
      <c r="ITK129" s="21"/>
      <c r="ITL129" s="21"/>
      <c r="ITM129" s="21"/>
      <c r="ITN129" s="21"/>
      <c r="ITO129" s="21"/>
      <c r="ITP129" s="21"/>
      <c r="ITQ129" s="21"/>
      <c r="ITR129" s="21"/>
      <c r="ITS129" s="21"/>
      <c r="ITT129" s="21"/>
      <c r="ITU129" s="21"/>
      <c r="ITV129" s="21"/>
      <c r="ITW129" s="21"/>
      <c r="ITX129" s="21"/>
      <c r="ITY129" s="21"/>
      <c r="ITZ129" s="21"/>
      <c r="IUA129" s="21"/>
      <c r="IUB129" s="21"/>
      <c r="IUC129" s="21"/>
      <c r="IUD129" s="21"/>
      <c r="IUE129" s="21"/>
      <c r="IUF129" s="21"/>
      <c r="IUG129" s="21"/>
      <c r="IUH129" s="21"/>
      <c r="IUI129" s="21"/>
      <c r="IUJ129" s="21"/>
      <c r="IUK129" s="21"/>
      <c r="IUL129" s="21"/>
      <c r="IUM129" s="21"/>
      <c r="IUN129" s="21"/>
      <c r="IUO129" s="21"/>
      <c r="IUP129" s="21"/>
      <c r="IUQ129" s="21"/>
      <c r="IUR129" s="21"/>
      <c r="IUS129" s="21"/>
      <c r="IUT129" s="21"/>
      <c r="IUU129" s="21"/>
      <c r="IUV129" s="21"/>
      <c r="IUW129" s="21"/>
      <c r="IUX129" s="21"/>
      <c r="IUY129" s="21"/>
      <c r="IUZ129" s="21"/>
      <c r="IVA129" s="21"/>
      <c r="IVB129" s="21"/>
      <c r="IVC129" s="21"/>
      <c r="IVD129" s="21"/>
      <c r="IVE129" s="21"/>
      <c r="IVF129" s="21"/>
      <c r="IVG129" s="21"/>
      <c r="IVH129" s="21"/>
      <c r="IVI129" s="21"/>
      <c r="IVJ129" s="21"/>
      <c r="IVK129" s="21"/>
      <c r="IVL129" s="21"/>
      <c r="IVM129" s="21"/>
      <c r="IVN129" s="21"/>
      <c r="IVO129" s="21"/>
      <c r="IVP129" s="21"/>
      <c r="IVQ129" s="21"/>
      <c r="IVR129" s="21"/>
      <c r="IVS129" s="21"/>
      <c r="IVT129" s="21"/>
      <c r="IVU129" s="21"/>
      <c r="IVV129" s="21"/>
      <c r="IVW129" s="21"/>
      <c r="IVX129" s="21"/>
      <c r="IVY129" s="21"/>
      <c r="IVZ129" s="21"/>
      <c r="IWA129" s="21"/>
      <c r="IWB129" s="21"/>
      <c r="IWC129" s="21"/>
      <c r="IWD129" s="21"/>
      <c r="IWE129" s="21"/>
      <c r="IWF129" s="21"/>
      <c r="IWG129" s="21"/>
      <c r="IWH129" s="21"/>
      <c r="IWI129" s="21"/>
      <c r="IWJ129" s="21"/>
      <c r="IWK129" s="21"/>
      <c r="IWL129" s="21"/>
      <c r="IWM129" s="21"/>
      <c r="IWN129" s="21"/>
      <c r="IWO129" s="21"/>
      <c r="IWP129" s="21"/>
      <c r="IWQ129" s="21"/>
      <c r="IWR129" s="21"/>
      <c r="IWS129" s="21"/>
      <c r="IWT129" s="21"/>
      <c r="IWU129" s="21"/>
      <c r="IWV129" s="21"/>
      <c r="IWW129" s="21"/>
      <c r="IWX129" s="21"/>
      <c r="IWY129" s="21"/>
      <c r="IWZ129" s="21"/>
      <c r="IXA129" s="21"/>
      <c r="IXB129" s="21"/>
      <c r="IXC129" s="21"/>
      <c r="IXD129" s="21"/>
      <c r="IXE129" s="21"/>
      <c r="IXF129" s="21"/>
      <c r="IXG129" s="21"/>
      <c r="IXH129" s="21"/>
      <c r="IXI129" s="21"/>
      <c r="IXJ129" s="21"/>
      <c r="IXK129" s="21"/>
      <c r="IXL129" s="21"/>
      <c r="IXM129" s="21"/>
      <c r="IXN129" s="21"/>
      <c r="IXO129" s="21"/>
      <c r="IXP129" s="21"/>
      <c r="IXQ129" s="21"/>
      <c r="IXR129" s="21"/>
      <c r="IXS129" s="21"/>
      <c r="IXT129" s="21"/>
      <c r="IXU129" s="21"/>
      <c r="IXV129" s="21"/>
      <c r="IXW129" s="21"/>
      <c r="IXX129" s="21"/>
      <c r="IXY129" s="21"/>
      <c r="IXZ129" s="21"/>
      <c r="IYA129" s="21"/>
      <c r="IYB129" s="21"/>
      <c r="IYC129" s="21"/>
      <c r="IYD129" s="21"/>
      <c r="IYE129" s="21"/>
      <c r="IYF129" s="21"/>
      <c r="IYG129" s="21"/>
      <c r="IYH129" s="21"/>
      <c r="IYI129" s="21"/>
      <c r="IYJ129" s="21"/>
      <c r="IYK129" s="21"/>
      <c r="IYL129" s="21"/>
      <c r="IYM129" s="21"/>
      <c r="IYN129" s="21"/>
      <c r="IYO129" s="21"/>
      <c r="IYP129" s="21"/>
      <c r="IYQ129" s="21"/>
      <c r="IYR129" s="21"/>
      <c r="IYS129" s="21"/>
      <c r="IYT129" s="21"/>
      <c r="IYU129" s="21"/>
      <c r="IYV129" s="21"/>
      <c r="IYW129" s="21"/>
      <c r="IYX129" s="21"/>
      <c r="IYY129" s="21"/>
      <c r="IYZ129" s="21"/>
      <c r="IZA129" s="21"/>
      <c r="IZB129" s="21"/>
      <c r="IZC129" s="21"/>
      <c r="IZD129" s="21"/>
      <c r="IZE129" s="21"/>
      <c r="IZF129" s="21"/>
      <c r="IZG129" s="21"/>
      <c r="IZH129" s="21"/>
      <c r="IZI129" s="21"/>
      <c r="IZJ129" s="21"/>
      <c r="IZK129" s="21"/>
      <c r="IZL129" s="21"/>
      <c r="IZM129" s="21"/>
      <c r="IZN129" s="21"/>
      <c r="IZO129" s="21"/>
      <c r="IZP129" s="21"/>
      <c r="IZQ129" s="21"/>
      <c r="IZR129" s="21"/>
      <c r="IZS129" s="21"/>
      <c r="IZT129" s="21"/>
      <c r="IZU129" s="21"/>
      <c r="IZV129" s="21"/>
      <c r="IZW129" s="21"/>
      <c r="IZX129" s="21"/>
      <c r="IZY129" s="21"/>
      <c r="IZZ129" s="21"/>
      <c r="JAA129" s="21"/>
      <c r="JAB129" s="21"/>
      <c r="JAC129" s="21"/>
      <c r="JAD129" s="21"/>
      <c r="JAE129" s="21"/>
      <c r="JAF129" s="21"/>
      <c r="JAG129" s="21"/>
      <c r="JAH129" s="21"/>
      <c r="JAI129" s="21"/>
      <c r="JAJ129" s="21"/>
      <c r="JAK129" s="21"/>
      <c r="JAL129" s="21"/>
      <c r="JAM129" s="21"/>
      <c r="JAN129" s="21"/>
      <c r="JAO129" s="21"/>
      <c r="JAP129" s="21"/>
      <c r="JAQ129" s="21"/>
      <c r="JAR129" s="21"/>
      <c r="JAS129" s="21"/>
      <c r="JAT129" s="21"/>
      <c r="JAU129" s="21"/>
      <c r="JAV129" s="21"/>
      <c r="JAW129" s="21"/>
      <c r="JAX129" s="21"/>
      <c r="JAY129" s="21"/>
      <c r="JAZ129" s="21"/>
      <c r="JBA129" s="21"/>
      <c r="JBB129" s="21"/>
      <c r="JBC129" s="21"/>
      <c r="JBD129" s="21"/>
      <c r="JBE129" s="21"/>
      <c r="JBF129" s="21"/>
      <c r="JBG129" s="21"/>
      <c r="JBH129" s="21"/>
      <c r="JBI129" s="21"/>
      <c r="JBJ129" s="21"/>
      <c r="JBK129" s="21"/>
      <c r="JBL129" s="21"/>
      <c r="JBM129" s="21"/>
      <c r="JBN129" s="21"/>
      <c r="JBO129" s="21"/>
      <c r="JBP129" s="21"/>
      <c r="JBQ129" s="21"/>
      <c r="JBR129" s="21"/>
      <c r="JBS129" s="21"/>
      <c r="JBT129" s="21"/>
      <c r="JBU129" s="21"/>
      <c r="JBV129" s="21"/>
      <c r="JBW129" s="21"/>
      <c r="JBX129" s="21"/>
      <c r="JBY129" s="21"/>
      <c r="JBZ129" s="21"/>
      <c r="JCA129" s="21"/>
      <c r="JCB129" s="21"/>
      <c r="JCC129" s="21"/>
      <c r="JCD129" s="21"/>
      <c r="JCE129" s="21"/>
      <c r="JCF129" s="21"/>
      <c r="JCG129" s="21"/>
      <c r="JCH129" s="21"/>
      <c r="JCI129" s="21"/>
      <c r="JCJ129" s="21"/>
      <c r="JCK129" s="21"/>
      <c r="JCL129" s="21"/>
      <c r="JCM129" s="21"/>
      <c r="JCN129" s="21"/>
      <c r="JCO129" s="21"/>
      <c r="JCP129" s="21"/>
      <c r="JCQ129" s="21"/>
      <c r="JCR129" s="21"/>
      <c r="JCS129" s="21"/>
      <c r="JCT129" s="21"/>
      <c r="JCU129" s="21"/>
      <c r="JCV129" s="21"/>
      <c r="JCW129" s="21"/>
      <c r="JCX129" s="21"/>
      <c r="JCY129" s="21"/>
      <c r="JCZ129" s="21"/>
      <c r="JDA129" s="21"/>
      <c r="JDB129" s="21"/>
      <c r="JDC129" s="21"/>
      <c r="JDD129" s="21"/>
      <c r="JDE129" s="21"/>
      <c r="JDF129" s="21"/>
      <c r="JDG129" s="21"/>
      <c r="JDH129" s="21"/>
      <c r="JDI129" s="21"/>
      <c r="JDJ129" s="21"/>
      <c r="JDK129" s="21"/>
      <c r="JDL129" s="21"/>
      <c r="JDM129" s="21"/>
      <c r="JDN129" s="21"/>
      <c r="JDO129" s="21"/>
      <c r="JDP129" s="21"/>
      <c r="JDQ129" s="21"/>
      <c r="JDR129" s="21"/>
      <c r="JDS129" s="21"/>
      <c r="JDT129" s="21"/>
      <c r="JDU129" s="21"/>
      <c r="JDV129" s="21"/>
      <c r="JDW129" s="21"/>
      <c r="JDX129" s="21"/>
      <c r="JDY129" s="21"/>
      <c r="JDZ129" s="21"/>
      <c r="JEA129" s="21"/>
      <c r="JEB129" s="21"/>
      <c r="JEC129" s="21"/>
      <c r="JED129" s="21"/>
      <c r="JEE129" s="21"/>
      <c r="JEF129" s="21"/>
      <c r="JEG129" s="21"/>
      <c r="JEH129" s="21"/>
      <c r="JEI129" s="21"/>
      <c r="JEJ129" s="21"/>
      <c r="JEK129" s="21"/>
      <c r="JEL129" s="21"/>
      <c r="JEM129" s="21"/>
      <c r="JEN129" s="21"/>
      <c r="JEO129" s="21"/>
      <c r="JEP129" s="21"/>
      <c r="JEQ129" s="21"/>
      <c r="JER129" s="21"/>
      <c r="JES129" s="21"/>
      <c r="JET129" s="21"/>
      <c r="JEU129" s="21"/>
      <c r="JEV129" s="21"/>
      <c r="JEW129" s="21"/>
      <c r="JEX129" s="21"/>
      <c r="JEY129" s="21"/>
      <c r="JEZ129" s="21"/>
      <c r="JFA129" s="21"/>
      <c r="JFB129" s="21"/>
      <c r="JFC129" s="21"/>
      <c r="JFD129" s="21"/>
      <c r="JFE129" s="21"/>
      <c r="JFF129" s="21"/>
      <c r="JFG129" s="21"/>
      <c r="JFH129" s="21"/>
      <c r="JFI129" s="21"/>
      <c r="JFJ129" s="21"/>
      <c r="JFK129" s="21"/>
      <c r="JFL129" s="21"/>
      <c r="JFM129" s="21"/>
      <c r="JFN129" s="21"/>
      <c r="JFO129" s="21"/>
      <c r="JFP129" s="21"/>
      <c r="JFQ129" s="21"/>
      <c r="JFR129" s="21"/>
      <c r="JFS129" s="21"/>
      <c r="JFT129" s="21"/>
      <c r="JFU129" s="21"/>
      <c r="JFV129" s="21"/>
      <c r="JFW129" s="21"/>
      <c r="JFX129" s="21"/>
      <c r="JFY129" s="21"/>
      <c r="JFZ129" s="21"/>
      <c r="JGA129" s="21"/>
      <c r="JGB129" s="21"/>
      <c r="JGC129" s="21"/>
      <c r="JGD129" s="21"/>
      <c r="JGE129" s="21"/>
      <c r="JGF129" s="21"/>
      <c r="JGG129" s="21"/>
      <c r="JGH129" s="21"/>
      <c r="JGI129" s="21"/>
      <c r="JGJ129" s="21"/>
      <c r="JGK129" s="21"/>
      <c r="JGL129" s="21"/>
      <c r="JGM129" s="21"/>
      <c r="JGN129" s="21"/>
      <c r="JGO129" s="21"/>
      <c r="JGP129" s="21"/>
      <c r="JGQ129" s="21"/>
      <c r="JGR129" s="21"/>
      <c r="JGS129" s="21"/>
      <c r="JGT129" s="21"/>
      <c r="JGU129" s="21"/>
      <c r="JGV129" s="21"/>
      <c r="JGW129" s="21"/>
      <c r="JGX129" s="21"/>
      <c r="JGY129" s="21"/>
      <c r="JGZ129" s="21"/>
      <c r="JHA129" s="21"/>
      <c r="JHB129" s="21"/>
      <c r="JHC129" s="21"/>
      <c r="JHD129" s="21"/>
      <c r="JHE129" s="21"/>
      <c r="JHF129" s="21"/>
      <c r="JHG129" s="21"/>
      <c r="JHH129" s="21"/>
      <c r="JHI129" s="21"/>
      <c r="JHJ129" s="21"/>
      <c r="JHK129" s="21"/>
      <c r="JHL129" s="21"/>
      <c r="JHM129" s="21"/>
      <c r="JHN129" s="21"/>
      <c r="JHO129" s="21"/>
      <c r="JHP129" s="21"/>
      <c r="JHQ129" s="21"/>
      <c r="JHR129" s="21"/>
      <c r="JHS129" s="21"/>
      <c r="JHT129" s="21"/>
      <c r="JHU129" s="21"/>
      <c r="JHV129" s="21"/>
      <c r="JHW129" s="21"/>
      <c r="JHX129" s="21"/>
      <c r="JHY129" s="21"/>
      <c r="JHZ129" s="21"/>
      <c r="JIA129" s="21"/>
      <c r="JIB129" s="21"/>
      <c r="JIC129" s="21"/>
      <c r="JID129" s="21"/>
      <c r="JIE129" s="21"/>
      <c r="JIF129" s="21"/>
      <c r="JIG129" s="21"/>
      <c r="JIH129" s="21"/>
      <c r="JII129" s="21"/>
      <c r="JIJ129" s="21"/>
      <c r="JIK129" s="21"/>
      <c r="JIL129" s="21"/>
      <c r="JIM129" s="21"/>
      <c r="JIN129" s="21"/>
      <c r="JIO129" s="21"/>
      <c r="JIP129" s="21"/>
      <c r="JIQ129" s="21"/>
      <c r="JIR129" s="21"/>
      <c r="JIS129" s="21"/>
      <c r="JIT129" s="21"/>
      <c r="JIU129" s="21"/>
      <c r="JIV129" s="21"/>
      <c r="JIW129" s="21"/>
      <c r="JIX129" s="21"/>
      <c r="JIY129" s="21"/>
      <c r="JIZ129" s="21"/>
      <c r="JJA129" s="21"/>
      <c r="JJB129" s="21"/>
      <c r="JJC129" s="21"/>
      <c r="JJD129" s="21"/>
      <c r="JJE129" s="21"/>
      <c r="JJF129" s="21"/>
      <c r="JJG129" s="21"/>
      <c r="JJH129" s="21"/>
      <c r="JJI129" s="21"/>
      <c r="JJJ129" s="21"/>
      <c r="JJK129" s="21"/>
      <c r="JJL129" s="21"/>
      <c r="JJM129" s="21"/>
      <c r="JJN129" s="21"/>
      <c r="JJO129" s="21"/>
      <c r="JJP129" s="21"/>
      <c r="JJQ129" s="21"/>
      <c r="JJR129" s="21"/>
      <c r="JJS129" s="21"/>
      <c r="JJT129" s="21"/>
      <c r="JJU129" s="21"/>
      <c r="JJV129" s="21"/>
      <c r="JJW129" s="21"/>
      <c r="JJX129" s="21"/>
      <c r="JJY129" s="21"/>
      <c r="JJZ129" s="21"/>
      <c r="JKA129" s="21"/>
      <c r="JKB129" s="21"/>
      <c r="JKC129" s="21"/>
      <c r="JKD129" s="21"/>
      <c r="JKE129" s="21"/>
      <c r="JKF129" s="21"/>
      <c r="JKG129" s="21"/>
      <c r="JKH129" s="21"/>
      <c r="JKI129" s="21"/>
      <c r="JKJ129" s="21"/>
      <c r="JKK129" s="21"/>
      <c r="JKL129" s="21"/>
      <c r="JKM129" s="21"/>
      <c r="JKN129" s="21"/>
      <c r="JKO129" s="21"/>
      <c r="JKP129" s="21"/>
      <c r="JKQ129" s="21"/>
      <c r="JKR129" s="21"/>
      <c r="JKS129" s="21"/>
      <c r="JKT129" s="21"/>
      <c r="JKU129" s="21"/>
      <c r="JKV129" s="21"/>
      <c r="JKW129" s="21"/>
      <c r="JKX129" s="21"/>
      <c r="JKY129" s="21"/>
      <c r="JKZ129" s="21"/>
      <c r="JLA129" s="21"/>
      <c r="JLB129" s="21"/>
      <c r="JLC129" s="21"/>
      <c r="JLD129" s="21"/>
      <c r="JLE129" s="21"/>
      <c r="JLF129" s="21"/>
      <c r="JLG129" s="21"/>
      <c r="JLH129" s="21"/>
      <c r="JLI129" s="21"/>
      <c r="JLJ129" s="21"/>
      <c r="JLK129" s="21"/>
      <c r="JLL129" s="21"/>
      <c r="JLM129" s="21"/>
      <c r="JLN129" s="21"/>
      <c r="JLO129" s="21"/>
      <c r="JLP129" s="21"/>
      <c r="JLQ129" s="21"/>
      <c r="JLR129" s="21"/>
      <c r="JLS129" s="21"/>
      <c r="JLT129" s="21"/>
      <c r="JLU129" s="21"/>
      <c r="JLV129" s="21"/>
      <c r="JLW129" s="21"/>
      <c r="JLX129" s="21"/>
      <c r="JLY129" s="21"/>
      <c r="JLZ129" s="21"/>
      <c r="JMA129" s="21"/>
      <c r="JMB129" s="21"/>
      <c r="JMC129" s="21"/>
      <c r="JMD129" s="21"/>
      <c r="JME129" s="21"/>
      <c r="JMF129" s="21"/>
      <c r="JMG129" s="21"/>
      <c r="JMH129" s="21"/>
      <c r="JMI129" s="21"/>
      <c r="JMJ129" s="21"/>
      <c r="JMK129" s="21"/>
      <c r="JML129" s="21"/>
      <c r="JMM129" s="21"/>
      <c r="JMN129" s="21"/>
      <c r="JMO129" s="21"/>
      <c r="JMP129" s="21"/>
      <c r="JMQ129" s="21"/>
      <c r="JMR129" s="21"/>
      <c r="JMS129" s="21"/>
      <c r="JMT129" s="21"/>
      <c r="JMU129" s="21"/>
      <c r="JMV129" s="21"/>
      <c r="JMW129" s="21"/>
      <c r="JMX129" s="21"/>
      <c r="JMY129" s="21"/>
      <c r="JMZ129" s="21"/>
      <c r="JNA129" s="21"/>
      <c r="JNB129" s="21"/>
      <c r="JNC129" s="21"/>
      <c r="JND129" s="21"/>
      <c r="JNE129" s="21"/>
      <c r="JNF129" s="21"/>
      <c r="JNG129" s="21"/>
      <c r="JNH129" s="21"/>
      <c r="JNI129" s="21"/>
      <c r="JNJ129" s="21"/>
      <c r="JNK129" s="21"/>
      <c r="JNL129" s="21"/>
      <c r="JNM129" s="21"/>
      <c r="JNN129" s="21"/>
      <c r="JNO129" s="21"/>
      <c r="JNP129" s="21"/>
      <c r="JNQ129" s="21"/>
      <c r="JNR129" s="21"/>
      <c r="JNS129" s="21"/>
      <c r="JNT129" s="21"/>
      <c r="JNU129" s="21"/>
      <c r="JNV129" s="21"/>
      <c r="JNW129" s="21"/>
      <c r="JNX129" s="21"/>
      <c r="JNY129" s="21"/>
      <c r="JNZ129" s="21"/>
      <c r="JOA129" s="21"/>
      <c r="JOB129" s="21"/>
      <c r="JOC129" s="21"/>
      <c r="JOD129" s="21"/>
      <c r="JOE129" s="21"/>
      <c r="JOF129" s="21"/>
      <c r="JOG129" s="21"/>
      <c r="JOH129" s="21"/>
      <c r="JOI129" s="21"/>
      <c r="JOJ129" s="21"/>
      <c r="JOK129" s="21"/>
      <c r="JOL129" s="21"/>
      <c r="JOM129" s="21"/>
      <c r="JON129" s="21"/>
      <c r="JOO129" s="21"/>
      <c r="JOP129" s="21"/>
      <c r="JOQ129" s="21"/>
      <c r="JOR129" s="21"/>
      <c r="JOS129" s="21"/>
      <c r="JOT129" s="21"/>
      <c r="JOU129" s="21"/>
      <c r="JOV129" s="21"/>
      <c r="JOW129" s="21"/>
      <c r="JOX129" s="21"/>
      <c r="JOY129" s="21"/>
      <c r="JOZ129" s="21"/>
      <c r="JPA129" s="21"/>
      <c r="JPB129" s="21"/>
      <c r="JPC129" s="21"/>
      <c r="JPD129" s="21"/>
      <c r="JPE129" s="21"/>
      <c r="JPF129" s="21"/>
      <c r="JPG129" s="21"/>
      <c r="JPH129" s="21"/>
      <c r="JPI129" s="21"/>
      <c r="JPJ129" s="21"/>
      <c r="JPK129" s="21"/>
      <c r="JPL129" s="21"/>
      <c r="JPM129" s="21"/>
      <c r="JPN129" s="21"/>
      <c r="JPO129" s="21"/>
      <c r="JPP129" s="21"/>
      <c r="JPQ129" s="21"/>
      <c r="JPR129" s="21"/>
      <c r="JPS129" s="21"/>
      <c r="JPT129" s="21"/>
      <c r="JPU129" s="21"/>
      <c r="JPV129" s="21"/>
      <c r="JPW129" s="21"/>
      <c r="JPX129" s="21"/>
      <c r="JPY129" s="21"/>
      <c r="JPZ129" s="21"/>
      <c r="JQA129" s="21"/>
      <c r="JQB129" s="21"/>
      <c r="JQC129" s="21"/>
      <c r="JQD129" s="21"/>
      <c r="JQE129" s="21"/>
      <c r="JQF129" s="21"/>
      <c r="JQG129" s="21"/>
      <c r="JQH129" s="21"/>
      <c r="JQI129" s="21"/>
      <c r="JQJ129" s="21"/>
      <c r="JQK129" s="21"/>
      <c r="JQL129" s="21"/>
      <c r="JQM129" s="21"/>
      <c r="JQN129" s="21"/>
      <c r="JQO129" s="21"/>
      <c r="JQP129" s="21"/>
      <c r="JQQ129" s="21"/>
      <c r="JQR129" s="21"/>
      <c r="JQS129" s="21"/>
      <c r="JQT129" s="21"/>
      <c r="JQU129" s="21"/>
      <c r="JQV129" s="21"/>
      <c r="JQW129" s="21"/>
      <c r="JQX129" s="21"/>
      <c r="JQY129" s="21"/>
      <c r="JQZ129" s="21"/>
      <c r="JRA129" s="21"/>
      <c r="JRB129" s="21"/>
      <c r="JRC129" s="21"/>
      <c r="JRD129" s="21"/>
      <c r="JRE129" s="21"/>
      <c r="JRF129" s="21"/>
      <c r="JRG129" s="21"/>
      <c r="JRH129" s="21"/>
      <c r="JRI129" s="21"/>
      <c r="JRJ129" s="21"/>
      <c r="JRK129" s="21"/>
      <c r="JRL129" s="21"/>
      <c r="JRM129" s="21"/>
      <c r="JRN129" s="21"/>
      <c r="JRO129" s="21"/>
      <c r="JRP129" s="21"/>
      <c r="JRQ129" s="21"/>
      <c r="JRR129" s="21"/>
      <c r="JRS129" s="21"/>
      <c r="JRT129" s="21"/>
      <c r="JRU129" s="21"/>
      <c r="JRV129" s="21"/>
      <c r="JRW129" s="21"/>
      <c r="JRX129" s="21"/>
      <c r="JRY129" s="21"/>
      <c r="JRZ129" s="21"/>
      <c r="JSA129" s="21"/>
      <c r="JSB129" s="21"/>
      <c r="JSC129" s="21"/>
      <c r="JSD129" s="21"/>
      <c r="JSE129" s="21"/>
      <c r="JSF129" s="21"/>
      <c r="JSG129" s="21"/>
      <c r="JSH129" s="21"/>
      <c r="JSI129" s="21"/>
      <c r="JSJ129" s="21"/>
      <c r="JSK129" s="21"/>
      <c r="JSL129" s="21"/>
      <c r="JSM129" s="21"/>
      <c r="JSN129" s="21"/>
      <c r="JSO129" s="21"/>
      <c r="JSP129" s="21"/>
      <c r="JSQ129" s="21"/>
      <c r="JSR129" s="21"/>
      <c r="JSS129" s="21"/>
      <c r="JST129" s="21"/>
      <c r="JSU129" s="21"/>
      <c r="JSV129" s="21"/>
      <c r="JSW129" s="21"/>
      <c r="JSX129" s="21"/>
      <c r="JSY129" s="21"/>
      <c r="JSZ129" s="21"/>
      <c r="JTA129" s="21"/>
      <c r="JTB129" s="21"/>
      <c r="JTC129" s="21"/>
      <c r="JTD129" s="21"/>
      <c r="JTE129" s="21"/>
      <c r="JTF129" s="21"/>
      <c r="JTG129" s="21"/>
      <c r="JTH129" s="21"/>
      <c r="JTI129" s="21"/>
      <c r="JTJ129" s="21"/>
      <c r="JTK129" s="21"/>
      <c r="JTL129" s="21"/>
      <c r="JTM129" s="21"/>
      <c r="JTN129" s="21"/>
      <c r="JTO129" s="21"/>
      <c r="JTP129" s="21"/>
      <c r="JTQ129" s="21"/>
      <c r="JTR129" s="21"/>
      <c r="JTS129" s="21"/>
      <c r="JTT129" s="21"/>
      <c r="JTU129" s="21"/>
      <c r="JTV129" s="21"/>
      <c r="JTW129" s="21"/>
      <c r="JTX129" s="21"/>
      <c r="JTY129" s="21"/>
      <c r="JTZ129" s="21"/>
      <c r="JUA129" s="21"/>
      <c r="JUB129" s="21"/>
      <c r="JUC129" s="21"/>
      <c r="JUD129" s="21"/>
      <c r="JUE129" s="21"/>
      <c r="JUF129" s="21"/>
      <c r="JUG129" s="21"/>
      <c r="JUH129" s="21"/>
      <c r="JUI129" s="21"/>
      <c r="JUJ129" s="21"/>
      <c r="JUK129" s="21"/>
      <c r="JUL129" s="21"/>
      <c r="JUM129" s="21"/>
      <c r="JUN129" s="21"/>
      <c r="JUO129" s="21"/>
      <c r="JUP129" s="21"/>
      <c r="JUQ129" s="21"/>
      <c r="JUR129" s="21"/>
      <c r="JUS129" s="21"/>
      <c r="JUT129" s="21"/>
      <c r="JUU129" s="21"/>
      <c r="JUV129" s="21"/>
      <c r="JUW129" s="21"/>
      <c r="JUX129" s="21"/>
      <c r="JUY129" s="21"/>
      <c r="JUZ129" s="21"/>
      <c r="JVA129" s="21"/>
      <c r="JVB129" s="21"/>
      <c r="JVC129" s="21"/>
      <c r="JVD129" s="21"/>
      <c r="JVE129" s="21"/>
      <c r="JVF129" s="21"/>
      <c r="JVG129" s="21"/>
      <c r="JVH129" s="21"/>
      <c r="JVI129" s="21"/>
      <c r="JVJ129" s="21"/>
      <c r="JVK129" s="21"/>
      <c r="JVL129" s="21"/>
      <c r="JVM129" s="21"/>
      <c r="JVN129" s="21"/>
      <c r="JVO129" s="21"/>
      <c r="JVP129" s="21"/>
      <c r="JVQ129" s="21"/>
      <c r="JVR129" s="21"/>
      <c r="JVS129" s="21"/>
      <c r="JVT129" s="21"/>
      <c r="JVU129" s="21"/>
      <c r="JVV129" s="21"/>
      <c r="JVW129" s="21"/>
      <c r="JVX129" s="21"/>
      <c r="JVY129" s="21"/>
      <c r="JVZ129" s="21"/>
      <c r="JWA129" s="21"/>
      <c r="JWB129" s="21"/>
      <c r="JWC129" s="21"/>
      <c r="JWD129" s="21"/>
      <c r="JWE129" s="21"/>
      <c r="JWF129" s="21"/>
      <c r="JWG129" s="21"/>
      <c r="JWH129" s="21"/>
      <c r="JWI129" s="21"/>
      <c r="JWJ129" s="21"/>
      <c r="JWK129" s="21"/>
      <c r="JWL129" s="21"/>
      <c r="JWM129" s="21"/>
      <c r="JWN129" s="21"/>
      <c r="JWO129" s="21"/>
      <c r="JWP129" s="21"/>
      <c r="JWQ129" s="21"/>
      <c r="JWR129" s="21"/>
      <c r="JWS129" s="21"/>
      <c r="JWT129" s="21"/>
      <c r="JWU129" s="21"/>
      <c r="JWV129" s="21"/>
      <c r="JWW129" s="21"/>
      <c r="JWX129" s="21"/>
      <c r="JWY129" s="21"/>
      <c r="JWZ129" s="21"/>
      <c r="JXA129" s="21"/>
      <c r="JXB129" s="21"/>
      <c r="JXC129" s="21"/>
      <c r="JXD129" s="21"/>
      <c r="JXE129" s="21"/>
      <c r="JXF129" s="21"/>
      <c r="JXG129" s="21"/>
      <c r="JXH129" s="21"/>
      <c r="JXI129" s="21"/>
      <c r="JXJ129" s="21"/>
      <c r="JXK129" s="21"/>
      <c r="JXL129" s="21"/>
      <c r="JXM129" s="21"/>
      <c r="JXN129" s="21"/>
      <c r="JXO129" s="21"/>
      <c r="JXP129" s="21"/>
      <c r="JXQ129" s="21"/>
      <c r="JXR129" s="21"/>
      <c r="JXS129" s="21"/>
      <c r="JXT129" s="21"/>
      <c r="JXU129" s="21"/>
      <c r="JXV129" s="21"/>
      <c r="JXW129" s="21"/>
      <c r="JXX129" s="21"/>
      <c r="JXY129" s="21"/>
      <c r="JXZ129" s="21"/>
      <c r="JYA129" s="21"/>
      <c r="JYB129" s="21"/>
      <c r="JYC129" s="21"/>
      <c r="JYD129" s="21"/>
      <c r="JYE129" s="21"/>
      <c r="JYF129" s="21"/>
      <c r="JYG129" s="21"/>
      <c r="JYH129" s="21"/>
      <c r="JYI129" s="21"/>
      <c r="JYJ129" s="21"/>
      <c r="JYK129" s="21"/>
      <c r="JYL129" s="21"/>
      <c r="JYM129" s="21"/>
      <c r="JYN129" s="21"/>
      <c r="JYO129" s="21"/>
      <c r="JYP129" s="21"/>
      <c r="JYQ129" s="21"/>
      <c r="JYR129" s="21"/>
      <c r="JYS129" s="21"/>
      <c r="JYT129" s="21"/>
      <c r="JYU129" s="21"/>
      <c r="JYV129" s="21"/>
      <c r="JYW129" s="21"/>
      <c r="JYX129" s="21"/>
      <c r="JYY129" s="21"/>
      <c r="JYZ129" s="21"/>
      <c r="JZA129" s="21"/>
      <c r="JZB129" s="21"/>
      <c r="JZC129" s="21"/>
      <c r="JZD129" s="21"/>
      <c r="JZE129" s="21"/>
      <c r="JZF129" s="21"/>
      <c r="JZG129" s="21"/>
      <c r="JZH129" s="21"/>
      <c r="JZI129" s="21"/>
      <c r="JZJ129" s="21"/>
      <c r="JZK129" s="21"/>
      <c r="JZL129" s="21"/>
      <c r="JZM129" s="21"/>
      <c r="JZN129" s="21"/>
      <c r="JZO129" s="21"/>
      <c r="JZP129" s="21"/>
      <c r="JZQ129" s="21"/>
      <c r="JZR129" s="21"/>
      <c r="JZS129" s="21"/>
      <c r="JZT129" s="21"/>
      <c r="JZU129" s="21"/>
      <c r="JZV129" s="21"/>
      <c r="JZW129" s="21"/>
      <c r="JZX129" s="21"/>
      <c r="JZY129" s="21"/>
      <c r="JZZ129" s="21"/>
      <c r="KAA129" s="21"/>
      <c r="KAB129" s="21"/>
      <c r="KAC129" s="21"/>
      <c r="KAD129" s="21"/>
      <c r="KAE129" s="21"/>
      <c r="KAF129" s="21"/>
      <c r="KAG129" s="21"/>
      <c r="KAH129" s="21"/>
      <c r="KAI129" s="21"/>
      <c r="KAJ129" s="21"/>
      <c r="KAK129" s="21"/>
      <c r="KAL129" s="21"/>
      <c r="KAM129" s="21"/>
      <c r="KAN129" s="21"/>
      <c r="KAO129" s="21"/>
      <c r="KAP129" s="21"/>
      <c r="KAQ129" s="21"/>
      <c r="KAR129" s="21"/>
      <c r="KAS129" s="21"/>
      <c r="KAT129" s="21"/>
      <c r="KAU129" s="21"/>
      <c r="KAV129" s="21"/>
      <c r="KAW129" s="21"/>
      <c r="KAX129" s="21"/>
      <c r="KAY129" s="21"/>
      <c r="KAZ129" s="21"/>
      <c r="KBA129" s="21"/>
      <c r="KBB129" s="21"/>
      <c r="KBC129" s="21"/>
      <c r="KBD129" s="21"/>
      <c r="KBE129" s="21"/>
      <c r="KBF129" s="21"/>
      <c r="KBG129" s="21"/>
      <c r="KBH129" s="21"/>
      <c r="KBI129" s="21"/>
      <c r="KBJ129" s="21"/>
      <c r="KBK129" s="21"/>
      <c r="KBL129" s="21"/>
      <c r="KBM129" s="21"/>
      <c r="KBN129" s="21"/>
      <c r="KBO129" s="21"/>
      <c r="KBP129" s="21"/>
      <c r="KBQ129" s="21"/>
      <c r="KBR129" s="21"/>
      <c r="KBS129" s="21"/>
      <c r="KBT129" s="21"/>
      <c r="KBU129" s="21"/>
      <c r="KBV129" s="21"/>
      <c r="KBW129" s="21"/>
      <c r="KBX129" s="21"/>
      <c r="KBY129" s="21"/>
      <c r="KBZ129" s="21"/>
      <c r="KCA129" s="21"/>
      <c r="KCB129" s="21"/>
      <c r="KCC129" s="21"/>
      <c r="KCD129" s="21"/>
      <c r="KCE129" s="21"/>
      <c r="KCF129" s="21"/>
      <c r="KCG129" s="21"/>
      <c r="KCH129" s="21"/>
      <c r="KCI129" s="21"/>
      <c r="KCJ129" s="21"/>
      <c r="KCK129" s="21"/>
      <c r="KCL129" s="21"/>
      <c r="KCM129" s="21"/>
      <c r="KCN129" s="21"/>
      <c r="KCO129" s="21"/>
      <c r="KCP129" s="21"/>
      <c r="KCQ129" s="21"/>
      <c r="KCR129" s="21"/>
      <c r="KCS129" s="21"/>
      <c r="KCT129" s="21"/>
      <c r="KCU129" s="21"/>
      <c r="KCV129" s="21"/>
      <c r="KCW129" s="21"/>
      <c r="KCX129" s="21"/>
      <c r="KCY129" s="21"/>
      <c r="KCZ129" s="21"/>
      <c r="KDA129" s="21"/>
      <c r="KDB129" s="21"/>
      <c r="KDC129" s="21"/>
      <c r="KDD129" s="21"/>
      <c r="KDE129" s="21"/>
      <c r="KDF129" s="21"/>
      <c r="KDG129" s="21"/>
      <c r="KDH129" s="21"/>
      <c r="KDI129" s="21"/>
      <c r="KDJ129" s="21"/>
      <c r="KDK129" s="21"/>
      <c r="KDL129" s="21"/>
      <c r="KDM129" s="21"/>
      <c r="KDN129" s="21"/>
      <c r="KDO129" s="21"/>
      <c r="KDP129" s="21"/>
      <c r="KDQ129" s="21"/>
      <c r="KDR129" s="21"/>
      <c r="KDS129" s="21"/>
      <c r="KDT129" s="21"/>
      <c r="KDU129" s="21"/>
      <c r="KDV129" s="21"/>
      <c r="KDW129" s="21"/>
      <c r="KDX129" s="21"/>
      <c r="KDY129" s="21"/>
      <c r="KDZ129" s="21"/>
      <c r="KEA129" s="21"/>
      <c r="KEB129" s="21"/>
      <c r="KEC129" s="21"/>
      <c r="KED129" s="21"/>
      <c r="KEE129" s="21"/>
      <c r="KEF129" s="21"/>
      <c r="KEG129" s="21"/>
      <c r="KEH129" s="21"/>
      <c r="KEI129" s="21"/>
      <c r="KEJ129" s="21"/>
      <c r="KEK129" s="21"/>
      <c r="KEL129" s="21"/>
      <c r="KEM129" s="21"/>
      <c r="KEN129" s="21"/>
      <c r="KEO129" s="21"/>
      <c r="KEP129" s="21"/>
      <c r="KEQ129" s="21"/>
      <c r="KER129" s="21"/>
      <c r="KES129" s="21"/>
      <c r="KET129" s="21"/>
      <c r="KEU129" s="21"/>
      <c r="KEV129" s="21"/>
      <c r="KEW129" s="21"/>
      <c r="KEX129" s="21"/>
      <c r="KEY129" s="21"/>
      <c r="KEZ129" s="21"/>
      <c r="KFA129" s="21"/>
      <c r="KFB129" s="21"/>
      <c r="KFC129" s="21"/>
      <c r="KFD129" s="21"/>
      <c r="KFE129" s="21"/>
      <c r="KFF129" s="21"/>
      <c r="KFG129" s="21"/>
      <c r="KFH129" s="21"/>
      <c r="KFI129" s="21"/>
      <c r="KFJ129" s="21"/>
      <c r="KFK129" s="21"/>
      <c r="KFL129" s="21"/>
      <c r="KFM129" s="21"/>
      <c r="KFN129" s="21"/>
      <c r="KFO129" s="21"/>
      <c r="KFP129" s="21"/>
      <c r="KFQ129" s="21"/>
      <c r="KFR129" s="21"/>
      <c r="KFS129" s="21"/>
      <c r="KFT129" s="21"/>
      <c r="KFU129" s="21"/>
      <c r="KFV129" s="21"/>
      <c r="KFW129" s="21"/>
      <c r="KFX129" s="21"/>
      <c r="KFY129" s="21"/>
      <c r="KFZ129" s="21"/>
      <c r="KGA129" s="21"/>
      <c r="KGB129" s="21"/>
      <c r="KGC129" s="21"/>
      <c r="KGD129" s="21"/>
      <c r="KGE129" s="21"/>
      <c r="KGF129" s="21"/>
      <c r="KGG129" s="21"/>
      <c r="KGH129" s="21"/>
      <c r="KGI129" s="21"/>
      <c r="KGJ129" s="21"/>
      <c r="KGK129" s="21"/>
      <c r="KGL129" s="21"/>
      <c r="KGM129" s="21"/>
      <c r="KGN129" s="21"/>
      <c r="KGO129" s="21"/>
      <c r="KGP129" s="21"/>
      <c r="KGQ129" s="21"/>
      <c r="KGR129" s="21"/>
      <c r="KGS129" s="21"/>
      <c r="KGT129" s="21"/>
      <c r="KGU129" s="21"/>
      <c r="KGV129" s="21"/>
      <c r="KGW129" s="21"/>
      <c r="KGX129" s="21"/>
      <c r="KGY129" s="21"/>
      <c r="KGZ129" s="21"/>
      <c r="KHA129" s="21"/>
      <c r="KHB129" s="21"/>
      <c r="KHC129" s="21"/>
      <c r="KHD129" s="21"/>
      <c r="KHE129" s="21"/>
      <c r="KHF129" s="21"/>
      <c r="KHG129" s="21"/>
      <c r="KHH129" s="21"/>
      <c r="KHI129" s="21"/>
      <c r="KHJ129" s="21"/>
      <c r="KHK129" s="21"/>
      <c r="KHL129" s="21"/>
      <c r="KHM129" s="21"/>
      <c r="KHN129" s="21"/>
      <c r="KHO129" s="21"/>
      <c r="KHP129" s="21"/>
      <c r="KHQ129" s="21"/>
      <c r="KHR129" s="21"/>
      <c r="KHS129" s="21"/>
      <c r="KHT129" s="21"/>
      <c r="KHU129" s="21"/>
      <c r="KHV129" s="21"/>
      <c r="KHW129" s="21"/>
      <c r="KHX129" s="21"/>
      <c r="KHY129" s="21"/>
      <c r="KHZ129" s="21"/>
      <c r="KIA129" s="21"/>
      <c r="KIB129" s="21"/>
      <c r="KIC129" s="21"/>
      <c r="KID129" s="21"/>
      <c r="KIE129" s="21"/>
      <c r="KIF129" s="21"/>
      <c r="KIG129" s="21"/>
      <c r="KIH129" s="21"/>
      <c r="KII129" s="21"/>
      <c r="KIJ129" s="21"/>
      <c r="KIK129" s="21"/>
      <c r="KIL129" s="21"/>
      <c r="KIM129" s="21"/>
      <c r="KIN129" s="21"/>
      <c r="KIO129" s="21"/>
      <c r="KIP129" s="21"/>
      <c r="KIQ129" s="21"/>
      <c r="KIR129" s="21"/>
      <c r="KIS129" s="21"/>
      <c r="KIT129" s="21"/>
      <c r="KIU129" s="21"/>
      <c r="KIV129" s="21"/>
      <c r="KIW129" s="21"/>
      <c r="KIX129" s="21"/>
      <c r="KIY129" s="21"/>
      <c r="KIZ129" s="21"/>
      <c r="KJA129" s="21"/>
      <c r="KJB129" s="21"/>
      <c r="KJC129" s="21"/>
      <c r="KJD129" s="21"/>
      <c r="KJE129" s="21"/>
      <c r="KJF129" s="21"/>
      <c r="KJG129" s="21"/>
      <c r="KJH129" s="21"/>
      <c r="KJI129" s="21"/>
      <c r="KJJ129" s="21"/>
      <c r="KJK129" s="21"/>
      <c r="KJL129" s="21"/>
      <c r="KJM129" s="21"/>
      <c r="KJN129" s="21"/>
      <c r="KJO129" s="21"/>
      <c r="KJP129" s="21"/>
      <c r="KJQ129" s="21"/>
      <c r="KJR129" s="21"/>
      <c r="KJS129" s="21"/>
      <c r="KJT129" s="21"/>
      <c r="KJU129" s="21"/>
      <c r="KJV129" s="21"/>
      <c r="KJW129" s="21"/>
      <c r="KJX129" s="21"/>
      <c r="KJY129" s="21"/>
      <c r="KJZ129" s="21"/>
      <c r="KKA129" s="21"/>
      <c r="KKB129" s="21"/>
      <c r="KKC129" s="21"/>
      <c r="KKD129" s="21"/>
      <c r="KKE129" s="21"/>
      <c r="KKF129" s="21"/>
      <c r="KKG129" s="21"/>
      <c r="KKH129" s="21"/>
      <c r="KKI129" s="21"/>
      <c r="KKJ129" s="21"/>
      <c r="KKK129" s="21"/>
      <c r="KKL129" s="21"/>
      <c r="KKM129" s="21"/>
      <c r="KKN129" s="21"/>
      <c r="KKO129" s="21"/>
      <c r="KKP129" s="21"/>
      <c r="KKQ129" s="21"/>
      <c r="KKR129" s="21"/>
      <c r="KKS129" s="21"/>
      <c r="KKT129" s="21"/>
      <c r="KKU129" s="21"/>
      <c r="KKV129" s="21"/>
      <c r="KKW129" s="21"/>
      <c r="KKX129" s="21"/>
      <c r="KKY129" s="21"/>
      <c r="KKZ129" s="21"/>
      <c r="KLA129" s="21"/>
      <c r="KLB129" s="21"/>
      <c r="KLC129" s="21"/>
      <c r="KLD129" s="21"/>
      <c r="KLE129" s="21"/>
      <c r="KLF129" s="21"/>
      <c r="KLG129" s="21"/>
      <c r="KLH129" s="21"/>
      <c r="KLI129" s="21"/>
      <c r="KLJ129" s="21"/>
      <c r="KLK129" s="21"/>
      <c r="KLL129" s="21"/>
      <c r="KLM129" s="21"/>
      <c r="KLN129" s="21"/>
      <c r="KLO129" s="21"/>
      <c r="KLP129" s="21"/>
      <c r="KLQ129" s="21"/>
      <c r="KLR129" s="21"/>
      <c r="KLS129" s="21"/>
      <c r="KLT129" s="21"/>
      <c r="KLU129" s="21"/>
      <c r="KLV129" s="21"/>
      <c r="KLW129" s="21"/>
      <c r="KLX129" s="21"/>
      <c r="KLY129" s="21"/>
      <c r="KLZ129" s="21"/>
      <c r="KMA129" s="21"/>
      <c r="KMB129" s="21"/>
      <c r="KMC129" s="21"/>
      <c r="KMD129" s="21"/>
      <c r="KME129" s="21"/>
      <c r="KMF129" s="21"/>
      <c r="KMG129" s="21"/>
      <c r="KMH129" s="21"/>
      <c r="KMI129" s="21"/>
      <c r="KMJ129" s="21"/>
      <c r="KMK129" s="21"/>
      <c r="KML129" s="21"/>
      <c r="KMM129" s="21"/>
      <c r="KMN129" s="21"/>
      <c r="KMO129" s="21"/>
      <c r="KMP129" s="21"/>
      <c r="KMQ129" s="21"/>
      <c r="KMR129" s="21"/>
      <c r="KMS129" s="21"/>
      <c r="KMT129" s="21"/>
      <c r="KMU129" s="21"/>
      <c r="KMV129" s="21"/>
      <c r="KMW129" s="21"/>
      <c r="KMX129" s="21"/>
      <c r="KMY129" s="21"/>
      <c r="KMZ129" s="21"/>
      <c r="KNA129" s="21"/>
      <c r="KNB129" s="21"/>
      <c r="KNC129" s="21"/>
      <c r="KND129" s="21"/>
      <c r="KNE129" s="21"/>
      <c r="KNF129" s="21"/>
      <c r="KNG129" s="21"/>
      <c r="KNH129" s="21"/>
      <c r="KNI129" s="21"/>
      <c r="KNJ129" s="21"/>
      <c r="KNK129" s="21"/>
      <c r="KNL129" s="21"/>
      <c r="KNM129" s="21"/>
      <c r="KNN129" s="21"/>
      <c r="KNO129" s="21"/>
      <c r="KNP129" s="21"/>
      <c r="KNQ129" s="21"/>
      <c r="KNR129" s="21"/>
      <c r="KNS129" s="21"/>
      <c r="KNT129" s="21"/>
      <c r="KNU129" s="21"/>
      <c r="KNV129" s="21"/>
      <c r="KNW129" s="21"/>
      <c r="KNX129" s="21"/>
      <c r="KNY129" s="21"/>
      <c r="KNZ129" s="21"/>
      <c r="KOA129" s="21"/>
      <c r="KOB129" s="21"/>
      <c r="KOC129" s="21"/>
      <c r="KOD129" s="21"/>
      <c r="KOE129" s="21"/>
      <c r="KOF129" s="21"/>
      <c r="KOG129" s="21"/>
      <c r="KOH129" s="21"/>
      <c r="KOI129" s="21"/>
      <c r="KOJ129" s="21"/>
      <c r="KOK129" s="21"/>
      <c r="KOL129" s="21"/>
      <c r="KOM129" s="21"/>
      <c r="KON129" s="21"/>
      <c r="KOO129" s="21"/>
      <c r="KOP129" s="21"/>
      <c r="KOQ129" s="21"/>
      <c r="KOR129" s="21"/>
      <c r="KOS129" s="21"/>
      <c r="KOT129" s="21"/>
      <c r="KOU129" s="21"/>
      <c r="KOV129" s="21"/>
      <c r="KOW129" s="21"/>
      <c r="KOX129" s="21"/>
      <c r="KOY129" s="21"/>
      <c r="KOZ129" s="21"/>
      <c r="KPA129" s="21"/>
      <c r="KPB129" s="21"/>
      <c r="KPC129" s="21"/>
      <c r="KPD129" s="21"/>
      <c r="KPE129" s="21"/>
      <c r="KPF129" s="21"/>
      <c r="KPG129" s="21"/>
      <c r="KPH129" s="21"/>
      <c r="KPI129" s="21"/>
      <c r="KPJ129" s="21"/>
      <c r="KPK129" s="21"/>
      <c r="KPL129" s="21"/>
      <c r="KPM129" s="21"/>
      <c r="KPN129" s="21"/>
      <c r="KPO129" s="21"/>
      <c r="KPP129" s="21"/>
      <c r="KPQ129" s="21"/>
      <c r="KPR129" s="21"/>
      <c r="KPS129" s="21"/>
      <c r="KPT129" s="21"/>
      <c r="KPU129" s="21"/>
      <c r="KPV129" s="21"/>
      <c r="KPW129" s="21"/>
      <c r="KPX129" s="21"/>
      <c r="KPY129" s="21"/>
      <c r="KPZ129" s="21"/>
      <c r="KQA129" s="21"/>
      <c r="KQB129" s="21"/>
      <c r="KQC129" s="21"/>
      <c r="KQD129" s="21"/>
      <c r="KQE129" s="21"/>
      <c r="KQF129" s="21"/>
      <c r="KQG129" s="21"/>
      <c r="KQH129" s="21"/>
      <c r="KQI129" s="21"/>
      <c r="KQJ129" s="21"/>
      <c r="KQK129" s="21"/>
      <c r="KQL129" s="21"/>
      <c r="KQM129" s="21"/>
      <c r="KQN129" s="21"/>
      <c r="KQO129" s="21"/>
      <c r="KQP129" s="21"/>
      <c r="KQQ129" s="21"/>
      <c r="KQR129" s="21"/>
      <c r="KQS129" s="21"/>
      <c r="KQT129" s="21"/>
      <c r="KQU129" s="21"/>
      <c r="KQV129" s="21"/>
      <c r="KQW129" s="21"/>
      <c r="KQX129" s="21"/>
      <c r="KQY129" s="21"/>
      <c r="KQZ129" s="21"/>
      <c r="KRA129" s="21"/>
      <c r="KRB129" s="21"/>
      <c r="KRC129" s="21"/>
      <c r="KRD129" s="21"/>
      <c r="KRE129" s="21"/>
      <c r="KRF129" s="21"/>
      <c r="KRG129" s="21"/>
      <c r="KRH129" s="21"/>
      <c r="KRI129" s="21"/>
      <c r="KRJ129" s="21"/>
      <c r="KRK129" s="21"/>
      <c r="KRL129" s="21"/>
      <c r="KRM129" s="21"/>
      <c r="KRN129" s="21"/>
      <c r="KRO129" s="21"/>
      <c r="KRP129" s="21"/>
      <c r="KRQ129" s="21"/>
      <c r="KRR129" s="21"/>
      <c r="KRS129" s="21"/>
      <c r="KRT129" s="21"/>
      <c r="KRU129" s="21"/>
      <c r="KRV129" s="21"/>
      <c r="KRW129" s="21"/>
      <c r="KRX129" s="21"/>
      <c r="KRY129" s="21"/>
      <c r="KRZ129" s="21"/>
      <c r="KSA129" s="21"/>
      <c r="KSB129" s="21"/>
      <c r="KSC129" s="21"/>
      <c r="KSD129" s="21"/>
      <c r="KSE129" s="21"/>
      <c r="KSF129" s="21"/>
      <c r="KSG129" s="21"/>
      <c r="KSH129" s="21"/>
      <c r="KSI129" s="21"/>
      <c r="KSJ129" s="21"/>
      <c r="KSK129" s="21"/>
      <c r="KSL129" s="21"/>
      <c r="KSM129" s="21"/>
      <c r="KSN129" s="21"/>
      <c r="KSO129" s="21"/>
      <c r="KSP129" s="21"/>
      <c r="KSQ129" s="21"/>
      <c r="KSR129" s="21"/>
      <c r="KSS129" s="21"/>
      <c r="KST129" s="21"/>
      <c r="KSU129" s="21"/>
      <c r="KSV129" s="21"/>
      <c r="KSW129" s="21"/>
      <c r="KSX129" s="21"/>
      <c r="KSY129" s="21"/>
      <c r="KSZ129" s="21"/>
      <c r="KTA129" s="21"/>
      <c r="KTB129" s="21"/>
      <c r="KTC129" s="21"/>
      <c r="KTD129" s="21"/>
      <c r="KTE129" s="21"/>
      <c r="KTF129" s="21"/>
      <c r="KTG129" s="21"/>
      <c r="KTH129" s="21"/>
      <c r="KTI129" s="21"/>
      <c r="KTJ129" s="21"/>
      <c r="KTK129" s="21"/>
      <c r="KTL129" s="21"/>
      <c r="KTM129" s="21"/>
      <c r="KTN129" s="21"/>
      <c r="KTO129" s="21"/>
      <c r="KTP129" s="21"/>
      <c r="KTQ129" s="21"/>
      <c r="KTR129" s="21"/>
      <c r="KTS129" s="21"/>
      <c r="KTT129" s="21"/>
      <c r="KTU129" s="21"/>
      <c r="KTV129" s="21"/>
      <c r="KTW129" s="21"/>
      <c r="KTX129" s="21"/>
      <c r="KTY129" s="21"/>
      <c r="KTZ129" s="21"/>
      <c r="KUA129" s="21"/>
      <c r="KUB129" s="21"/>
      <c r="KUC129" s="21"/>
      <c r="KUD129" s="21"/>
      <c r="KUE129" s="21"/>
      <c r="KUF129" s="21"/>
      <c r="KUG129" s="21"/>
      <c r="KUH129" s="21"/>
      <c r="KUI129" s="21"/>
      <c r="KUJ129" s="21"/>
      <c r="KUK129" s="21"/>
      <c r="KUL129" s="21"/>
      <c r="KUM129" s="21"/>
      <c r="KUN129" s="21"/>
      <c r="KUO129" s="21"/>
      <c r="KUP129" s="21"/>
      <c r="KUQ129" s="21"/>
      <c r="KUR129" s="21"/>
      <c r="KUS129" s="21"/>
      <c r="KUT129" s="21"/>
      <c r="KUU129" s="21"/>
      <c r="KUV129" s="21"/>
      <c r="KUW129" s="21"/>
      <c r="KUX129" s="21"/>
      <c r="KUY129" s="21"/>
      <c r="KUZ129" s="21"/>
      <c r="KVA129" s="21"/>
      <c r="KVB129" s="21"/>
      <c r="KVC129" s="21"/>
      <c r="KVD129" s="21"/>
      <c r="KVE129" s="21"/>
      <c r="KVF129" s="21"/>
      <c r="KVG129" s="21"/>
      <c r="KVH129" s="21"/>
      <c r="KVI129" s="21"/>
      <c r="KVJ129" s="21"/>
      <c r="KVK129" s="21"/>
      <c r="KVL129" s="21"/>
      <c r="KVM129" s="21"/>
      <c r="KVN129" s="21"/>
      <c r="KVO129" s="21"/>
      <c r="KVP129" s="21"/>
      <c r="KVQ129" s="21"/>
      <c r="KVR129" s="21"/>
      <c r="KVS129" s="21"/>
      <c r="KVT129" s="21"/>
      <c r="KVU129" s="21"/>
      <c r="KVV129" s="21"/>
      <c r="KVW129" s="21"/>
      <c r="KVX129" s="21"/>
      <c r="KVY129" s="21"/>
      <c r="KVZ129" s="21"/>
      <c r="KWA129" s="21"/>
      <c r="KWB129" s="21"/>
      <c r="KWC129" s="21"/>
      <c r="KWD129" s="21"/>
      <c r="KWE129" s="21"/>
      <c r="KWF129" s="21"/>
      <c r="KWG129" s="21"/>
      <c r="KWH129" s="21"/>
      <c r="KWI129" s="21"/>
      <c r="KWJ129" s="21"/>
      <c r="KWK129" s="21"/>
      <c r="KWL129" s="21"/>
      <c r="KWM129" s="21"/>
      <c r="KWN129" s="21"/>
      <c r="KWO129" s="21"/>
      <c r="KWP129" s="21"/>
      <c r="KWQ129" s="21"/>
      <c r="KWR129" s="21"/>
      <c r="KWS129" s="21"/>
      <c r="KWT129" s="21"/>
      <c r="KWU129" s="21"/>
      <c r="KWV129" s="21"/>
      <c r="KWW129" s="21"/>
      <c r="KWX129" s="21"/>
      <c r="KWY129" s="21"/>
      <c r="KWZ129" s="21"/>
      <c r="KXA129" s="21"/>
      <c r="KXB129" s="21"/>
      <c r="KXC129" s="21"/>
      <c r="KXD129" s="21"/>
      <c r="KXE129" s="21"/>
      <c r="KXF129" s="21"/>
      <c r="KXG129" s="21"/>
      <c r="KXH129" s="21"/>
      <c r="KXI129" s="21"/>
      <c r="KXJ129" s="21"/>
      <c r="KXK129" s="21"/>
      <c r="KXL129" s="21"/>
      <c r="KXM129" s="21"/>
      <c r="KXN129" s="21"/>
      <c r="KXO129" s="21"/>
      <c r="KXP129" s="21"/>
      <c r="KXQ129" s="21"/>
      <c r="KXR129" s="21"/>
      <c r="KXS129" s="21"/>
      <c r="KXT129" s="21"/>
      <c r="KXU129" s="21"/>
      <c r="KXV129" s="21"/>
      <c r="KXW129" s="21"/>
      <c r="KXX129" s="21"/>
      <c r="KXY129" s="21"/>
      <c r="KXZ129" s="21"/>
      <c r="KYA129" s="21"/>
      <c r="KYB129" s="21"/>
      <c r="KYC129" s="21"/>
      <c r="KYD129" s="21"/>
      <c r="KYE129" s="21"/>
      <c r="KYF129" s="21"/>
      <c r="KYG129" s="21"/>
      <c r="KYH129" s="21"/>
      <c r="KYI129" s="21"/>
      <c r="KYJ129" s="21"/>
      <c r="KYK129" s="21"/>
      <c r="KYL129" s="21"/>
      <c r="KYM129" s="21"/>
      <c r="KYN129" s="21"/>
      <c r="KYO129" s="21"/>
      <c r="KYP129" s="21"/>
      <c r="KYQ129" s="21"/>
      <c r="KYR129" s="21"/>
      <c r="KYS129" s="21"/>
      <c r="KYT129" s="21"/>
      <c r="KYU129" s="21"/>
      <c r="KYV129" s="21"/>
      <c r="KYW129" s="21"/>
      <c r="KYX129" s="21"/>
      <c r="KYY129" s="21"/>
      <c r="KYZ129" s="21"/>
      <c r="KZA129" s="21"/>
      <c r="KZB129" s="21"/>
      <c r="KZC129" s="21"/>
      <c r="KZD129" s="21"/>
      <c r="KZE129" s="21"/>
      <c r="KZF129" s="21"/>
      <c r="KZG129" s="21"/>
      <c r="KZH129" s="21"/>
      <c r="KZI129" s="21"/>
      <c r="KZJ129" s="21"/>
      <c r="KZK129" s="21"/>
      <c r="KZL129" s="21"/>
      <c r="KZM129" s="21"/>
      <c r="KZN129" s="21"/>
      <c r="KZO129" s="21"/>
      <c r="KZP129" s="21"/>
      <c r="KZQ129" s="21"/>
      <c r="KZR129" s="21"/>
      <c r="KZS129" s="21"/>
      <c r="KZT129" s="21"/>
      <c r="KZU129" s="21"/>
      <c r="KZV129" s="21"/>
      <c r="KZW129" s="21"/>
      <c r="KZX129" s="21"/>
      <c r="KZY129" s="21"/>
      <c r="KZZ129" s="21"/>
      <c r="LAA129" s="21"/>
      <c r="LAB129" s="21"/>
      <c r="LAC129" s="21"/>
      <c r="LAD129" s="21"/>
      <c r="LAE129" s="21"/>
      <c r="LAF129" s="21"/>
      <c r="LAG129" s="21"/>
      <c r="LAH129" s="21"/>
      <c r="LAI129" s="21"/>
      <c r="LAJ129" s="21"/>
      <c r="LAK129" s="21"/>
      <c r="LAL129" s="21"/>
      <c r="LAM129" s="21"/>
      <c r="LAN129" s="21"/>
      <c r="LAO129" s="21"/>
      <c r="LAP129" s="21"/>
      <c r="LAQ129" s="21"/>
      <c r="LAR129" s="21"/>
      <c r="LAS129" s="21"/>
      <c r="LAT129" s="21"/>
      <c r="LAU129" s="21"/>
      <c r="LAV129" s="21"/>
      <c r="LAW129" s="21"/>
      <c r="LAX129" s="21"/>
      <c r="LAY129" s="21"/>
      <c r="LAZ129" s="21"/>
      <c r="LBA129" s="21"/>
      <c r="LBB129" s="21"/>
      <c r="LBC129" s="21"/>
      <c r="LBD129" s="21"/>
      <c r="LBE129" s="21"/>
      <c r="LBF129" s="21"/>
      <c r="LBG129" s="21"/>
      <c r="LBH129" s="21"/>
      <c r="LBI129" s="21"/>
      <c r="LBJ129" s="21"/>
      <c r="LBK129" s="21"/>
      <c r="LBL129" s="21"/>
      <c r="LBM129" s="21"/>
      <c r="LBN129" s="21"/>
      <c r="LBO129" s="21"/>
      <c r="LBP129" s="21"/>
      <c r="LBQ129" s="21"/>
      <c r="LBR129" s="21"/>
      <c r="LBS129" s="21"/>
      <c r="LBT129" s="21"/>
      <c r="LBU129" s="21"/>
      <c r="LBV129" s="21"/>
      <c r="LBW129" s="21"/>
      <c r="LBX129" s="21"/>
      <c r="LBY129" s="21"/>
      <c r="LBZ129" s="21"/>
      <c r="LCA129" s="21"/>
      <c r="LCB129" s="21"/>
      <c r="LCC129" s="21"/>
      <c r="LCD129" s="21"/>
      <c r="LCE129" s="21"/>
      <c r="LCF129" s="21"/>
      <c r="LCG129" s="21"/>
      <c r="LCH129" s="21"/>
      <c r="LCI129" s="21"/>
      <c r="LCJ129" s="21"/>
      <c r="LCK129" s="21"/>
      <c r="LCL129" s="21"/>
      <c r="LCM129" s="21"/>
      <c r="LCN129" s="21"/>
      <c r="LCO129" s="21"/>
      <c r="LCP129" s="21"/>
      <c r="LCQ129" s="21"/>
      <c r="LCR129" s="21"/>
      <c r="LCS129" s="21"/>
      <c r="LCT129" s="21"/>
      <c r="LCU129" s="21"/>
      <c r="LCV129" s="21"/>
      <c r="LCW129" s="21"/>
      <c r="LCX129" s="21"/>
      <c r="LCY129" s="21"/>
      <c r="LCZ129" s="21"/>
      <c r="LDA129" s="21"/>
      <c r="LDB129" s="21"/>
      <c r="LDC129" s="21"/>
      <c r="LDD129" s="21"/>
      <c r="LDE129" s="21"/>
      <c r="LDF129" s="21"/>
      <c r="LDG129" s="21"/>
      <c r="LDH129" s="21"/>
      <c r="LDI129" s="21"/>
      <c r="LDJ129" s="21"/>
      <c r="LDK129" s="21"/>
      <c r="LDL129" s="21"/>
      <c r="LDM129" s="21"/>
      <c r="LDN129" s="21"/>
      <c r="LDO129" s="21"/>
      <c r="LDP129" s="21"/>
      <c r="LDQ129" s="21"/>
      <c r="LDR129" s="21"/>
      <c r="LDS129" s="21"/>
      <c r="LDT129" s="21"/>
      <c r="LDU129" s="21"/>
      <c r="LDV129" s="21"/>
      <c r="LDW129" s="21"/>
      <c r="LDX129" s="21"/>
      <c r="LDY129" s="21"/>
      <c r="LDZ129" s="21"/>
      <c r="LEA129" s="21"/>
      <c r="LEB129" s="21"/>
      <c r="LEC129" s="21"/>
      <c r="LED129" s="21"/>
      <c r="LEE129" s="21"/>
      <c r="LEF129" s="21"/>
      <c r="LEG129" s="21"/>
      <c r="LEH129" s="21"/>
      <c r="LEI129" s="21"/>
      <c r="LEJ129" s="21"/>
      <c r="LEK129" s="21"/>
      <c r="LEL129" s="21"/>
      <c r="LEM129" s="21"/>
      <c r="LEN129" s="21"/>
      <c r="LEO129" s="21"/>
      <c r="LEP129" s="21"/>
      <c r="LEQ129" s="21"/>
      <c r="LER129" s="21"/>
      <c r="LES129" s="21"/>
      <c r="LET129" s="21"/>
      <c r="LEU129" s="21"/>
      <c r="LEV129" s="21"/>
      <c r="LEW129" s="21"/>
      <c r="LEX129" s="21"/>
      <c r="LEY129" s="21"/>
      <c r="LEZ129" s="21"/>
      <c r="LFA129" s="21"/>
      <c r="LFB129" s="21"/>
      <c r="LFC129" s="21"/>
      <c r="LFD129" s="21"/>
      <c r="LFE129" s="21"/>
      <c r="LFF129" s="21"/>
      <c r="LFG129" s="21"/>
      <c r="LFH129" s="21"/>
      <c r="LFI129" s="21"/>
      <c r="LFJ129" s="21"/>
      <c r="LFK129" s="21"/>
      <c r="LFL129" s="21"/>
      <c r="LFM129" s="21"/>
      <c r="LFN129" s="21"/>
      <c r="LFO129" s="21"/>
      <c r="LFP129" s="21"/>
      <c r="LFQ129" s="21"/>
      <c r="LFR129" s="21"/>
      <c r="LFS129" s="21"/>
      <c r="LFT129" s="21"/>
      <c r="LFU129" s="21"/>
      <c r="LFV129" s="21"/>
      <c r="LFW129" s="21"/>
      <c r="LFX129" s="21"/>
      <c r="LFY129" s="21"/>
      <c r="LFZ129" s="21"/>
      <c r="LGA129" s="21"/>
      <c r="LGB129" s="21"/>
      <c r="LGC129" s="21"/>
      <c r="LGD129" s="21"/>
      <c r="LGE129" s="21"/>
      <c r="LGF129" s="21"/>
      <c r="LGG129" s="21"/>
      <c r="LGH129" s="21"/>
      <c r="LGI129" s="21"/>
      <c r="LGJ129" s="21"/>
      <c r="LGK129" s="21"/>
      <c r="LGL129" s="21"/>
      <c r="LGM129" s="21"/>
      <c r="LGN129" s="21"/>
      <c r="LGO129" s="21"/>
      <c r="LGP129" s="21"/>
      <c r="LGQ129" s="21"/>
      <c r="LGR129" s="21"/>
      <c r="LGS129" s="21"/>
      <c r="LGT129" s="21"/>
      <c r="LGU129" s="21"/>
      <c r="LGV129" s="21"/>
      <c r="LGW129" s="21"/>
      <c r="LGX129" s="21"/>
      <c r="LGY129" s="21"/>
      <c r="LGZ129" s="21"/>
      <c r="LHA129" s="21"/>
      <c r="LHB129" s="21"/>
      <c r="LHC129" s="21"/>
      <c r="LHD129" s="21"/>
      <c r="LHE129" s="21"/>
      <c r="LHF129" s="21"/>
      <c r="LHG129" s="21"/>
      <c r="LHH129" s="21"/>
      <c r="LHI129" s="21"/>
      <c r="LHJ129" s="21"/>
      <c r="LHK129" s="21"/>
      <c r="LHL129" s="21"/>
      <c r="LHM129" s="21"/>
      <c r="LHN129" s="21"/>
      <c r="LHO129" s="21"/>
      <c r="LHP129" s="21"/>
      <c r="LHQ129" s="21"/>
      <c r="LHR129" s="21"/>
      <c r="LHS129" s="21"/>
      <c r="LHT129" s="21"/>
      <c r="LHU129" s="21"/>
      <c r="LHV129" s="21"/>
      <c r="LHW129" s="21"/>
      <c r="LHX129" s="21"/>
      <c r="LHY129" s="21"/>
      <c r="LHZ129" s="21"/>
      <c r="LIA129" s="21"/>
      <c r="LIB129" s="21"/>
      <c r="LIC129" s="21"/>
      <c r="LID129" s="21"/>
      <c r="LIE129" s="21"/>
      <c r="LIF129" s="21"/>
      <c r="LIG129" s="21"/>
      <c r="LIH129" s="21"/>
      <c r="LII129" s="21"/>
      <c r="LIJ129" s="21"/>
      <c r="LIK129" s="21"/>
      <c r="LIL129" s="21"/>
      <c r="LIM129" s="21"/>
      <c r="LIN129" s="21"/>
      <c r="LIO129" s="21"/>
      <c r="LIP129" s="21"/>
      <c r="LIQ129" s="21"/>
      <c r="LIR129" s="21"/>
      <c r="LIS129" s="21"/>
      <c r="LIT129" s="21"/>
      <c r="LIU129" s="21"/>
      <c r="LIV129" s="21"/>
      <c r="LIW129" s="21"/>
      <c r="LIX129" s="21"/>
      <c r="LIY129" s="21"/>
      <c r="LIZ129" s="21"/>
      <c r="LJA129" s="21"/>
      <c r="LJB129" s="21"/>
      <c r="LJC129" s="21"/>
      <c r="LJD129" s="21"/>
      <c r="LJE129" s="21"/>
      <c r="LJF129" s="21"/>
      <c r="LJG129" s="21"/>
      <c r="LJH129" s="21"/>
      <c r="LJI129" s="21"/>
      <c r="LJJ129" s="21"/>
      <c r="LJK129" s="21"/>
      <c r="LJL129" s="21"/>
      <c r="LJM129" s="21"/>
      <c r="LJN129" s="21"/>
      <c r="LJO129" s="21"/>
      <c r="LJP129" s="21"/>
      <c r="LJQ129" s="21"/>
      <c r="LJR129" s="21"/>
      <c r="LJS129" s="21"/>
      <c r="LJT129" s="21"/>
      <c r="LJU129" s="21"/>
      <c r="LJV129" s="21"/>
      <c r="LJW129" s="21"/>
      <c r="LJX129" s="21"/>
      <c r="LJY129" s="21"/>
      <c r="LJZ129" s="21"/>
      <c r="LKA129" s="21"/>
      <c r="LKB129" s="21"/>
      <c r="LKC129" s="21"/>
      <c r="LKD129" s="21"/>
      <c r="LKE129" s="21"/>
      <c r="LKF129" s="21"/>
      <c r="LKG129" s="21"/>
      <c r="LKH129" s="21"/>
      <c r="LKI129" s="21"/>
      <c r="LKJ129" s="21"/>
      <c r="LKK129" s="21"/>
      <c r="LKL129" s="21"/>
      <c r="LKM129" s="21"/>
      <c r="LKN129" s="21"/>
      <c r="LKO129" s="21"/>
      <c r="LKP129" s="21"/>
      <c r="LKQ129" s="21"/>
      <c r="LKR129" s="21"/>
      <c r="LKS129" s="21"/>
      <c r="LKT129" s="21"/>
      <c r="LKU129" s="21"/>
      <c r="LKV129" s="21"/>
      <c r="LKW129" s="21"/>
      <c r="LKX129" s="21"/>
      <c r="LKY129" s="21"/>
      <c r="LKZ129" s="21"/>
      <c r="LLA129" s="21"/>
      <c r="LLB129" s="21"/>
      <c r="LLC129" s="21"/>
      <c r="LLD129" s="21"/>
      <c r="LLE129" s="21"/>
      <c r="LLF129" s="21"/>
      <c r="LLG129" s="21"/>
      <c r="LLH129" s="21"/>
      <c r="LLI129" s="21"/>
      <c r="LLJ129" s="21"/>
      <c r="LLK129" s="21"/>
      <c r="LLL129" s="21"/>
      <c r="LLM129" s="21"/>
      <c r="LLN129" s="21"/>
      <c r="LLO129" s="21"/>
      <c r="LLP129" s="21"/>
      <c r="LLQ129" s="21"/>
      <c r="LLR129" s="21"/>
      <c r="LLS129" s="21"/>
      <c r="LLT129" s="21"/>
      <c r="LLU129" s="21"/>
      <c r="LLV129" s="21"/>
      <c r="LLW129" s="21"/>
      <c r="LLX129" s="21"/>
      <c r="LLY129" s="21"/>
      <c r="LLZ129" s="21"/>
      <c r="LMA129" s="21"/>
      <c r="LMB129" s="21"/>
      <c r="LMC129" s="21"/>
      <c r="LMD129" s="21"/>
      <c r="LME129" s="21"/>
      <c r="LMF129" s="21"/>
      <c r="LMG129" s="21"/>
      <c r="LMH129" s="21"/>
      <c r="LMI129" s="21"/>
      <c r="LMJ129" s="21"/>
      <c r="LMK129" s="21"/>
      <c r="LML129" s="21"/>
      <c r="LMM129" s="21"/>
      <c r="LMN129" s="21"/>
      <c r="LMO129" s="21"/>
      <c r="LMP129" s="21"/>
      <c r="LMQ129" s="21"/>
      <c r="LMR129" s="21"/>
      <c r="LMS129" s="21"/>
      <c r="LMT129" s="21"/>
      <c r="LMU129" s="21"/>
      <c r="LMV129" s="21"/>
      <c r="LMW129" s="21"/>
      <c r="LMX129" s="21"/>
      <c r="LMY129" s="21"/>
      <c r="LMZ129" s="21"/>
      <c r="LNA129" s="21"/>
      <c r="LNB129" s="21"/>
      <c r="LNC129" s="21"/>
      <c r="LND129" s="21"/>
      <c r="LNE129" s="21"/>
      <c r="LNF129" s="21"/>
      <c r="LNG129" s="21"/>
      <c r="LNH129" s="21"/>
      <c r="LNI129" s="21"/>
      <c r="LNJ129" s="21"/>
      <c r="LNK129" s="21"/>
      <c r="LNL129" s="21"/>
      <c r="LNM129" s="21"/>
      <c r="LNN129" s="21"/>
      <c r="LNO129" s="21"/>
      <c r="LNP129" s="21"/>
      <c r="LNQ129" s="21"/>
      <c r="LNR129" s="21"/>
      <c r="LNS129" s="21"/>
      <c r="LNT129" s="21"/>
      <c r="LNU129" s="21"/>
      <c r="LNV129" s="21"/>
      <c r="LNW129" s="21"/>
      <c r="LNX129" s="21"/>
      <c r="LNY129" s="21"/>
      <c r="LNZ129" s="21"/>
      <c r="LOA129" s="21"/>
      <c r="LOB129" s="21"/>
      <c r="LOC129" s="21"/>
      <c r="LOD129" s="21"/>
      <c r="LOE129" s="21"/>
      <c r="LOF129" s="21"/>
      <c r="LOG129" s="21"/>
      <c r="LOH129" s="21"/>
      <c r="LOI129" s="21"/>
      <c r="LOJ129" s="21"/>
      <c r="LOK129" s="21"/>
      <c r="LOL129" s="21"/>
      <c r="LOM129" s="21"/>
      <c r="LON129" s="21"/>
      <c r="LOO129" s="21"/>
      <c r="LOP129" s="21"/>
      <c r="LOQ129" s="21"/>
      <c r="LOR129" s="21"/>
      <c r="LOS129" s="21"/>
      <c r="LOT129" s="21"/>
      <c r="LOU129" s="21"/>
      <c r="LOV129" s="21"/>
      <c r="LOW129" s="21"/>
      <c r="LOX129" s="21"/>
      <c r="LOY129" s="21"/>
      <c r="LOZ129" s="21"/>
      <c r="LPA129" s="21"/>
      <c r="LPB129" s="21"/>
      <c r="LPC129" s="21"/>
      <c r="LPD129" s="21"/>
      <c r="LPE129" s="21"/>
      <c r="LPF129" s="21"/>
      <c r="LPG129" s="21"/>
      <c r="LPH129" s="21"/>
      <c r="LPI129" s="21"/>
      <c r="LPJ129" s="21"/>
      <c r="LPK129" s="21"/>
      <c r="LPL129" s="21"/>
      <c r="LPM129" s="21"/>
      <c r="LPN129" s="21"/>
      <c r="LPO129" s="21"/>
      <c r="LPP129" s="21"/>
      <c r="LPQ129" s="21"/>
      <c r="LPR129" s="21"/>
      <c r="LPS129" s="21"/>
      <c r="LPT129" s="21"/>
      <c r="LPU129" s="21"/>
      <c r="LPV129" s="21"/>
      <c r="LPW129" s="21"/>
      <c r="LPX129" s="21"/>
      <c r="LPY129" s="21"/>
      <c r="LPZ129" s="21"/>
      <c r="LQA129" s="21"/>
      <c r="LQB129" s="21"/>
      <c r="LQC129" s="21"/>
      <c r="LQD129" s="21"/>
      <c r="LQE129" s="21"/>
      <c r="LQF129" s="21"/>
      <c r="LQG129" s="21"/>
      <c r="LQH129" s="21"/>
      <c r="LQI129" s="21"/>
      <c r="LQJ129" s="21"/>
      <c r="LQK129" s="21"/>
      <c r="LQL129" s="21"/>
      <c r="LQM129" s="21"/>
      <c r="LQN129" s="21"/>
      <c r="LQO129" s="21"/>
      <c r="LQP129" s="21"/>
      <c r="LQQ129" s="21"/>
      <c r="LQR129" s="21"/>
      <c r="LQS129" s="21"/>
      <c r="LQT129" s="21"/>
      <c r="LQU129" s="21"/>
      <c r="LQV129" s="21"/>
      <c r="LQW129" s="21"/>
      <c r="LQX129" s="21"/>
      <c r="LQY129" s="21"/>
      <c r="LQZ129" s="21"/>
      <c r="LRA129" s="21"/>
      <c r="LRB129" s="21"/>
      <c r="LRC129" s="21"/>
      <c r="LRD129" s="21"/>
      <c r="LRE129" s="21"/>
      <c r="LRF129" s="21"/>
      <c r="LRG129" s="21"/>
      <c r="LRH129" s="21"/>
      <c r="LRI129" s="21"/>
      <c r="LRJ129" s="21"/>
      <c r="LRK129" s="21"/>
      <c r="LRL129" s="21"/>
      <c r="LRM129" s="21"/>
      <c r="LRN129" s="21"/>
      <c r="LRO129" s="21"/>
      <c r="LRP129" s="21"/>
      <c r="LRQ129" s="21"/>
      <c r="LRR129" s="21"/>
      <c r="LRS129" s="21"/>
      <c r="LRT129" s="21"/>
      <c r="LRU129" s="21"/>
      <c r="LRV129" s="21"/>
      <c r="LRW129" s="21"/>
      <c r="LRX129" s="21"/>
      <c r="LRY129" s="21"/>
      <c r="LRZ129" s="21"/>
      <c r="LSA129" s="21"/>
      <c r="LSB129" s="21"/>
      <c r="LSC129" s="21"/>
      <c r="LSD129" s="21"/>
      <c r="LSE129" s="21"/>
      <c r="LSF129" s="21"/>
      <c r="LSG129" s="21"/>
      <c r="LSH129" s="21"/>
      <c r="LSI129" s="21"/>
      <c r="LSJ129" s="21"/>
      <c r="LSK129" s="21"/>
      <c r="LSL129" s="21"/>
      <c r="LSM129" s="21"/>
      <c r="LSN129" s="21"/>
      <c r="LSO129" s="21"/>
      <c r="LSP129" s="21"/>
      <c r="LSQ129" s="21"/>
      <c r="LSR129" s="21"/>
      <c r="LSS129" s="21"/>
      <c r="LST129" s="21"/>
      <c r="LSU129" s="21"/>
      <c r="LSV129" s="21"/>
      <c r="LSW129" s="21"/>
      <c r="LSX129" s="21"/>
      <c r="LSY129" s="21"/>
      <c r="LSZ129" s="21"/>
      <c r="LTA129" s="21"/>
      <c r="LTB129" s="21"/>
      <c r="LTC129" s="21"/>
      <c r="LTD129" s="21"/>
      <c r="LTE129" s="21"/>
      <c r="LTF129" s="21"/>
      <c r="LTG129" s="21"/>
      <c r="LTH129" s="21"/>
      <c r="LTI129" s="21"/>
      <c r="LTJ129" s="21"/>
      <c r="LTK129" s="21"/>
      <c r="LTL129" s="21"/>
      <c r="LTM129" s="21"/>
      <c r="LTN129" s="21"/>
      <c r="LTO129" s="21"/>
      <c r="LTP129" s="21"/>
      <c r="LTQ129" s="21"/>
      <c r="LTR129" s="21"/>
      <c r="LTS129" s="21"/>
      <c r="LTT129" s="21"/>
      <c r="LTU129" s="21"/>
      <c r="LTV129" s="21"/>
      <c r="LTW129" s="21"/>
      <c r="LTX129" s="21"/>
      <c r="LTY129" s="21"/>
      <c r="LTZ129" s="21"/>
      <c r="LUA129" s="21"/>
      <c r="LUB129" s="21"/>
      <c r="LUC129" s="21"/>
      <c r="LUD129" s="21"/>
      <c r="LUE129" s="21"/>
      <c r="LUF129" s="21"/>
      <c r="LUG129" s="21"/>
      <c r="LUH129" s="21"/>
      <c r="LUI129" s="21"/>
      <c r="LUJ129" s="21"/>
      <c r="LUK129" s="21"/>
      <c r="LUL129" s="21"/>
      <c r="LUM129" s="21"/>
      <c r="LUN129" s="21"/>
      <c r="LUO129" s="21"/>
      <c r="LUP129" s="21"/>
      <c r="LUQ129" s="21"/>
      <c r="LUR129" s="21"/>
      <c r="LUS129" s="21"/>
      <c r="LUT129" s="21"/>
      <c r="LUU129" s="21"/>
      <c r="LUV129" s="21"/>
      <c r="LUW129" s="21"/>
      <c r="LUX129" s="21"/>
      <c r="LUY129" s="21"/>
      <c r="LUZ129" s="21"/>
      <c r="LVA129" s="21"/>
      <c r="LVB129" s="21"/>
      <c r="LVC129" s="21"/>
      <c r="LVD129" s="21"/>
      <c r="LVE129" s="21"/>
      <c r="LVF129" s="21"/>
      <c r="LVG129" s="21"/>
      <c r="LVH129" s="21"/>
      <c r="LVI129" s="21"/>
      <c r="LVJ129" s="21"/>
      <c r="LVK129" s="21"/>
      <c r="LVL129" s="21"/>
      <c r="LVM129" s="21"/>
      <c r="LVN129" s="21"/>
      <c r="LVO129" s="21"/>
      <c r="LVP129" s="21"/>
      <c r="LVQ129" s="21"/>
      <c r="LVR129" s="21"/>
      <c r="LVS129" s="21"/>
      <c r="LVT129" s="21"/>
      <c r="LVU129" s="21"/>
      <c r="LVV129" s="21"/>
      <c r="LVW129" s="21"/>
      <c r="LVX129" s="21"/>
      <c r="LVY129" s="21"/>
      <c r="LVZ129" s="21"/>
      <c r="LWA129" s="21"/>
      <c r="LWB129" s="21"/>
      <c r="LWC129" s="21"/>
      <c r="LWD129" s="21"/>
      <c r="LWE129" s="21"/>
      <c r="LWF129" s="21"/>
      <c r="LWG129" s="21"/>
      <c r="LWH129" s="21"/>
      <c r="LWI129" s="21"/>
      <c r="LWJ129" s="21"/>
      <c r="LWK129" s="21"/>
      <c r="LWL129" s="21"/>
      <c r="LWM129" s="21"/>
      <c r="LWN129" s="21"/>
      <c r="LWO129" s="21"/>
      <c r="LWP129" s="21"/>
      <c r="LWQ129" s="21"/>
      <c r="LWR129" s="21"/>
      <c r="LWS129" s="21"/>
      <c r="LWT129" s="21"/>
      <c r="LWU129" s="21"/>
      <c r="LWV129" s="21"/>
      <c r="LWW129" s="21"/>
      <c r="LWX129" s="21"/>
      <c r="LWY129" s="21"/>
      <c r="LWZ129" s="21"/>
      <c r="LXA129" s="21"/>
      <c r="LXB129" s="21"/>
      <c r="LXC129" s="21"/>
      <c r="LXD129" s="21"/>
      <c r="LXE129" s="21"/>
      <c r="LXF129" s="21"/>
      <c r="LXG129" s="21"/>
      <c r="LXH129" s="21"/>
      <c r="LXI129" s="21"/>
      <c r="LXJ129" s="21"/>
      <c r="LXK129" s="21"/>
      <c r="LXL129" s="21"/>
      <c r="LXM129" s="21"/>
      <c r="LXN129" s="21"/>
      <c r="LXO129" s="21"/>
      <c r="LXP129" s="21"/>
      <c r="LXQ129" s="21"/>
      <c r="LXR129" s="21"/>
      <c r="LXS129" s="21"/>
      <c r="LXT129" s="21"/>
      <c r="LXU129" s="21"/>
      <c r="LXV129" s="21"/>
      <c r="LXW129" s="21"/>
      <c r="LXX129" s="21"/>
      <c r="LXY129" s="21"/>
      <c r="LXZ129" s="21"/>
      <c r="LYA129" s="21"/>
      <c r="LYB129" s="21"/>
      <c r="LYC129" s="21"/>
      <c r="LYD129" s="21"/>
      <c r="LYE129" s="21"/>
      <c r="LYF129" s="21"/>
      <c r="LYG129" s="21"/>
      <c r="LYH129" s="21"/>
      <c r="LYI129" s="21"/>
      <c r="LYJ129" s="21"/>
      <c r="LYK129" s="21"/>
      <c r="LYL129" s="21"/>
      <c r="LYM129" s="21"/>
      <c r="LYN129" s="21"/>
      <c r="LYO129" s="21"/>
      <c r="LYP129" s="21"/>
      <c r="LYQ129" s="21"/>
      <c r="LYR129" s="21"/>
      <c r="LYS129" s="21"/>
      <c r="LYT129" s="21"/>
      <c r="LYU129" s="21"/>
      <c r="LYV129" s="21"/>
      <c r="LYW129" s="21"/>
      <c r="LYX129" s="21"/>
      <c r="LYY129" s="21"/>
      <c r="LYZ129" s="21"/>
      <c r="LZA129" s="21"/>
      <c r="LZB129" s="21"/>
      <c r="LZC129" s="21"/>
      <c r="LZD129" s="21"/>
      <c r="LZE129" s="21"/>
      <c r="LZF129" s="21"/>
      <c r="LZG129" s="21"/>
      <c r="LZH129" s="21"/>
      <c r="LZI129" s="21"/>
      <c r="LZJ129" s="21"/>
      <c r="LZK129" s="21"/>
      <c r="LZL129" s="21"/>
      <c r="LZM129" s="21"/>
      <c r="LZN129" s="21"/>
      <c r="LZO129" s="21"/>
      <c r="LZP129" s="21"/>
      <c r="LZQ129" s="21"/>
      <c r="LZR129" s="21"/>
      <c r="LZS129" s="21"/>
      <c r="LZT129" s="21"/>
      <c r="LZU129" s="21"/>
      <c r="LZV129" s="21"/>
      <c r="LZW129" s="21"/>
      <c r="LZX129" s="21"/>
      <c r="LZY129" s="21"/>
      <c r="LZZ129" s="21"/>
      <c r="MAA129" s="21"/>
      <c r="MAB129" s="21"/>
      <c r="MAC129" s="21"/>
      <c r="MAD129" s="21"/>
      <c r="MAE129" s="21"/>
      <c r="MAF129" s="21"/>
      <c r="MAG129" s="21"/>
      <c r="MAH129" s="21"/>
      <c r="MAI129" s="21"/>
      <c r="MAJ129" s="21"/>
      <c r="MAK129" s="21"/>
      <c r="MAL129" s="21"/>
      <c r="MAM129" s="21"/>
      <c r="MAN129" s="21"/>
      <c r="MAO129" s="21"/>
      <c r="MAP129" s="21"/>
      <c r="MAQ129" s="21"/>
      <c r="MAR129" s="21"/>
      <c r="MAS129" s="21"/>
      <c r="MAT129" s="21"/>
      <c r="MAU129" s="21"/>
      <c r="MAV129" s="21"/>
      <c r="MAW129" s="21"/>
      <c r="MAX129" s="21"/>
      <c r="MAY129" s="21"/>
      <c r="MAZ129" s="21"/>
      <c r="MBA129" s="21"/>
      <c r="MBB129" s="21"/>
      <c r="MBC129" s="21"/>
      <c r="MBD129" s="21"/>
      <c r="MBE129" s="21"/>
      <c r="MBF129" s="21"/>
      <c r="MBG129" s="21"/>
      <c r="MBH129" s="21"/>
      <c r="MBI129" s="21"/>
      <c r="MBJ129" s="21"/>
      <c r="MBK129" s="21"/>
      <c r="MBL129" s="21"/>
      <c r="MBM129" s="21"/>
      <c r="MBN129" s="21"/>
      <c r="MBO129" s="21"/>
      <c r="MBP129" s="21"/>
      <c r="MBQ129" s="21"/>
      <c r="MBR129" s="21"/>
      <c r="MBS129" s="21"/>
      <c r="MBT129" s="21"/>
      <c r="MBU129" s="21"/>
      <c r="MBV129" s="21"/>
      <c r="MBW129" s="21"/>
      <c r="MBX129" s="21"/>
      <c r="MBY129" s="21"/>
      <c r="MBZ129" s="21"/>
      <c r="MCA129" s="21"/>
      <c r="MCB129" s="21"/>
      <c r="MCC129" s="21"/>
      <c r="MCD129" s="21"/>
      <c r="MCE129" s="21"/>
      <c r="MCF129" s="21"/>
      <c r="MCG129" s="21"/>
      <c r="MCH129" s="21"/>
      <c r="MCI129" s="21"/>
      <c r="MCJ129" s="21"/>
      <c r="MCK129" s="21"/>
      <c r="MCL129" s="21"/>
      <c r="MCM129" s="21"/>
      <c r="MCN129" s="21"/>
      <c r="MCO129" s="21"/>
      <c r="MCP129" s="21"/>
      <c r="MCQ129" s="21"/>
      <c r="MCR129" s="21"/>
      <c r="MCS129" s="21"/>
      <c r="MCT129" s="21"/>
      <c r="MCU129" s="21"/>
      <c r="MCV129" s="21"/>
      <c r="MCW129" s="21"/>
      <c r="MCX129" s="21"/>
      <c r="MCY129" s="21"/>
      <c r="MCZ129" s="21"/>
      <c r="MDA129" s="21"/>
      <c r="MDB129" s="21"/>
      <c r="MDC129" s="21"/>
      <c r="MDD129" s="21"/>
      <c r="MDE129" s="21"/>
      <c r="MDF129" s="21"/>
      <c r="MDG129" s="21"/>
      <c r="MDH129" s="21"/>
      <c r="MDI129" s="21"/>
      <c r="MDJ129" s="21"/>
      <c r="MDK129" s="21"/>
      <c r="MDL129" s="21"/>
      <c r="MDM129" s="21"/>
      <c r="MDN129" s="21"/>
      <c r="MDO129" s="21"/>
      <c r="MDP129" s="21"/>
      <c r="MDQ129" s="21"/>
      <c r="MDR129" s="21"/>
      <c r="MDS129" s="21"/>
      <c r="MDT129" s="21"/>
      <c r="MDU129" s="21"/>
      <c r="MDV129" s="21"/>
      <c r="MDW129" s="21"/>
      <c r="MDX129" s="21"/>
      <c r="MDY129" s="21"/>
      <c r="MDZ129" s="21"/>
      <c r="MEA129" s="21"/>
      <c r="MEB129" s="21"/>
      <c r="MEC129" s="21"/>
      <c r="MED129" s="21"/>
      <c r="MEE129" s="21"/>
      <c r="MEF129" s="21"/>
      <c r="MEG129" s="21"/>
      <c r="MEH129" s="21"/>
      <c r="MEI129" s="21"/>
      <c r="MEJ129" s="21"/>
      <c r="MEK129" s="21"/>
      <c r="MEL129" s="21"/>
      <c r="MEM129" s="21"/>
      <c r="MEN129" s="21"/>
      <c r="MEO129" s="21"/>
      <c r="MEP129" s="21"/>
      <c r="MEQ129" s="21"/>
      <c r="MER129" s="21"/>
      <c r="MES129" s="21"/>
      <c r="MET129" s="21"/>
      <c r="MEU129" s="21"/>
      <c r="MEV129" s="21"/>
      <c r="MEW129" s="21"/>
      <c r="MEX129" s="21"/>
      <c r="MEY129" s="21"/>
      <c r="MEZ129" s="21"/>
      <c r="MFA129" s="21"/>
      <c r="MFB129" s="21"/>
      <c r="MFC129" s="21"/>
      <c r="MFD129" s="21"/>
      <c r="MFE129" s="21"/>
      <c r="MFF129" s="21"/>
      <c r="MFG129" s="21"/>
      <c r="MFH129" s="21"/>
      <c r="MFI129" s="21"/>
      <c r="MFJ129" s="21"/>
      <c r="MFK129" s="21"/>
      <c r="MFL129" s="21"/>
      <c r="MFM129" s="21"/>
      <c r="MFN129" s="21"/>
      <c r="MFO129" s="21"/>
      <c r="MFP129" s="21"/>
      <c r="MFQ129" s="21"/>
      <c r="MFR129" s="21"/>
      <c r="MFS129" s="21"/>
      <c r="MFT129" s="21"/>
      <c r="MFU129" s="21"/>
      <c r="MFV129" s="21"/>
      <c r="MFW129" s="21"/>
      <c r="MFX129" s="21"/>
      <c r="MFY129" s="21"/>
      <c r="MFZ129" s="21"/>
      <c r="MGA129" s="21"/>
      <c r="MGB129" s="21"/>
      <c r="MGC129" s="21"/>
      <c r="MGD129" s="21"/>
      <c r="MGE129" s="21"/>
      <c r="MGF129" s="21"/>
      <c r="MGG129" s="21"/>
      <c r="MGH129" s="21"/>
      <c r="MGI129" s="21"/>
      <c r="MGJ129" s="21"/>
      <c r="MGK129" s="21"/>
      <c r="MGL129" s="21"/>
      <c r="MGM129" s="21"/>
      <c r="MGN129" s="21"/>
      <c r="MGO129" s="21"/>
      <c r="MGP129" s="21"/>
      <c r="MGQ129" s="21"/>
      <c r="MGR129" s="21"/>
      <c r="MGS129" s="21"/>
      <c r="MGT129" s="21"/>
      <c r="MGU129" s="21"/>
      <c r="MGV129" s="21"/>
      <c r="MGW129" s="21"/>
      <c r="MGX129" s="21"/>
      <c r="MGY129" s="21"/>
      <c r="MGZ129" s="21"/>
      <c r="MHA129" s="21"/>
      <c r="MHB129" s="21"/>
      <c r="MHC129" s="21"/>
      <c r="MHD129" s="21"/>
      <c r="MHE129" s="21"/>
      <c r="MHF129" s="21"/>
      <c r="MHG129" s="21"/>
      <c r="MHH129" s="21"/>
      <c r="MHI129" s="21"/>
      <c r="MHJ129" s="21"/>
      <c r="MHK129" s="21"/>
      <c r="MHL129" s="21"/>
      <c r="MHM129" s="21"/>
      <c r="MHN129" s="21"/>
      <c r="MHO129" s="21"/>
      <c r="MHP129" s="21"/>
      <c r="MHQ129" s="21"/>
      <c r="MHR129" s="21"/>
      <c r="MHS129" s="21"/>
      <c r="MHT129" s="21"/>
      <c r="MHU129" s="21"/>
      <c r="MHV129" s="21"/>
      <c r="MHW129" s="21"/>
      <c r="MHX129" s="21"/>
      <c r="MHY129" s="21"/>
      <c r="MHZ129" s="21"/>
      <c r="MIA129" s="21"/>
      <c r="MIB129" s="21"/>
      <c r="MIC129" s="21"/>
      <c r="MID129" s="21"/>
      <c r="MIE129" s="21"/>
      <c r="MIF129" s="21"/>
      <c r="MIG129" s="21"/>
      <c r="MIH129" s="21"/>
      <c r="MII129" s="21"/>
      <c r="MIJ129" s="21"/>
      <c r="MIK129" s="21"/>
      <c r="MIL129" s="21"/>
      <c r="MIM129" s="21"/>
      <c r="MIN129" s="21"/>
      <c r="MIO129" s="21"/>
      <c r="MIP129" s="21"/>
      <c r="MIQ129" s="21"/>
      <c r="MIR129" s="21"/>
      <c r="MIS129" s="21"/>
      <c r="MIT129" s="21"/>
      <c r="MIU129" s="21"/>
      <c r="MIV129" s="21"/>
      <c r="MIW129" s="21"/>
      <c r="MIX129" s="21"/>
      <c r="MIY129" s="21"/>
      <c r="MIZ129" s="21"/>
      <c r="MJA129" s="21"/>
      <c r="MJB129" s="21"/>
      <c r="MJC129" s="21"/>
      <c r="MJD129" s="21"/>
      <c r="MJE129" s="21"/>
      <c r="MJF129" s="21"/>
      <c r="MJG129" s="21"/>
      <c r="MJH129" s="21"/>
      <c r="MJI129" s="21"/>
      <c r="MJJ129" s="21"/>
      <c r="MJK129" s="21"/>
      <c r="MJL129" s="21"/>
      <c r="MJM129" s="21"/>
      <c r="MJN129" s="21"/>
      <c r="MJO129" s="21"/>
      <c r="MJP129" s="21"/>
      <c r="MJQ129" s="21"/>
      <c r="MJR129" s="21"/>
      <c r="MJS129" s="21"/>
      <c r="MJT129" s="21"/>
      <c r="MJU129" s="21"/>
      <c r="MJV129" s="21"/>
      <c r="MJW129" s="21"/>
      <c r="MJX129" s="21"/>
      <c r="MJY129" s="21"/>
      <c r="MJZ129" s="21"/>
      <c r="MKA129" s="21"/>
      <c r="MKB129" s="21"/>
      <c r="MKC129" s="21"/>
      <c r="MKD129" s="21"/>
      <c r="MKE129" s="21"/>
      <c r="MKF129" s="21"/>
      <c r="MKG129" s="21"/>
      <c r="MKH129" s="21"/>
      <c r="MKI129" s="21"/>
      <c r="MKJ129" s="21"/>
      <c r="MKK129" s="21"/>
      <c r="MKL129" s="21"/>
      <c r="MKM129" s="21"/>
      <c r="MKN129" s="21"/>
      <c r="MKO129" s="21"/>
      <c r="MKP129" s="21"/>
      <c r="MKQ129" s="21"/>
      <c r="MKR129" s="21"/>
      <c r="MKS129" s="21"/>
      <c r="MKT129" s="21"/>
      <c r="MKU129" s="21"/>
      <c r="MKV129" s="21"/>
      <c r="MKW129" s="21"/>
      <c r="MKX129" s="21"/>
      <c r="MKY129" s="21"/>
      <c r="MKZ129" s="21"/>
      <c r="MLA129" s="21"/>
      <c r="MLB129" s="21"/>
      <c r="MLC129" s="21"/>
      <c r="MLD129" s="21"/>
      <c r="MLE129" s="21"/>
      <c r="MLF129" s="21"/>
      <c r="MLG129" s="21"/>
      <c r="MLH129" s="21"/>
      <c r="MLI129" s="21"/>
      <c r="MLJ129" s="21"/>
      <c r="MLK129" s="21"/>
      <c r="MLL129" s="21"/>
      <c r="MLM129" s="21"/>
      <c r="MLN129" s="21"/>
      <c r="MLO129" s="21"/>
      <c r="MLP129" s="21"/>
      <c r="MLQ129" s="21"/>
      <c r="MLR129" s="21"/>
      <c r="MLS129" s="21"/>
      <c r="MLT129" s="21"/>
      <c r="MLU129" s="21"/>
      <c r="MLV129" s="21"/>
      <c r="MLW129" s="21"/>
      <c r="MLX129" s="21"/>
      <c r="MLY129" s="21"/>
      <c r="MLZ129" s="21"/>
      <c r="MMA129" s="21"/>
      <c r="MMB129" s="21"/>
      <c r="MMC129" s="21"/>
      <c r="MMD129" s="21"/>
      <c r="MME129" s="21"/>
      <c r="MMF129" s="21"/>
      <c r="MMG129" s="21"/>
      <c r="MMH129" s="21"/>
      <c r="MMI129" s="21"/>
      <c r="MMJ129" s="21"/>
      <c r="MMK129" s="21"/>
      <c r="MML129" s="21"/>
      <c r="MMM129" s="21"/>
      <c r="MMN129" s="21"/>
      <c r="MMO129" s="21"/>
      <c r="MMP129" s="21"/>
      <c r="MMQ129" s="21"/>
      <c r="MMR129" s="21"/>
      <c r="MMS129" s="21"/>
      <c r="MMT129" s="21"/>
      <c r="MMU129" s="21"/>
      <c r="MMV129" s="21"/>
      <c r="MMW129" s="21"/>
      <c r="MMX129" s="21"/>
      <c r="MMY129" s="21"/>
      <c r="MMZ129" s="21"/>
      <c r="MNA129" s="21"/>
      <c r="MNB129" s="21"/>
      <c r="MNC129" s="21"/>
      <c r="MND129" s="21"/>
      <c r="MNE129" s="21"/>
      <c r="MNF129" s="21"/>
      <c r="MNG129" s="21"/>
      <c r="MNH129" s="21"/>
      <c r="MNI129" s="21"/>
      <c r="MNJ129" s="21"/>
      <c r="MNK129" s="21"/>
      <c r="MNL129" s="21"/>
      <c r="MNM129" s="21"/>
      <c r="MNN129" s="21"/>
      <c r="MNO129" s="21"/>
      <c r="MNP129" s="21"/>
      <c r="MNQ129" s="21"/>
      <c r="MNR129" s="21"/>
      <c r="MNS129" s="21"/>
      <c r="MNT129" s="21"/>
      <c r="MNU129" s="21"/>
      <c r="MNV129" s="21"/>
      <c r="MNW129" s="21"/>
      <c r="MNX129" s="21"/>
      <c r="MNY129" s="21"/>
      <c r="MNZ129" s="21"/>
      <c r="MOA129" s="21"/>
      <c r="MOB129" s="21"/>
      <c r="MOC129" s="21"/>
      <c r="MOD129" s="21"/>
      <c r="MOE129" s="21"/>
      <c r="MOF129" s="21"/>
      <c r="MOG129" s="21"/>
      <c r="MOH129" s="21"/>
      <c r="MOI129" s="21"/>
      <c r="MOJ129" s="21"/>
      <c r="MOK129" s="21"/>
      <c r="MOL129" s="21"/>
      <c r="MOM129" s="21"/>
      <c r="MON129" s="21"/>
      <c r="MOO129" s="21"/>
      <c r="MOP129" s="21"/>
      <c r="MOQ129" s="21"/>
      <c r="MOR129" s="21"/>
      <c r="MOS129" s="21"/>
      <c r="MOT129" s="21"/>
      <c r="MOU129" s="21"/>
      <c r="MOV129" s="21"/>
      <c r="MOW129" s="21"/>
      <c r="MOX129" s="21"/>
      <c r="MOY129" s="21"/>
      <c r="MOZ129" s="21"/>
      <c r="MPA129" s="21"/>
      <c r="MPB129" s="21"/>
      <c r="MPC129" s="21"/>
      <c r="MPD129" s="21"/>
      <c r="MPE129" s="21"/>
      <c r="MPF129" s="21"/>
      <c r="MPG129" s="21"/>
      <c r="MPH129" s="21"/>
      <c r="MPI129" s="21"/>
      <c r="MPJ129" s="21"/>
      <c r="MPK129" s="21"/>
      <c r="MPL129" s="21"/>
      <c r="MPM129" s="21"/>
      <c r="MPN129" s="21"/>
      <c r="MPO129" s="21"/>
      <c r="MPP129" s="21"/>
      <c r="MPQ129" s="21"/>
      <c r="MPR129" s="21"/>
      <c r="MPS129" s="21"/>
      <c r="MPT129" s="21"/>
      <c r="MPU129" s="21"/>
      <c r="MPV129" s="21"/>
      <c r="MPW129" s="21"/>
      <c r="MPX129" s="21"/>
      <c r="MPY129" s="21"/>
      <c r="MPZ129" s="21"/>
      <c r="MQA129" s="21"/>
      <c r="MQB129" s="21"/>
      <c r="MQC129" s="21"/>
      <c r="MQD129" s="21"/>
      <c r="MQE129" s="21"/>
      <c r="MQF129" s="21"/>
      <c r="MQG129" s="21"/>
      <c r="MQH129" s="21"/>
      <c r="MQI129" s="21"/>
      <c r="MQJ129" s="21"/>
      <c r="MQK129" s="21"/>
      <c r="MQL129" s="21"/>
      <c r="MQM129" s="21"/>
      <c r="MQN129" s="21"/>
      <c r="MQO129" s="21"/>
      <c r="MQP129" s="21"/>
      <c r="MQQ129" s="21"/>
      <c r="MQR129" s="21"/>
      <c r="MQS129" s="21"/>
      <c r="MQT129" s="21"/>
      <c r="MQU129" s="21"/>
      <c r="MQV129" s="21"/>
      <c r="MQW129" s="21"/>
      <c r="MQX129" s="21"/>
      <c r="MQY129" s="21"/>
      <c r="MQZ129" s="21"/>
      <c r="MRA129" s="21"/>
      <c r="MRB129" s="21"/>
      <c r="MRC129" s="21"/>
      <c r="MRD129" s="21"/>
      <c r="MRE129" s="21"/>
      <c r="MRF129" s="21"/>
      <c r="MRG129" s="21"/>
      <c r="MRH129" s="21"/>
      <c r="MRI129" s="21"/>
      <c r="MRJ129" s="21"/>
      <c r="MRK129" s="21"/>
      <c r="MRL129" s="21"/>
      <c r="MRM129" s="21"/>
      <c r="MRN129" s="21"/>
      <c r="MRO129" s="21"/>
      <c r="MRP129" s="21"/>
      <c r="MRQ129" s="21"/>
      <c r="MRR129" s="21"/>
      <c r="MRS129" s="21"/>
      <c r="MRT129" s="21"/>
      <c r="MRU129" s="21"/>
      <c r="MRV129" s="21"/>
      <c r="MRW129" s="21"/>
      <c r="MRX129" s="21"/>
      <c r="MRY129" s="21"/>
      <c r="MRZ129" s="21"/>
      <c r="MSA129" s="21"/>
      <c r="MSB129" s="21"/>
      <c r="MSC129" s="21"/>
      <c r="MSD129" s="21"/>
      <c r="MSE129" s="21"/>
      <c r="MSF129" s="21"/>
      <c r="MSG129" s="21"/>
      <c r="MSH129" s="21"/>
      <c r="MSI129" s="21"/>
      <c r="MSJ129" s="21"/>
      <c r="MSK129" s="21"/>
      <c r="MSL129" s="21"/>
      <c r="MSM129" s="21"/>
      <c r="MSN129" s="21"/>
      <c r="MSO129" s="21"/>
      <c r="MSP129" s="21"/>
      <c r="MSQ129" s="21"/>
      <c r="MSR129" s="21"/>
      <c r="MSS129" s="21"/>
      <c r="MST129" s="21"/>
      <c r="MSU129" s="21"/>
      <c r="MSV129" s="21"/>
      <c r="MSW129" s="21"/>
      <c r="MSX129" s="21"/>
      <c r="MSY129" s="21"/>
      <c r="MSZ129" s="21"/>
      <c r="MTA129" s="21"/>
      <c r="MTB129" s="21"/>
      <c r="MTC129" s="21"/>
      <c r="MTD129" s="21"/>
      <c r="MTE129" s="21"/>
      <c r="MTF129" s="21"/>
      <c r="MTG129" s="21"/>
      <c r="MTH129" s="21"/>
      <c r="MTI129" s="21"/>
      <c r="MTJ129" s="21"/>
      <c r="MTK129" s="21"/>
      <c r="MTL129" s="21"/>
      <c r="MTM129" s="21"/>
      <c r="MTN129" s="21"/>
      <c r="MTO129" s="21"/>
      <c r="MTP129" s="21"/>
      <c r="MTQ129" s="21"/>
      <c r="MTR129" s="21"/>
      <c r="MTS129" s="21"/>
      <c r="MTT129" s="21"/>
      <c r="MTU129" s="21"/>
      <c r="MTV129" s="21"/>
      <c r="MTW129" s="21"/>
      <c r="MTX129" s="21"/>
      <c r="MTY129" s="21"/>
      <c r="MTZ129" s="21"/>
      <c r="MUA129" s="21"/>
      <c r="MUB129" s="21"/>
      <c r="MUC129" s="21"/>
      <c r="MUD129" s="21"/>
      <c r="MUE129" s="21"/>
      <c r="MUF129" s="21"/>
      <c r="MUG129" s="21"/>
      <c r="MUH129" s="21"/>
      <c r="MUI129" s="21"/>
      <c r="MUJ129" s="21"/>
      <c r="MUK129" s="21"/>
      <c r="MUL129" s="21"/>
      <c r="MUM129" s="21"/>
      <c r="MUN129" s="21"/>
      <c r="MUO129" s="21"/>
      <c r="MUP129" s="21"/>
      <c r="MUQ129" s="21"/>
      <c r="MUR129" s="21"/>
      <c r="MUS129" s="21"/>
      <c r="MUT129" s="21"/>
      <c r="MUU129" s="21"/>
      <c r="MUV129" s="21"/>
      <c r="MUW129" s="21"/>
      <c r="MUX129" s="21"/>
      <c r="MUY129" s="21"/>
      <c r="MUZ129" s="21"/>
      <c r="MVA129" s="21"/>
      <c r="MVB129" s="21"/>
      <c r="MVC129" s="21"/>
      <c r="MVD129" s="21"/>
      <c r="MVE129" s="21"/>
      <c r="MVF129" s="21"/>
      <c r="MVG129" s="21"/>
      <c r="MVH129" s="21"/>
      <c r="MVI129" s="21"/>
      <c r="MVJ129" s="21"/>
      <c r="MVK129" s="21"/>
      <c r="MVL129" s="21"/>
      <c r="MVM129" s="21"/>
      <c r="MVN129" s="21"/>
      <c r="MVO129" s="21"/>
      <c r="MVP129" s="21"/>
      <c r="MVQ129" s="21"/>
      <c r="MVR129" s="21"/>
      <c r="MVS129" s="21"/>
      <c r="MVT129" s="21"/>
      <c r="MVU129" s="21"/>
      <c r="MVV129" s="21"/>
      <c r="MVW129" s="21"/>
      <c r="MVX129" s="21"/>
      <c r="MVY129" s="21"/>
      <c r="MVZ129" s="21"/>
      <c r="MWA129" s="21"/>
      <c r="MWB129" s="21"/>
      <c r="MWC129" s="21"/>
      <c r="MWD129" s="21"/>
      <c r="MWE129" s="21"/>
      <c r="MWF129" s="21"/>
      <c r="MWG129" s="21"/>
      <c r="MWH129" s="21"/>
      <c r="MWI129" s="21"/>
      <c r="MWJ129" s="21"/>
      <c r="MWK129" s="21"/>
      <c r="MWL129" s="21"/>
      <c r="MWM129" s="21"/>
      <c r="MWN129" s="21"/>
      <c r="MWO129" s="21"/>
      <c r="MWP129" s="21"/>
      <c r="MWQ129" s="21"/>
      <c r="MWR129" s="21"/>
      <c r="MWS129" s="21"/>
      <c r="MWT129" s="21"/>
      <c r="MWU129" s="21"/>
      <c r="MWV129" s="21"/>
      <c r="MWW129" s="21"/>
      <c r="MWX129" s="21"/>
      <c r="MWY129" s="21"/>
      <c r="MWZ129" s="21"/>
      <c r="MXA129" s="21"/>
      <c r="MXB129" s="21"/>
      <c r="MXC129" s="21"/>
      <c r="MXD129" s="21"/>
      <c r="MXE129" s="21"/>
      <c r="MXF129" s="21"/>
      <c r="MXG129" s="21"/>
      <c r="MXH129" s="21"/>
      <c r="MXI129" s="21"/>
      <c r="MXJ129" s="21"/>
      <c r="MXK129" s="21"/>
      <c r="MXL129" s="21"/>
      <c r="MXM129" s="21"/>
      <c r="MXN129" s="21"/>
      <c r="MXO129" s="21"/>
      <c r="MXP129" s="21"/>
      <c r="MXQ129" s="21"/>
      <c r="MXR129" s="21"/>
      <c r="MXS129" s="21"/>
      <c r="MXT129" s="21"/>
      <c r="MXU129" s="21"/>
      <c r="MXV129" s="21"/>
      <c r="MXW129" s="21"/>
      <c r="MXX129" s="21"/>
      <c r="MXY129" s="21"/>
      <c r="MXZ129" s="21"/>
      <c r="MYA129" s="21"/>
      <c r="MYB129" s="21"/>
      <c r="MYC129" s="21"/>
      <c r="MYD129" s="21"/>
      <c r="MYE129" s="21"/>
      <c r="MYF129" s="21"/>
      <c r="MYG129" s="21"/>
      <c r="MYH129" s="21"/>
      <c r="MYI129" s="21"/>
      <c r="MYJ129" s="21"/>
      <c r="MYK129" s="21"/>
      <c r="MYL129" s="21"/>
      <c r="MYM129" s="21"/>
      <c r="MYN129" s="21"/>
      <c r="MYO129" s="21"/>
      <c r="MYP129" s="21"/>
      <c r="MYQ129" s="21"/>
      <c r="MYR129" s="21"/>
      <c r="MYS129" s="21"/>
      <c r="MYT129" s="21"/>
      <c r="MYU129" s="21"/>
      <c r="MYV129" s="21"/>
      <c r="MYW129" s="21"/>
      <c r="MYX129" s="21"/>
      <c r="MYY129" s="21"/>
      <c r="MYZ129" s="21"/>
      <c r="MZA129" s="21"/>
      <c r="MZB129" s="21"/>
      <c r="MZC129" s="21"/>
      <c r="MZD129" s="21"/>
      <c r="MZE129" s="21"/>
      <c r="MZF129" s="21"/>
      <c r="MZG129" s="21"/>
      <c r="MZH129" s="21"/>
      <c r="MZI129" s="21"/>
      <c r="MZJ129" s="21"/>
      <c r="MZK129" s="21"/>
      <c r="MZL129" s="21"/>
      <c r="MZM129" s="21"/>
      <c r="MZN129" s="21"/>
      <c r="MZO129" s="21"/>
      <c r="MZP129" s="21"/>
      <c r="MZQ129" s="21"/>
      <c r="MZR129" s="21"/>
      <c r="MZS129" s="21"/>
      <c r="MZT129" s="21"/>
      <c r="MZU129" s="21"/>
      <c r="MZV129" s="21"/>
      <c r="MZW129" s="21"/>
      <c r="MZX129" s="21"/>
      <c r="MZY129" s="21"/>
      <c r="MZZ129" s="21"/>
      <c r="NAA129" s="21"/>
      <c r="NAB129" s="21"/>
      <c r="NAC129" s="21"/>
      <c r="NAD129" s="21"/>
      <c r="NAE129" s="21"/>
      <c r="NAF129" s="21"/>
      <c r="NAG129" s="21"/>
      <c r="NAH129" s="21"/>
      <c r="NAI129" s="21"/>
      <c r="NAJ129" s="21"/>
      <c r="NAK129" s="21"/>
      <c r="NAL129" s="21"/>
      <c r="NAM129" s="21"/>
      <c r="NAN129" s="21"/>
      <c r="NAO129" s="21"/>
      <c r="NAP129" s="21"/>
      <c r="NAQ129" s="21"/>
      <c r="NAR129" s="21"/>
      <c r="NAS129" s="21"/>
      <c r="NAT129" s="21"/>
      <c r="NAU129" s="21"/>
      <c r="NAV129" s="21"/>
      <c r="NAW129" s="21"/>
      <c r="NAX129" s="21"/>
      <c r="NAY129" s="21"/>
      <c r="NAZ129" s="21"/>
      <c r="NBA129" s="21"/>
      <c r="NBB129" s="21"/>
      <c r="NBC129" s="21"/>
      <c r="NBD129" s="21"/>
      <c r="NBE129" s="21"/>
      <c r="NBF129" s="21"/>
      <c r="NBG129" s="21"/>
      <c r="NBH129" s="21"/>
      <c r="NBI129" s="21"/>
      <c r="NBJ129" s="21"/>
      <c r="NBK129" s="21"/>
      <c r="NBL129" s="21"/>
      <c r="NBM129" s="21"/>
      <c r="NBN129" s="21"/>
      <c r="NBO129" s="21"/>
      <c r="NBP129" s="21"/>
      <c r="NBQ129" s="21"/>
      <c r="NBR129" s="21"/>
      <c r="NBS129" s="21"/>
      <c r="NBT129" s="21"/>
      <c r="NBU129" s="21"/>
      <c r="NBV129" s="21"/>
      <c r="NBW129" s="21"/>
      <c r="NBX129" s="21"/>
      <c r="NBY129" s="21"/>
      <c r="NBZ129" s="21"/>
      <c r="NCA129" s="21"/>
      <c r="NCB129" s="21"/>
      <c r="NCC129" s="21"/>
      <c r="NCD129" s="21"/>
      <c r="NCE129" s="21"/>
      <c r="NCF129" s="21"/>
      <c r="NCG129" s="21"/>
      <c r="NCH129" s="21"/>
      <c r="NCI129" s="21"/>
      <c r="NCJ129" s="21"/>
      <c r="NCK129" s="21"/>
      <c r="NCL129" s="21"/>
      <c r="NCM129" s="21"/>
      <c r="NCN129" s="21"/>
      <c r="NCO129" s="21"/>
      <c r="NCP129" s="21"/>
      <c r="NCQ129" s="21"/>
      <c r="NCR129" s="21"/>
      <c r="NCS129" s="21"/>
      <c r="NCT129" s="21"/>
      <c r="NCU129" s="21"/>
      <c r="NCV129" s="21"/>
      <c r="NCW129" s="21"/>
      <c r="NCX129" s="21"/>
      <c r="NCY129" s="21"/>
      <c r="NCZ129" s="21"/>
      <c r="NDA129" s="21"/>
      <c r="NDB129" s="21"/>
      <c r="NDC129" s="21"/>
      <c r="NDD129" s="21"/>
      <c r="NDE129" s="21"/>
      <c r="NDF129" s="21"/>
      <c r="NDG129" s="21"/>
      <c r="NDH129" s="21"/>
      <c r="NDI129" s="21"/>
      <c r="NDJ129" s="21"/>
      <c r="NDK129" s="21"/>
      <c r="NDL129" s="21"/>
      <c r="NDM129" s="21"/>
      <c r="NDN129" s="21"/>
      <c r="NDO129" s="21"/>
      <c r="NDP129" s="21"/>
      <c r="NDQ129" s="21"/>
      <c r="NDR129" s="21"/>
      <c r="NDS129" s="21"/>
      <c r="NDT129" s="21"/>
      <c r="NDU129" s="21"/>
      <c r="NDV129" s="21"/>
      <c r="NDW129" s="21"/>
      <c r="NDX129" s="21"/>
      <c r="NDY129" s="21"/>
      <c r="NDZ129" s="21"/>
      <c r="NEA129" s="21"/>
      <c r="NEB129" s="21"/>
      <c r="NEC129" s="21"/>
      <c r="NED129" s="21"/>
      <c r="NEE129" s="21"/>
      <c r="NEF129" s="21"/>
      <c r="NEG129" s="21"/>
      <c r="NEH129" s="21"/>
      <c r="NEI129" s="21"/>
      <c r="NEJ129" s="21"/>
      <c r="NEK129" s="21"/>
      <c r="NEL129" s="21"/>
      <c r="NEM129" s="21"/>
      <c r="NEN129" s="21"/>
      <c r="NEO129" s="21"/>
      <c r="NEP129" s="21"/>
      <c r="NEQ129" s="21"/>
      <c r="NER129" s="21"/>
      <c r="NES129" s="21"/>
      <c r="NET129" s="21"/>
      <c r="NEU129" s="21"/>
      <c r="NEV129" s="21"/>
      <c r="NEW129" s="21"/>
      <c r="NEX129" s="21"/>
      <c r="NEY129" s="21"/>
      <c r="NEZ129" s="21"/>
      <c r="NFA129" s="21"/>
      <c r="NFB129" s="21"/>
      <c r="NFC129" s="21"/>
      <c r="NFD129" s="21"/>
      <c r="NFE129" s="21"/>
      <c r="NFF129" s="21"/>
      <c r="NFG129" s="21"/>
      <c r="NFH129" s="21"/>
      <c r="NFI129" s="21"/>
      <c r="NFJ129" s="21"/>
      <c r="NFK129" s="21"/>
      <c r="NFL129" s="21"/>
      <c r="NFM129" s="21"/>
      <c r="NFN129" s="21"/>
      <c r="NFO129" s="21"/>
      <c r="NFP129" s="21"/>
      <c r="NFQ129" s="21"/>
      <c r="NFR129" s="21"/>
      <c r="NFS129" s="21"/>
      <c r="NFT129" s="21"/>
      <c r="NFU129" s="21"/>
      <c r="NFV129" s="21"/>
      <c r="NFW129" s="21"/>
      <c r="NFX129" s="21"/>
      <c r="NFY129" s="21"/>
      <c r="NFZ129" s="21"/>
      <c r="NGA129" s="21"/>
      <c r="NGB129" s="21"/>
      <c r="NGC129" s="21"/>
      <c r="NGD129" s="21"/>
      <c r="NGE129" s="21"/>
      <c r="NGF129" s="21"/>
      <c r="NGG129" s="21"/>
      <c r="NGH129" s="21"/>
      <c r="NGI129" s="21"/>
      <c r="NGJ129" s="21"/>
      <c r="NGK129" s="21"/>
      <c r="NGL129" s="21"/>
      <c r="NGM129" s="21"/>
      <c r="NGN129" s="21"/>
      <c r="NGO129" s="21"/>
      <c r="NGP129" s="21"/>
      <c r="NGQ129" s="21"/>
      <c r="NGR129" s="21"/>
      <c r="NGS129" s="21"/>
      <c r="NGT129" s="21"/>
      <c r="NGU129" s="21"/>
      <c r="NGV129" s="21"/>
      <c r="NGW129" s="21"/>
      <c r="NGX129" s="21"/>
      <c r="NGY129" s="21"/>
      <c r="NGZ129" s="21"/>
      <c r="NHA129" s="21"/>
      <c r="NHB129" s="21"/>
      <c r="NHC129" s="21"/>
      <c r="NHD129" s="21"/>
      <c r="NHE129" s="21"/>
      <c r="NHF129" s="21"/>
      <c r="NHG129" s="21"/>
      <c r="NHH129" s="21"/>
      <c r="NHI129" s="21"/>
      <c r="NHJ129" s="21"/>
      <c r="NHK129" s="21"/>
      <c r="NHL129" s="21"/>
      <c r="NHM129" s="21"/>
      <c r="NHN129" s="21"/>
      <c r="NHO129" s="21"/>
      <c r="NHP129" s="21"/>
      <c r="NHQ129" s="21"/>
      <c r="NHR129" s="21"/>
      <c r="NHS129" s="21"/>
      <c r="NHT129" s="21"/>
      <c r="NHU129" s="21"/>
      <c r="NHV129" s="21"/>
      <c r="NHW129" s="21"/>
      <c r="NHX129" s="21"/>
      <c r="NHY129" s="21"/>
      <c r="NHZ129" s="21"/>
      <c r="NIA129" s="21"/>
      <c r="NIB129" s="21"/>
      <c r="NIC129" s="21"/>
      <c r="NID129" s="21"/>
      <c r="NIE129" s="21"/>
      <c r="NIF129" s="21"/>
      <c r="NIG129" s="21"/>
      <c r="NIH129" s="21"/>
      <c r="NII129" s="21"/>
      <c r="NIJ129" s="21"/>
      <c r="NIK129" s="21"/>
      <c r="NIL129" s="21"/>
      <c r="NIM129" s="21"/>
      <c r="NIN129" s="21"/>
      <c r="NIO129" s="21"/>
      <c r="NIP129" s="21"/>
      <c r="NIQ129" s="21"/>
      <c r="NIR129" s="21"/>
      <c r="NIS129" s="21"/>
      <c r="NIT129" s="21"/>
      <c r="NIU129" s="21"/>
      <c r="NIV129" s="21"/>
      <c r="NIW129" s="21"/>
      <c r="NIX129" s="21"/>
      <c r="NIY129" s="21"/>
      <c r="NIZ129" s="21"/>
      <c r="NJA129" s="21"/>
      <c r="NJB129" s="21"/>
      <c r="NJC129" s="21"/>
      <c r="NJD129" s="21"/>
      <c r="NJE129" s="21"/>
      <c r="NJF129" s="21"/>
      <c r="NJG129" s="21"/>
      <c r="NJH129" s="21"/>
      <c r="NJI129" s="21"/>
      <c r="NJJ129" s="21"/>
      <c r="NJK129" s="21"/>
      <c r="NJL129" s="21"/>
      <c r="NJM129" s="21"/>
      <c r="NJN129" s="21"/>
      <c r="NJO129" s="21"/>
      <c r="NJP129" s="21"/>
      <c r="NJQ129" s="21"/>
      <c r="NJR129" s="21"/>
      <c r="NJS129" s="21"/>
      <c r="NJT129" s="21"/>
      <c r="NJU129" s="21"/>
      <c r="NJV129" s="21"/>
      <c r="NJW129" s="21"/>
      <c r="NJX129" s="21"/>
      <c r="NJY129" s="21"/>
      <c r="NJZ129" s="21"/>
      <c r="NKA129" s="21"/>
      <c r="NKB129" s="21"/>
      <c r="NKC129" s="21"/>
      <c r="NKD129" s="21"/>
      <c r="NKE129" s="21"/>
      <c r="NKF129" s="21"/>
      <c r="NKG129" s="21"/>
      <c r="NKH129" s="21"/>
      <c r="NKI129" s="21"/>
      <c r="NKJ129" s="21"/>
      <c r="NKK129" s="21"/>
      <c r="NKL129" s="21"/>
      <c r="NKM129" s="21"/>
      <c r="NKN129" s="21"/>
      <c r="NKO129" s="21"/>
      <c r="NKP129" s="21"/>
      <c r="NKQ129" s="21"/>
      <c r="NKR129" s="21"/>
      <c r="NKS129" s="21"/>
      <c r="NKT129" s="21"/>
      <c r="NKU129" s="21"/>
      <c r="NKV129" s="21"/>
      <c r="NKW129" s="21"/>
      <c r="NKX129" s="21"/>
      <c r="NKY129" s="21"/>
      <c r="NKZ129" s="21"/>
      <c r="NLA129" s="21"/>
      <c r="NLB129" s="21"/>
      <c r="NLC129" s="21"/>
      <c r="NLD129" s="21"/>
      <c r="NLE129" s="21"/>
      <c r="NLF129" s="21"/>
      <c r="NLG129" s="21"/>
      <c r="NLH129" s="21"/>
      <c r="NLI129" s="21"/>
      <c r="NLJ129" s="21"/>
      <c r="NLK129" s="21"/>
      <c r="NLL129" s="21"/>
      <c r="NLM129" s="21"/>
      <c r="NLN129" s="21"/>
      <c r="NLO129" s="21"/>
      <c r="NLP129" s="21"/>
      <c r="NLQ129" s="21"/>
      <c r="NLR129" s="21"/>
      <c r="NLS129" s="21"/>
      <c r="NLT129" s="21"/>
      <c r="NLU129" s="21"/>
      <c r="NLV129" s="21"/>
      <c r="NLW129" s="21"/>
      <c r="NLX129" s="21"/>
      <c r="NLY129" s="21"/>
      <c r="NLZ129" s="21"/>
      <c r="NMA129" s="21"/>
      <c r="NMB129" s="21"/>
      <c r="NMC129" s="21"/>
      <c r="NMD129" s="21"/>
      <c r="NME129" s="21"/>
      <c r="NMF129" s="21"/>
      <c r="NMG129" s="21"/>
      <c r="NMH129" s="21"/>
      <c r="NMI129" s="21"/>
      <c r="NMJ129" s="21"/>
      <c r="NMK129" s="21"/>
      <c r="NML129" s="21"/>
      <c r="NMM129" s="21"/>
      <c r="NMN129" s="21"/>
      <c r="NMO129" s="21"/>
      <c r="NMP129" s="21"/>
      <c r="NMQ129" s="21"/>
      <c r="NMR129" s="21"/>
      <c r="NMS129" s="21"/>
      <c r="NMT129" s="21"/>
      <c r="NMU129" s="21"/>
      <c r="NMV129" s="21"/>
      <c r="NMW129" s="21"/>
      <c r="NMX129" s="21"/>
      <c r="NMY129" s="21"/>
      <c r="NMZ129" s="21"/>
      <c r="NNA129" s="21"/>
      <c r="NNB129" s="21"/>
      <c r="NNC129" s="21"/>
      <c r="NND129" s="21"/>
      <c r="NNE129" s="21"/>
      <c r="NNF129" s="21"/>
      <c r="NNG129" s="21"/>
      <c r="NNH129" s="21"/>
      <c r="NNI129" s="21"/>
      <c r="NNJ129" s="21"/>
      <c r="NNK129" s="21"/>
      <c r="NNL129" s="21"/>
      <c r="NNM129" s="21"/>
      <c r="NNN129" s="21"/>
      <c r="NNO129" s="21"/>
      <c r="NNP129" s="21"/>
      <c r="NNQ129" s="21"/>
      <c r="NNR129" s="21"/>
      <c r="NNS129" s="21"/>
      <c r="NNT129" s="21"/>
      <c r="NNU129" s="21"/>
      <c r="NNV129" s="21"/>
      <c r="NNW129" s="21"/>
      <c r="NNX129" s="21"/>
      <c r="NNY129" s="21"/>
      <c r="NNZ129" s="21"/>
      <c r="NOA129" s="21"/>
      <c r="NOB129" s="21"/>
      <c r="NOC129" s="21"/>
      <c r="NOD129" s="21"/>
      <c r="NOE129" s="21"/>
      <c r="NOF129" s="21"/>
      <c r="NOG129" s="21"/>
      <c r="NOH129" s="21"/>
      <c r="NOI129" s="21"/>
      <c r="NOJ129" s="21"/>
      <c r="NOK129" s="21"/>
      <c r="NOL129" s="21"/>
      <c r="NOM129" s="21"/>
      <c r="NON129" s="21"/>
      <c r="NOO129" s="21"/>
      <c r="NOP129" s="21"/>
      <c r="NOQ129" s="21"/>
      <c r="NOR129" s="21"/>
      <c r="NOS129" s="21"/>
      <c r="NOT129" s="21"/>
      <c r="NOU129" s="21"/>
      <c r="NOV129" s="21"/>
      <c r="NOW129" s="21"/>
      <c r="NOX129" s="21"/>
      <c r="NOY129" s="21"/>
      <c r="NOZ129" s="21"/>
      <c r="NPA129" s="21"/>
      <c r="NPB129" s="21"/>
      <c r="NPC129" s="21"/>
      <c r="NPD129" s="21"/>
      <c r="NPE129" s="21"/>
      <c r="NPF129" s="21"/>
      <c r="NPG129" s="21"/>
      <c r="NPH129" s="21"/>
      <c r="NPI129" s="21"/>
      <c r="NPJ129" s="21"/>
      <c r="NPK129" s="21"/>
      <c r="NPL129" s="21"/>
      <c r="NPM129" s="21"/>
      <c r="NPN129" s="21"/>
      <c r="NPO129" s="21"/>
      <c r="NPP129" s="21"/>
      <c r="NPQ129" s="21"/>
      <c r="NPR129" s="21"/>
      <c r="NPS129" s="21"/>
      <c r="NPT129" s="21"/>
      <c r="NPU129" s="21"/>
      <c r="NPV129" s="21"/>
      <c r="NPW129" s="21"/>
      <c r="NPX129" s="21"/>
      <c r="NPY129" s="21"/>
      <c r="NPZ129" s="21"/>
      <c r="NQA129" s="21"/>
      <c r="NQB129" s="21"/>
      <c r="NQC129" s="21"/>
      <c r="NQD129" s="21"/>
      <c r="NQE129" s="21"/>
      <c r="NQF129" s="21"/>
      <c r="NQG129" s="21"/>
      <c r="NQH129" s="21"/>
      <c r="NQI129" s="21"/>
      <c r="NQJ129" s="21"/>
      <c r="NQK129" s="21"/>
      <c r="NQL129" s="21"/>
      <c r="NQM129" s="21"/>
      <c r="NQN129" s="21"/>
      <c r="NQO129" s="21"/>
      <c r="NQP129" s="21"/>
      <c r="NQQ129" s="21"/>
      <c r="NQR129" s="21"/>
      <c r="NQS129" s="21"/>
      <c r="NQT129" s="21"/>
      <c r="NQU129" s="21"/>
      <c r="NQV129" s="21"/>
      <c r="NQW129" s="21"/>
      <c r="NQX129" s="21"/>
      <c r="NQY129" s="21"/>
      <c r="NQZ129" s="21"/>
      <c r="NRA129" s="21"/>
      <c r="NRB129" s="21"/>
      <c r="NRC129" s="21"/>
      <c r="NRD129" s="21"/>
      <c r="NRE129" s="21"/>
      <c r="NRF129" s="21"/>
      <c r="NRG129" s="21"/>
      <c r="NRH129" s="21"/>
      <c r="NRI129" s="21"/>
      <c r="NRJ129" s="21"/>
      <c r="NRK129" s="21"/>
      <c r="NRL129" s="21"/>
      <c r="NRM129" s="21"/>
      <c r="NRN129" s="21"/>
      <c r="NRO129" s="21"/>
      <c r="NRP129" s="21"/>
      <c r="NRQ129" s="21"/>
      <c r="NRR129" s="21"/>
      <c r="NRS129" s="21"/>
      <c r="NRT129" s="21"/>
      <c r="NRU129" s="21"/>
      <c r="NRV129" s="21"/>
      <c r="NRW129" s="21"/>
      <c r="NRX129" s="21"/>
      <c r="NRY129" s="21"/>
      <c r="NRZ129" s="21"/>
      <c r="NSA129" s="21"/>
      <c r="NSB129" s="21"/>
      <c r="NSC129" s="21"/>
      <c r="NSD129" s="21"/>
      <c r="NSE129" s="21"/>
      <c r="NSF129" s="21"/>
      <c r="NSG129" s="21"/>
      <c r="NSH129" s="21"/>
      <c r="NSI129" s="21"/>
      <c r="NSJ129" s="21"/>
      <c r="NSK129" s="21"/>
      <c r="NSL129" s="21"/>
      <c r="NSM129" s="21"/>
      <c r="NSN129" s="21"/>
      <c r="NSO129" s="21"/>
      <c r="NSP129" s="21"/>
      <c r="NSQ129" s="21"/>
      <c r="NSR129" s="21"/>
      <c r="NSS129" s="21"/>
      <c r="NST129" s="21"/>
      <c r="NSU129" s="21"/>
      <c r="NSV129" s="21"/>
      <c r="NSW129" s="21"/>
      <c r="NSX129" s="21"/>
      <c r="NSY129" s="21"/>
      <c r="NSZ129" s="21"/>
      <c r="NTA129" s="21"/>
      <c r="NTB129" s="21"/>
      <c r="NTC129" s="21"/>
      <c r="NTD129" s="21"/>
      <c r="NTE129" s="21"/>
      <c r="NTF129" s="21"/>
      <c r="NTG129" s="21"/>
      <c r="NTH129" s="21"/>
      <c r="NTI129" s="21"/>
      <c r="NTJ129" s="21"/>
      <c r="NTK129" s="21"/>
      <c r="NTL129" s="21"/>
      <c r="NTM129" s="21"/>
      <c r="NTN129" s="21"/>
      <c r="NTO129" s="21"/>
      <c r="NTP129" s="21"/>
      <c r="NTQ129" s="21"/>
      <c r="NTR129" s="21"/>
      <c r="NTS129" s="21"/>
      <c r="NTT129" s="21"/>
      <c r="NTU129" s="21"/>
      <c r="NTV129" s="21"/>
      <c r="NTW129" s="21"/>
      <c r="NTX129" s="21"/>
      <c r="NTY129" s="21"/>
      <c r="NTZ129" s="21"/>
      <c r="NUA129" s="21"/>
      <c r="NUB129" s="21"/>
      <c r="NUC129" s="21"/>
      <c r="NUD129" s="21"/>
      <c r="NUE129" s="21"/>
      <c r="NUF129" s="21"/>
      <c r="NUG129" s="21"/>
      <c r="NUH129" s="21"/>
      <c r="NUI129" s="21"/>
      <c r="NUJ129" s="21"/>
      <c r="NUK129" s="21"/>
      <c r="NUL129" s="21"/>
      <c r="NUM129" s="21"/>
      <c r="NUN129" s="21"/>
      <c r="NUO129" s="21"/>
      <c r="NUP129" s="21"/>
      <c r="NUQ129" s="21"/>
      <c r="NUR129" s="21"/>
      <c r="NUS129" s="21"/>
      <c r="NUT129" s="21"/>
      <c r="NUU129" s="21"/>
      <c r="NUV129" s="21"/>
      <c r="NUW129" s="21"/>
      <c r="NUX129" s="21"/>
      <c r="NUY129" s="21"/>
      <c r="NUZ129" s="21"/>
      <c r="NVA129" s="21"/>
      <c r="NVB129" s="21"/>
      <c r="NVC129" s="21"/>
      <c r="NVD129" s="21"/>
      <c r="NVE129" s="21"/>
      <c r="NVF129" s="21"/>
      <c r="NVG129" s="21"/>
      <c r="NVH129" s="21"/>
      <c r="NVI129" s="21"/>
      <c r="NVJ129" s="21"/>
      <c r="NVK129" s="21"/>
      <c r="NVL129" s="21"/>
      <c r="NVM129" s="21"/>
      <c r="NVN129" s="21"/>
      <c r="NVO129" s="21"/>
      <c r="NVP129" s="21"/>
      <c r="NVQ129" s="21"/>
      <c r="NVR129" s="21"/>
      <c r="NVS129" s="21"/>
      <c r="NVT129" s="21"/>
      <c r="NVU129" s="21"/>
      <c r="NVV129" s="21"/>
      <c r="NVW129" s="21"/>
      <c r="NVX129" s="21"/>
      <c r="NVY129" s="21"/>
      <c r="NVZ129" s="21"/>
      <c r="NWA129" s="21"/>
      <c r="NWB129" s="21"/>
      <c r="NWC129" s="21"/>
      <c r="NWD129" s="21"/>
      <c r="NWE129" s="21"/>
      <c r="NWF129" s="21"/>
      <c r="NWG129" s="21"/>
      <c r="NWH129" s="21"/>
      <c r="NWI129" s="21"/>
      <c r="NWJ129" s="21"/>
      <c r="NWK129" s="21"/>
      <c r="NWL129" s="21"/>
      <c r="NWM129" s="21"/>
      <c r="NWN129" s="21"/>
      <c r="NWO129" s="21"/>
      <c r="NWP129" s="21"/>
      <c r="NWQ129" s="21"/>
      <c r="NWR129" s="21"/>
      <c r="NWS129" s="21"/>
      <c r="NWT129" s="21"/>
      <c r="NWU129" s="21"/>
      <c r="NWV129" s="21"/>
      <c r="NWW129" s="21"/>
      <c r="NWX129" s="21"/>
      <c r="NWY129" s="21"/>
      <c r="NWZ129" s="21"/>
      <c r="NXA129" s="21"/>
      <c r="NXB129" s="21"/>
      <c r="NXC129" s="21"/>
      <c r="NXD129" s="21"/>
      <c r="NXE129" s="21"/>
      <c r="NXF129" s="21"/>
      <c r="NXG129" s="21"/>
      <c r="NXH129" s="21"/>
      <c r="NXI129" s="21"/>
      <c r="NXJ129" s="21"/>
      <c r="NXK129" s="21"/>
      <c r="NXL129" s="21"/>
      <c r="NXM129" s="21"/>
      <c r="NXN129" s="21"/>
      <c r="NXO129" s="21"/>
      <c r="NXP129" s="21"/>
      <c r="NXQ129" s="21"/>
      <c r="NXR129" s="21"/>
      <c r="NXS129" s="21"/>
      <c r="NXT129" s="21"/>
      <c r="NXU129" s="21"/>
      <c r="NXV129" s="21"/>
      <c r="NXW129" s="21"/>
      <c r="NXX129" s="21"/>
      <c r="NXY129" s="21"/>
      <c r="NXZ129" s="21"/>
      <c r="NYA129" s="21"/>
      <c r="NYB129" s="21"/>
      <c r="NYC129" s="21"/>
      <c r="NYD129" s="21"/>
      <c r="NYE129" s="21"/>
      <c r="NYF129" s="21"/>
      <c r="NYG129" s="21"/>
      <c r="NYH129" s="21"/>
      <c r="NYI129" s="21"/>
      <c r="NYJ129" s="21"/>
      <c r="NYK129" s="21"/>
      <c r="NYL129" s="21"/>
      <c r="NYM129" s="21"/>
      <c r="NYN129" s="21"/>
      <c r="NYO129" s="21"/>
      <c r="NYP129" s="21"/>
      <c r="NYQ129" s="21"/>
      <c r="NYR129" s="21"/>
      <c r="NYS129" s="21"/>
      <c r="NYT129" s="21"/>
      <c r="NYU129" s="21"/>
      <c r="NYV129" s="21"/>
      <c r="NYW129" s="21"/>
      <c r="NYX129" s="21"/>
      <c r="NYY129" s="21"/>
      <c r="NYZ129" s="21"/>
      <c r="NZA129" s="21"/>
      <c r="NZB129" s="21"/>
      <c r="NZC129" s="21"/>
      <c r="NZD129" s="21"/>
      <c r="NZE129" s="21"/>
      <c r="NZF129" s="21"/>
      <c r="NZG129" s="21"/>
      <c r="NZH129" s="21"/>
      <c r="NZI129" s="21"/>
      <c r="NZJ129" s="21"/>
      <c r="NZK129" s="21"/>
      <c r="NZL129" s="21"/>
      <c r="NZM129" s="21"/>
      <c r="NZN129" s="21"/>
      <c r="NZO129" s="21"/>
      <c r="NZP129" s="21"/>
      <c r="NZQ129" s="21"/>
      <c r="NZR129" s="21"/>
      <c r="NZS129" s="21"/>
      <c r="NZT129" s="21"/>
      <c r="NZU129" s="21"/>
      <c r="NZV129" s="21"/>
      <c r="NZW129" s="21"/>
      <c r="NZX129" s="21"/>
      <c r="NZY129" s="21"/>
      <c r="NZZ129" s="21"/>
      <c r="OAA129" s="21"/>
      <c r="OAB129" s="21"/>
      <c r="OAC129" s="21"/>
      <c r="OAD129" s="21"/>
      <c r="OAE129" s="21"/>
      <c r="OAF129" s="21"/>
      <c r="OAG129" s="21"/>
      <c r="OAH129" s="21"/>
      <c r="OAI129" s="21"/>
      <c r="OAJ129" s="21"/>
      <c r="OAK129" s="21"/>
      <c r="OAL129" s="21"/>
      <c r="OAM129" s="21"/>
      <c r="OAN129" s="21"/>
      <c r="OAO129" s="21"/>
      <c r="OAP129" s="21"/>
      <c r="OAQ129" s="21"/>
      <c r="OAR129" s="21"/>
      <c r="OAS129" s="21"/>
      <c r="OAT129" s="21"/>
      <c r="OAU129" s="21"/>
      <c r="OAV129" s="21"/>
      <c r="OAW129" s="21"/>
      <c r="OAX129" s="21"/>
      <c r="OAY129" s="21"/>
      <c r="OAZ129" s="21"/>
      <c r="OBA129" s="21"/>
      <c r="OBB129" s="21"/>
      <c r="OBC129" s="21"/>
      <c r="OBD129" s="21"/>
      <c r="OBE129" s="21"/>
      <c r="OBF129" s="21"/>
      <c r="OBG129" s="21"/>
      <c r="OBH129" s="21"/>
      <c r="OBI129" s="21"/>
      <c r="OBJ129" s="21"/>
      <c r="OBK129" s="21"/>
      <c r="OBL129" s="21"/>
      <c r="OBM129" s="21"/>
      <c r="OBN129" s="21"/>
      <c r="OBO129" s="21"/>
      <c r="OBP129" s="21"/>
      <c r="OBQ129" s="21"/>
      <c r="OBR129" s="21"/>
      <c r="OBS129" s="21"/>
      <c r="OBT129" s="21"/>
      <c r="OBU129" s="21"/>
      <c r="OBV129" s="21"/>
      <c r="OBW129" s="21"/>
      <c r="OBX129" s="21"/>
      <c r="OBY129" s="21"/>
      <c r="OBZ129" s="21"/>
      <c r="OCA129" s="21"/>
      <c r="OCB129" s="21"/>
      <c r="OCC129" s="21"/>
      <c r="OCD129" s="21"/>
      <c r="OCE129" s="21"/>
      <c r="OCF129" s="21"/>
      <c r="OCG129" s="21"/>
      <c r="OCH129" s="21"/>
      <c r="OCI129" s="21"/>
      <c r="OCJ129" s="21"/>
      <c r="OCK129" s="21"/>
      <c r="OCL129" s="21"/>
      <c r="OCM129" s="21"/>
      <c r="OCN129" s="21"/>
      <c r="OCO129" s="21"/>
      <c r="OCP129" s="21"/>
      <c r="OCQ129" s="21"/>
      <c r="OCR129" s="21"/>
      <c r="OCS129" s="21"/>
      <c r="OCT129" s="21"/>
      <c r="OCU129" s="21"/>
      <c r="OCV129" s="21"/>
      <c r="OCW129" s="21"/>
      <c r="OCX129" s="21"/>
      <c r="OCY129" s="21"/>
      <c r="OCZ129" s="21"/>
      <c r="ODA129" s="21"/>
      <c r="ODB129" s="21"/>
      <c r="ODC129" s="21"/>
      <c r="ODD129" s="21"/>
      <c r="ODE129" s="21"/>
      <c r="ODF129" s="21"/>
      <c r="ODG129" s="21"/>
      <c r="ODH129" s="21"/>
      <c r="ODI129" s="21"/>
      <c r="ODJ129" s="21"/>
      <c r="ODK129" s="21"/>
      <c r="ODL129" s="21"/>
      <c r="ODM129" s="21"/>
      <c r="ODN129" s="21"/>
      <c r="ODO129" s="21"/>
      <c r="ODP129" s="21"/>
      <c r="ODQ129" s="21"/>
      <c r="ODR129" s="21"/>
      <c r="ODS129" s="21"/>
      <c r="ODT129" s="21"/>
      <c r="ODU129" s="21"/>
      <c r="ODV129" s="21"/>
      <c r="ODW129" s="21"/>
      <c r="ODX129" s="21"/>
      <c r="ODY129" s="21"/>
      <c r="ODZ129" s="21"/>
      <c r="OEA129" s="21"/>
      <c r="OEB129" s="21"/>
      <c r="OEC129" s="21"/>
      <c r="OED129" s="21"/>
      <c r="OEE129" s="21"/>
      <c r="OEF129" s="21"/>
      <c r="OEG129" s="21"/>
      <c r="OEH129" s="21"/>
      <c r="OEI129" s="21"/>
      <c r="OEJ129" s="21"/>
      <c r="OEK129" s="21"/>
      <c r="OEL129" s="21"/>
      <c r="OEM129" s="21"/>
      <c r="OEN129" s="21"/>
      <c r="OEO129" s="21"/>
      <c r="OEP129" s="21"/>
      <c r="OEQ129" s="21"/>
      <c r="OER129" s="21"/>
      <c r="OES129" s="21"/>
      <c r="OET129" s="21"/>
      <c r="OEU129" s="21"/>
      <c r="OEV129" s="21"/>
      <c r="OEW129" s="21"/>
      <c r="OEX129" s="21"/>
      <c r="OEY129" s="21"/>
      <c r="OEZ129" s="21"/>
      <c r="OFA129" s="21"/>
      <c r="OFB129" s="21"/>
      <c r="OFC129" s="21"/>
      <c r="OFD129" s="21"/>
      <c r="OFE129" s="21"/>
      <c r="OFF129" s="21"/>
      <c r="OFG129" s="21"/>
      <c r="OFH129" s="21"/>
      <c r="OFI129" s="21"/>
      <c r="OFJ129" s="21"/>
      <c r="OFK129" s="21"/>
      <c r="OFL129" s="21"/>
      <c r="OFM129" s="21"/>
      <c r="OFN129" s="21"/>
      <c r="OFO129" s="21"/>
      <c r="OFP129" s="21"/>
      <c r="OFQ129" s="21"/>
      <c r="OFR129" s="21"/>
      <c r="OFS129" s="21"/>
      <c r="OFT129" s="21"/>
      <c r="OFU129" s="21"/>
      <c r="OFV129" s="21"/>
      <c r="OFW129" s="21"/>
      <c r="OFX129" s="21"/>
      <c r="OFY129" s="21"/>
      <c r="OFZ129" s="21"/>
      <c r="OGA129" s="21"/>
      <c r="OGB129" s="21"/>
      <c r="OGC129" s="21"/>
      <c r="OGD129" s="21"/>
      <c r="OGE129" s="21"/>
      <c r="OGF129" s="21"/>
      <c r="OGG129" s="21"/>
      <c r="OGH129" s="21"/>
      <c r="OGI129" s="21"/>
      <c r="OGJ129" s="21"/>
      <c r="OGK129" s="21"/>
      <c r="OGL129" s="21"/>
      <c r="OGM129" s="21"/>
      <c r="OGN129" s="21"/>
      <c r="OGO129" s="21"/>
      <c r="OGP129" s="21"/>
      <c r="OGQ129" s="21"/>
      <c r="OGR129" s="21"/>
      <c r="OGS129" s="21"/>
      <c r="OGT129" s="21"/>
      <c r="OGU129" s="21"/>
      <c r="OGV129" s="21"/>
      <c r="OGW129" s="21"/>
      <c r="OGX129" s="21"/>
      <c r="OGY129" s="21"/>
      <c r="OGZ129" s="21"/>
      <c r="OHA129" s="21"/>
      <c r="OHB129" s="21"/>
      <c r="OHC129" s="21"/>
      <c r="OHD129" s="21"/>
      <c r="OHE129" s="21"/>
      <c r="OHF129" s="21"/>
      <c r="OHG129" s="21"/>
      <c r="OHH129" s="21"/>
      <c r="OHI129" s="21"/>
      <c r="OHJ129" s="21"/>
      <c r="OHK129" s="21"/>
      <c r="OHL129" s="21"/>
      <c r="OHM129" s="21"/>
      <c r="OHN129" s="21"/>
      <c r="OHO129" s="21"/>
      <c r="OHP129" s="21"/>
      <c r="OHQ129" s="21"/>
      <c r="OHR129" s="21"/>
      <c r="OHS129" s="21"/>
      <c r="OHT129" s="21"/>
      <c r="OHU129" s="21"/>
      <c r="OHV129" s="21"/>
      <c r="OHW129" s="21"/>
      <c r="OHX129" s="21"/>
      <c r="OHY129" s="21"/>
      <c r="OHZ129" s="21"/>
      <c r="OIA129" s="21"/>
      <c r="OIB129" s="21"/>
      <c r="OIC129" s="21"/>
      <c r="OID129" s="21"/>
      <c r="OIE129" s="21"/>
      <c r="OIF129" s="21"/>
      <c r="OIG129" s="21"/>
      <c r="OIH129" s="21"/>
      <c r="OII129" s="21"/>
      <c r="OIJ129" s="21"/>
      <c r="OIK129" s="21"/>
      <c r="OIL129" s="21"/>
      <c r="OIM129" s="21"/>
      <c r="OIN129" s="21"/>
      <c r="OIO129" s="21"/>
      <c r="OIP129" s="21"/>
      <c r="OIQ129" s="21"/>
      <c r="OIR129" s="21"/>
      <c r="OIS129" s="21"/>
      <c r="OIT129" s="21"/>
      <c r="OIU129" s="21"/>
      <c r="OIV129" s="21"/>
      <c r="OIW129" s="21"/>
      <c r="OIX129" s="21"/>
      <c r="OIY129" s="21"/>
      <c r="OIZ129" s="21"/>
      <c r="OJA129" s="21"/>
      <c r="OJB129" s="21"/>
      <c r="OJC129" s="21"/>
      <c r="OJD129" s="21"/>
      <c r="OJE129" s="21"/>
      <c r="OJF129" s="21"/>
      <c r="OJG129" s="21"/>
      <c r="OJH129" s="21"/>
      <c r="OJI129" s="21"/>
      <c r="OJJ129" s="21"/>
      <c r="OJK129" s="21"/>
      <c r="OJL129" s="21"/>
      <c r="OJM129" s="21"/>
      <c r="OJN129" s="21"/>
      <c r="OJO129" s="21"/>
      <c r="OJP129" s="21"/>
      <c r="OJQ129" s="21"/>
      <c r="OJR129" s="21"/>
      <c r="OJS129" s="21"/>
      <c r="OJT129" s="21"/>
      <c r="OJU129" s="21"/>
      <c r="OJV129" s="21"/>
      <c r="OJW129" s="21"/>
      <c r="OJX129" s="21"/>
      <c r="OJY129" s="21"/>
      <c r="OJZ129" s="21"/>
      <c r="OKA129" s="21"/>
      <c r="OKB129" s="21"/>
      <c r="OKC129" s="21"/>
      <c r="OKD129" s="21"/>
      <c r="OKE129" s="21"/>
      <c r="OKF129" s="21"/>
      <c r="OKG129" s="21"/>
      <c r="OKH129" s="21"/>
      <c r="OKI129" s="21"/>
      <c r="OKJ129" s="21"/>
      <c r="OKK129" s="21"/>
      <c r="OKL129" s="21"/>
      <c r="OKM129" s="21"/>
      <c r="OKN129" s="21"/>
      <c r="OKO129" s="21"/>
      <c r="OKP129" s="21"/>
      <c r="OKQ129" s="21"/>
      <c r="OKR129" s="21"/>
      <c r="OKS129" s="21"/>
      <c r="OKT129" s="21"/>
      <c r="OKU129" s="21"/>
      <c r="OKV129" s="21"/>
      <c r="OKW129" s="21"/>
      <c r="OKX129" s="21"/>
      <c r="OKY129" s="21"/>
      <c r="OKZ129" s="21"/>
      <c r="OLA129" s="21"/>
      <c r="OLB129" s="21"/>
      <c r="OLC129" s="21"/>
      <c r="OLD129" s="21"/>
      <c r="OLE129" s="21"/>
      <c r="OLF129" s="21"/>
      <c r="OLG129" s="21"/>
      <c r="OLH129" s="21"/>
      <c r="OLI129" s="21"/>
      <c r="OLJ129" s="21"/>
      <c r="OLK129" s="21"/>
      <c r="OLL129" s="21"/>
      <c r="OLM129" s="21"/>
      <c r="OLN129" s="21"/>
      <c r="OLO129" s="21"/>
      <c r="OLP129" s="21"/>
      <c r="OLQ129" s="21"/>
      <c r="OLR129" s="21"/>
      <c r="OLS129" s="21"/>
      <c r="OLT129" s="21"/>
      <c r="OLU129" s="21"/>
      <c r="OLV129" s="21"/>
      <c r="OLW129" s="21"/>
      <c r="OLX129" s="21"/>
      <c r="OLY129" s="21"/>
      <c r="OLZ129" s="21"/>
      <c r="OMA129" s="21"/>
      <c r="OMB129" s="21"/>
      <c r="OMC129" s="21"/>
      <c r="OMD129" s="21"/>
      <c r="OME129" s="21"/>
      <c r="OMF129" s="21"/>
      <c r="OMG129" s="21"/>
      <c r="OMH129" s="21"/>
      <c r="OMI129" s="21"/>
      <c r="OMJ129" s="21"/>
      <c r="OMK129" s="21"/>
      <c r="OML129" s="21"/>
      <c r="OMM129" s="21"/>
      <c r="OMN129" s="21"/>
      <c r="OMO129" s="21"/>
      <c r="OMP129" s="21"/>
      <c r="OMQ129" s="21"/>
      <c r="OMR129" s="21"/>
      <c r="OMS129" s="21"/>
      <c r="OMT129" s="21"/>
      <c r="OMU129" s="21"/>
      <c r="OMV129" s="21"/>
      <c r="OMW129" s="21"/>
      <c r="OMX129" s="21"/>
      <c r="OMY129" s="21"/>
      <c r="OMZ129" s="21"/>
      <c r="ONA129" s="21"/>
      <c r="ONB129" s="21"/>
      <c r="ONC129" s="21"/>
      <c r="OND129" s="21"/>
      <c r="ONE129" s="21"/>
      <c r="ONF129" s="21"/>
      <c r="ONG129" s="21"/>
      <c r="ONH129" s="21"/>
      <c r="ONI129" s="21"/>
      <c r="ONJ129" s="21"/>
      <c r="ONK129" s="21"/>
      <c r="ONL129" s="21"/>
      <c r="ONM129" s="21"/>
      <c r="ONN129" s="21"/>
      <c r="ONO129" s="21"/>
      <c r="ONP129" s="21"/>
      <c r="ONQ129" s="21"/>
      <c r="ONR129" s="21"/>
      <c r="ONS129" s="21"/>
      <c r="ONT129" s="21"/>
      <c r="ONU129" s="21"/>
      <c r="ONV129" s="21"/>
      <c r="ONW129" s="21"/>
      <c r="ONX129" s="21"/>
      <c r="ONY129" s="21"/>
      <c r="ONZ129" s="21"/>
      <c r="OOA129" s="21"/>
      <c r="OOB129" s="21"/>
      <c r="OOC129" s="21"/>
      <c r="OOD129" s="21"/>
      <c r="OOE129" s="21"/>
      <c r="OOF129" s="21"/>
      <c r="OOG129" s="21"/>
      <c r="OOH129" s="21"/>
      <c r="OOI129" s="21"/>
      <c r="OOJ129" s="21"/>
      <c r="OOK129" s="21"/>
      <c r="OOL129" s="21"/>
      <c r="OOM129" s="21"/>
      <c r="OON129" s="21"/>
      <c r="OOO129" s="21"/>
      <c r="OOP129" s="21"/>
      <c r="OOQ129" s="21"/>
      <c r="OOR129" s="21"/>
      <c r="OOS129" s="21"/>
      <c r="OOT129" s="21"/>
      <c r="OOU129" s="21"/>
      <c r="OOV129" s="21"/>
      <c r="OOW129" s="21"/>
      <c r="OOX129" s="21"/>
      <c r="OOY129" s="21"/>
      <c r="OOZ129" s="21"/>
      <c r="OPA129" s="21"/>
      <c r="OPB129" s="21"/>
      <c r="OPC129" s="21"/>
      <c r="OPD129" s="21"/>
      <c r="OPE129" s="21"/>
      <c r="OPF129" s="21"/>
      <c r="OPG129" s="21"/>
      <c r="OPH129" s="21"/>
      <c r="OPI129" s="21"/>
      <c r="OPJ129" s="21"/>
      <c r="OPK129" s="21"/>
      <c r="OPL129" s="21"/>
      <c r="OPM129" s="21"/>
      <c r="OPN129" s="21"/>
      <c r="OPO129" s="21"/>
      <c r="OPP129" s="21"/>
      <c r="OPQ129" s="21"/>
      <c r="OPR129" s="21"/>
      <c r="OPS129" s="21"/>
      <c r="OPT129" s="21"/>
      <c r="OPU129" s="21"/>
      <c r="OPV129" s="21"/>
      <c r="OPW129" s="21"/>
      <c r="OPX129" s="21"/>
      <c r="OPY129" s="21"/>
      <c r="OPZ129" s="21"/>
      <c r="OQA129" s="21"/>
      <c r="OQB129" s="21"/>
      <c r="OQC129" s="21"/>
      <c r="OQD129" s="21"/>
      <c r="OQE129" s="21"/>
      <c r="OQF129" s="21"/>
      <c r="OQG129" s="21"/>
      <c r="OQH129" s="21"/>
      <c r="OQI129" s="21"/>
      <c r="OQJ129" s="21"/>
      <c r="OQK129" s="21"/>
      <c r="OQL129" s="21"/>
      <c r="OQM129" s="21"/>
      <c r="OQN129" s="21"/>
      <c r="OQO129" s="21"/>
      <c r="OQP129" s="21"/>
      <c r="OQQ129" s="21"/>
      <c r="OQR129" s="21"/>
      <c r="OQS129" s="21"/>
      <c r="OQT129" s="21"/>
      <c r="OQU129" s="21"/>
      <c r="OQV129" s="21"/>
      <c r="OQW129" s="21"/>
      <c r="OQX129" s="21"/>
      <c r="OQY129" s="21"/>
      <c r="OQZ129" s="21"/>
      <c r="ORA129" s="21"/>
      <c r="ORB129" s="21"/>
      <c r="ORC129" s="21"/>
      <c r="ORD129" s="21"/>
      <c r="ORE129" s="21"/>
      <c r="ORF129" s="21"/>
      <c r="ORG129" s="21"/>
      <c r="ORH129" s="21"/>
      <c r="ORI129" s="21"/>
      <c r="ORJ129" s="21"/>
      <c r="ORK129" s="21"/>
      <c r="ORL129" s="21"/>
      <c r="ORM129" s="21"/>
      <c r="ORN129" s="21"/>
      <c r="ORO129" s="21"/>
      <c r="ORP129" s="21"/>
      <c r="ORQ129" s="21"/>
      <c r="ORR129" s="21"/>
      <c r="ORS129" s="21"/>
      <c r="ORT129" s="21"/>
      <c r="ORU129" s="21"/>
      <c r="ORV129" s="21"/>
      <c r="ORW129" s="21"/>
      <c r="ORX129" s="21"/>
      <c r="ORY129" s="21"/>
      <c r="ORZ129" s="21"/>
      <c r="OSA129" s="21"/>
      <c r="OSB129" s="21"/>
      <c r="OSC129" s="21"/>
      <c r="OSD129" s="21"/>
      <c r="OSE129" s="21"/>
      <c r="OSF129" s="21"/>
      <c r="OSG129" s="21"/>
      <c r="OSH129" s="21"/>
      <c r="OSI129" s="21"/>
      <c r="OSJ129" s="21"/>
      <c r="OSK129" s="21"/>
      <c r="OSL129" s="21"/>
      <c r="OSM129" s="21"/>
      <c r="OSN129" s="21"/>
      <c r="OSO129" s="21"/>
      <c r="OSP129" s="21"/>
      <c r="OSQ129" s="21"/>
      <c r="OSR129" s="21"/>
      <c r="OSS129" s="21"/>
      <c r="OST129" s="21"/>
      <c r="OSU129" s="21"/>
      <c r="OSV129" s="21"/>
      <c r="OSW129" s="21"/>
      <c r="OSX129" s="21"/>
      <c r="OSY129" s="21"/>
      <c r="OSZ129" s="21"/>
      <c r="OTA129" s="21"/>
      <c r="OTB129" s="21"/>
      <c r="OTC129" s="21"/>
      <c r="OTD129" s="21"/>
      <c r="OTE129" s="21"/>
      <c r="OTF129" s="21"/>
      <c r="OTG129" s="21"/>
      <c r="OTH129" s="21"/>
      <c r="OTI129" s="21"/>
      <c r="OTJ129" s="21"/>
      <c r="OTK129" s="21"/>
      <c r="OTL129" s="21"/>
      <c r="OTM129" s="21"/>
      <c r="OTN129" s="21"/>
      <c r="OTO129" s="21"/>
      <c r="OTP129" s="21"/>
      <c r="OTQ129" s="21"/>
      <c r="OTR129" s="21"/>
      <c r="OTS129" s="21"/>
      <c r="OTT129" s="21"/>
      <c r="OTU129" s="21"/>
      <c r="OTV129" s="21"/>
      <c r="OTW129" s="21"/>
      <c r="OTX129" s="21"/>
      <c r="OTY129" s="21"/>
      <c r="OTZ129" s="21"/>
      <c r="OUA129" s="21"/>
      <c r="OUB129" s="21"/>
      <c r="OUC129" s="21"/>
      <c r="OUD129" s="21"/>
      <c r="OUE129" s="21"/>
      <c r="OUF129" s="21"/>
      <c r="OUG129" s="21"/>
      <c r="OUH129" s="21"/>
      <c r="OUI129" s="21"/>
      <c r="OUJ129" s="21"/>
      <c r="OUK129" s="21"/>
      <c r="OUL129" s="21"/>
      <c r="OUM129" s="21"/>
      <c r="OUN129" s="21"/>
      <c r="OUO129" s="21"/>
      <c r="OUP129" s="21"/>
      <c r="OUQ129" s="21"/>
      <c r="OUR129" s="21"/>
      <c r="OUS129" s="21"/>
      <c r="OUT129" s="21"/>
      <c r="OUU129" s="21"/>
      <c r="OUV129" s="21"/>
      <c r="OUW129" s="21"/>
      <c r="OUX129" s="21"/>
      <c r="OUY129" s="21"/>
      <c r="OUZ129" s="21"/>
      <c r="OVA129" s="21"/>
      <c r="OVB129" s="21"/>
      <c r="OVC129" s="21"/>
      <c r="OVD129" s="21"/>
      <c r="OVE129" s="21"/>
      <c r="OVF129" s="21"/>
      <c r="OVG129" s="21"/>
      <c r="OVH129" s="21"/>
      <c r="OVI129" s="21"/>
      <c r="OVJ129" s="21"/>
      <c r="OVK129" s="21"/>
      <c r="OVL129" s="21"/>
      <c r="OVM129" s="21"/>
      <c r="OVN129" s="21"/>
      <c r="OVO129" s="21"/>
      <c r="OVP129" s="21"/>
      <c r="OVQ129" s="21"/>
      <c r="OVR129" s="21"/>
      <c r="OVS129" s="21"/>
      <c r="OVT129" s="21"/>
      <c r="OVU129" s="21"/>
      <c r="OVV129" s="21"/>
      <c r="OVW129" s="21"/>
      <c r="OVX129" s="21"/>
      <c r="OVY129" s="21"/>
      <c r="OVZ129" s="21"/>
      <c r="OWA129" s="21"/>
      <c r="OWB129" s="21"/>
      <c r="OWC129" s="21"/>
      <c r="OWD129" s="21"/>
      <c r="OWE129" s="21"/>
      <c r="OWF129" s="21"/>
      <c r="OWG129" s="21"/>
      <c r="OWH129" s="21"/>
      <c r="OWI129" s="21"/>
      <c r="OWJ129" s="21"/>
      <c r="OWK129" s="21"/>
      <c r="OWL129" s="21"/>
      <c r="OWM129" s="21"/>
      <c r="OWN129" s="21"/>
      <c r="OWO129" s="21"/>
      <c r="OWP129" s="21"/>
      <c r="OWQ129" s="21"/>
      <c r="OWR129" s="21"/>
      <c r="OWS129" s="21"/>
      <c r="OWT129" s="21"/>
      <c r="OWU129" s="21"/>
      <c r="OWV129" s="21"/>
      <c r="OWW129" s="21"/>
      <c r="OWX129" s="21"/>
      <c r="OWY129" s="21"/>
      <c r="OWZ129" s="21"/>
      <c r="OXA129" s="21"/>
      <c r="OXB129" s="21"/>
      <c r="OXC129" s="21"/>
      <c r="OXD129" s="21"/>
      <c r="OXE129" s="21"/>
      <c r="OXF129" s="21"/>
      <c r="OXG129" s="21"/>
      <c r="OXH129" s="21"/>
      <c r="OXI129" s="21"/>
      <c r="OXJ129" s="21"/>
      <c r="OXK129" s="21"/>
      <c r="OXL129" s="21"/>
      <c r="OXM129" s="21"/>
      <c r="OXN129" s="21"/>
      <c r="OXO129" s="21"/>
      <c r="OXP129" s="21"/>
      <c r="OXQ129" s="21"/>
      <c r="OXR129" s="21"/>
      <c r="OXS129" s="21"/>
      <c r="OXT129" s="21"/>
      <c r="OXU129" s="21"/>
      <c r="OXV129" s="21"/>
      <c r="OXW129" s="21"/>
      <c r="OXX129" s="21"/>
      <c r="OXY129" s="21"/>
      <c r="OXZ129" s="21"/>
      <c r="OYA129" s="21"/>
      <c r="OYB129" s="21"/>
      <c r="OYC129" s="21"/>
      <c r="OYD129" s="21"/>
      <c r="OYE129" s="21"/>
      <c r="OYF129" s="21"/>
      <c r="OYG129" s="21"/>
      <c r="OYH129" s="21"/>
      <c r="OYI129" s="21"/>
      <c r="OYJ129" s="21"/>
      <c r="OYK129" s="21"/>
      <c r="OYL129" s="21"/>
      <c r="OYM129" s="21"/>
      <c r="OYN129" s="21"/>
      <c r="OYO129" s="21"/>
      <c r="OYP129" s="21"/>
      <c r="OYQ129" s="21"/>
      <c r="OYR129" s="21"/>
      <c r="OYS129" s="21"/>
      <c r="OYT129" s="21"/>
      <c r="OYU129" s="21"/>
      <c r="OYV129" s="21"/>
      <c r="OYW129" s="21"/>
      <c r="OYX129" s="21"/>
      <c r="OYY129" s="21"/>
      <c r="OYZ129" s="21"/>
      <c r="OZA129" s="21"/>
      <c r="OZB129" s="21"/>
      <c r="OZC129" s="21"/>
      <c r="OZD129" s="21"/>
      <c r="OZE129" s="21"/>
      <c r="OZF129" s="21"/>
      <c r="OZG129" s="21"/>
      <c r="OZH129" s="21"/>
      <c r="OZI129" s="21"/>
      <c r="OZJ129" s="21"/>
      <c r="OZK129" s="21"/>
      <c r="OZL129" s="21"/>
      <c r="OZM129" s="21"/>
      <c r="OZN129" s="21"/>
      <c r="OZO129" s="21"/>
      <c r="OZP129" s="21"/>
      <c r="OZQ129" s="21"/>
      <c r="OZR129" s="21"/>
      <c r="OZS129" s="21"/>
      <c r="OZT129" s="21"/>
      <c r="OZU129" s="21"/>
      <c r="OZV129" s="21"/>
      <c r="OZW129" s="21"/>
      <c r="OZX129" s="21"/>
      <c r="OZY129" s="21"/>
      <c r="OZZ129" s="21"/>
      <c r="PAA129" s="21"/>
      <c r="PAB129" s="21"/>
      <c r="PAC129" s="21"/>
      <c r="PAD129" s="21"/>
      <c r="PAE129" s="21"/>
      <c r="PAF129" s="21"/>
      <c r="PAG129" s="21"/>
      <c r="PAH129" s="21"/>
      <c r="PAI129" s="21"/>
      <c r="PAJ129" s="21"/>
      <c r="PAK129" s="21"/>
      <c r="PAL129" s="21"/>
      <c r="PAM129" s="21"/>
      <c r="PAN129" s="21"/>
      <c r="PAO129" s="21"/>
      <c r="PAP129" s="21"/>
      <c r="PAQ129" s="21"/>
      <c r="PAR129" s="21"/>
      <c r="PAS129" s="21"/>
      <c r="PAT129" s="21"/>
      <c r="PAU129" s="21"/>
      <c r="PAV129" s="21"/>
      <c r="PAW129" s="21"/>
      <c r="PAX129" s="21"/>
      <c r="PAY129" s="21"/>
      <c r="PAZ129" s="21"/>
      <c r="PBA129" s="21"/>
      <c r="PBB129" s="21"/>
      <c r="PBC129" s="21"/>
      <c r="PBD129" s="21"/>
      <c r="PBE129" s="21"/>
      <c r="PBF129" s="21"/>
      <c r="PBG129" s="21"/>
      <c r="PBH129" s="21"/>
      <c r="PBI129" s="21"/>
      <c r="PBJ129" s="21"/>
      <c r="PBK129" s="21"/>
      <c r="PBL129" s="21"/>
      <c r="PBM129" s="21"/>
      <c r="PBN129" s="21"/>
      <c r="PBO129" s="21"/>
      <c r="PBP129" s="21"/>
      <c r="PBQ129" s="21"/>
      <c r="PBR129" s="21"/>
      <c r="PBS129" s="21"/>
      <c r="PBT129" s="21"/>
      <c r="PBU129" s="21"/>
      <c r="PBV129" s="21"/>
      <c r="PBW129" s="21"/>
      <c r="PBX129" s="21"/>
      <c r="PBY129" s="21"/>
      <c r="PBZ129" s="21"/>
      <c r="PCA129" s="21"/>
      <c r="PCB129" s="21"/>
      <c r="PCC129" s="21"/>
      <c r="PCD129" s="21"/>
      <c r="PCE129" s="21"/>
      <c r="PCF129" s="21"/>
      <c r="PCG129" s="21"/>
      <c r="PCH129" s="21"/>
      <c r="PCI129" s="21"/>
      <c r="PCJ129" s="21"/>
      <c r="PCK129" s="21"/>
      <c r="PCL129" s="21"/>
      <c r="PCM129" s="21"/>
      <c r="PCN129" s="21"/>
      <c r="PCO129" s="21"/>
      <c r="PCP129" s="21"/>
      <c r="PCQ129" s="21"/>
      <c r="PCR129" s="21"/>
      <c r="PCS129" s="21"/>
      <c r="PCT129" s="21"/>
      <c r="PCU129" s="21"/>
      <c r="PCV129" s="21"/>
      <c r="PCW129" s="21"/>
      <c r="PCX129" s="21"/>
      <c r="PCY129" s="21"/>
      <c r="PCZ129" s="21"/>
      <c r="PDA129" s="21"/>
      <c r="PDB129" s="21"/>
      <c r="PDC129" s="21"/>
      <c r="PDD129" s="21"/>
      <c r="PDE129" s="21"/>
      <c r="PDF129" s="21"/>
      <c r="PDG129" s="21"/>
      <c r="PDH129" s="21"/>
      <c r="PDI129" s="21"/>
      <c r="PDJ129" s="21"/>
      <c r="PDK129" s="21"/>
      <c r="PDL129" s="21"/>
      <c r="PDM129" s="21"/>
      <c r="PDN129" s="21"/>
      <c r="PDO129" s="21"/>
      <c r="PDP129" s="21"/>
      <c r="PDQ129" s="21"/>
      <c r="PDR129" s="21"/>
      <c r="PDS129" s="21"/>
      <c r="PDT129" s="21"/>
      <c r="PDU129" s="21"/>
      <c r="PDV129" s="21"/>
      <c r="PDW129" s="21"/>
      <c r="PDX129" s="21"/>
      <c r="PDY129" s="21"/>
      <c r="PDZ129" s="21"/>
      <c r="PEA129" s="21"/>
      <c r="PEB129" s="21"/>
      <c r="PEC129" s="21"/>
      <c r="PED129" s="21"/>
      <c r="PEE129" s="21"/>
      <c r="PEF129" s="21"/>
      <c r="PEG129" s="21"/>
      <c r="PEH129" s="21"/>
      <c r="PEI129" s="21"/>
      <c r="PEJ129" s="21"/>
      <c r="PEK129" s="21"/>
      <c r="PEL129" s="21"/>
      <c r="PEM129" s="21"/>
      <c r="PEN129" s="21"/>
      <c r="PEO129" s="21"/>
      <c r="PEP129" s="21"/>
      <c r="PEQ129" s="21"/>
      <c r="PER129" s="21"/>
      <c r="PES129" s="21"/>
      <c r="PET129" s="21"/>
      <c r="PEU129" s="21"/>
      <c r="PEV129" s="21"/>
      <c r="PEW129" s="21"/>
      <c r="PEX129" s="21"/>
      <c r="PEY129" s="21"/>
      <c r="PEZ129" s="21"/>
      <c r="PFA129" s="21"/>
      <c r="PFB129" s="21"/>
      <c r="PFC129" s="21"/>
      <c r="PFD129" s="21"/>
      <c r="PFE129" s="21"/>
      <c r="PFF129" s="21"/>
      <c r="PFG129" s="21"/>
      <c r="PFH129" s="21"/>
      <c r="PFI129" s="21"/>
      <c r="PFJ129" s="21"/>
      <c r="PFK129" s="21"/>
      <c r="PFL129" s="21"/>
      <c r="PFM129" s="21"/>
      <c r="PFN129" s="21"/>
      <c r="PFO129" s="21"/>
      <c r="PFP129" s="21"/>
      <c r="PFQ129" s="21"/>
      <c r="PFR129" s="21"/>
      <c r="PFS129" s="21"/>
      <c r="PFT129" s="21"/>
      <c r="PFU129" s="21"/>
      <c r="PFV129" s="21"/>
      <c r="PFW129" s="21"/>
      <c r="PFX129" s="21"/>
      <c r="PFY129" s="21"/>
      <c r="PFZ129" s="21"/>
      <c r="PGA129" s="21"/>
      <c r="PGB129" s="21"/>
      <c r="PGC129" s="21"/>
      <c r="PGD129" s="21"/>
      <c r="PGE129" s="21"/>
      <c r="PGF129" s="21"/>
      <c r="PGG129" s="21"/>
      <c r="PGH129" s="21"/>
      <c r="PGI129" s="21"/>
      <c r="PGJ129" s="21"/>
      <c r="PGK129" s="21"/>
      <c r="PGL129" s="21"/>
      <c r="PGM129" s="21"/>
      <c r="PGN129" s="21"/>
      <c r="PGO129" s="21"/>
      <c r="PGP129" s="21"/>
      <c r="PGQ129" s="21"/>
      <c r="PGR129" s="21"/>
      <c r="PGS129" s="21"/>
      <c r="PGT129" s="21"/>
      <c r="PGU129" s="21"/>
      <c r="PGV129" s="21"/>
      <c r="PGW129" s="21"/>
      <c r="PGX129" s="21"/>
      <c r="PGY129" s="21"/>
      <c r="PGZ129" s="21"/>
      <c r="PHA129" s="21"/>
      <c r="PHB129" s="21"/>
      <c r="PHC129" s="21"/>
      <c r="PHD129" s="21"/>
      <c r="PHE129" s="21"/>
      <c r="PHF129" s="21"/>
      <c r="PHG129" s="21"/>
      <c r="PHH129" s="21"/>
      <c r="PHI129" s="21"/>
      <c r="PHJ129" s="21"/>
      <c r="PHK129" s="21"/>
      <c r="PHL129" s="21"/>
      <c r="PHM129" s="21"/>
      <c r="PHN129" s="21"/>
      <c r="PHO129" s="21"/>
      <c r="PHP129" s="21"/>
      <c r="PHQ129" s="21"/>
      <c r="PHR129" s="21"/>
      <c r="PHS129" s="21"/>
      <c r="PHT129" s="21"/>
      <c r="PHU129" s="21"/>
      <c r="PHV129" s="21"/>
      <c r="PHW129" s="21"/>
      <c r="PHX129" s="21"/>
      <c r="PHY129" s="21"/>
      <c r="PHZ129" s="21"/>
      <c r="PIA129" s="21"/>
      <c r="PIB129" s="21"/>
      <c r="PIC129" s="21"/>
      <c r="PID129" s="21"/>
      <c r="PIE129" s="21"/>
      <c r="PIF129" s="21"/>
      <c r="PIG129" s="21"/>
      <c r="PIH129" s="21"/>
      <c r="PII129" s="21"/>
      <c r="PIJ129" s="21"/>
      <c r="PIK129" s="21"/>
      <c r="PIL129" s="21"/>
      <c r="PIM129" s="21"/>
      <c r="PIN129" s="21"/>
      <c r="PIO129" s="21"/>
      <c r="PIP129" s="21"/>
      <c r="PIQ129" s="21"/>
      <c r="PIR129" s="21"/>
      <c r="PIS129" s="21"/>
      <c r="PIT129" s="21"/>
      <c r="PIU129" s="21"/>
      <c r="PIV129" s="21"/>
      <c r="PIW129" s="21"/>
      <c r="PIX129" s="21"/>
      <c r="PIY129" s="21"/>
      <c r="PIZ129" s="21"/>
      <c r="PJA129" s="21"/>
      <c r="PJB129" s="21"/>
      <c r="PJC129" s="21"/>
      <c r="PJD129" s="21"/>
      <c r="PJE129" s="21"/>
      <c r="PJF129" s="21"/>
      <c r="PJG129" s="21"/>
      <c r="PJH129" s="21"/>
      <c r="PJI129" s="21"/>
      <c r="PJJ129" s="21"/>
      <c r="PJK129" s="21"/>
      <c r="PJL129" s="21"/>
      <c r="PJM129" s="21"/>
      <c r="PJN129" s="21"/>
      <c r="PJO129" s="21"/>
      <c r="PJP129" s="21"/>
      <c r="PJQ129" s="21"/>
      <c r="PJR129" s="21"/>
      <c r="PJS129" s="21"/>
      <c r="PJT129" s="21"/>
      <c r="PJU129" s="21"/>
      <c r="PJV129" s="21"/>
      <c r="PJW129" s="21"/>
      <c r="PJX129" s="21"/>
      <c r="PJY129" s="21"/>
      <c r="PJZ129" s="21"/>
      <c r="PKA129" s="21"/>
      <c r="PKB129" s="21"/>
      <c r="PKC129" s="21"/>
      <c r="PKD129" s="21"/>
      <c r="PKE129" s="21"/>
      <c r="PKF129" s="21"/>
      <c r="PKG129" s="21"/>
      <c r="PKH129" s="21"/>
      <c r="PKI129" s="21"/>
      <c r="PKJ129" s="21"/>
      <c r="PKK129" s="21"/>
      <c r="PKL129" s="21"/>
      <c r="PKM129" s="21"/>
      <c r="PKN129" s="21"/>
      <c r="PKO129" s="21"/>
      <c r="PKP129" s="21"/>
      <c r="PKQ129" s="21"/>
      <c r="PKR129" s="21"/>
      <c r="PKS129" s="21"/>
      <c r="PKT129" s="21"/>
      <c r="PKU129" s="21"/>
      <c r="PKV129" s="21"/>
      <c r="PKW129" s="21"/>
      <c r="PKX129" s="21"/>
      <c r="PKY129" s="21"/>
      <c r="PKZ129" s="21"/>
      <c r="PLA129" s="21"/>
      <c r="PLB129" s="21"/>
      <c r="PLC129" s="21"/>
      <c r="PLD129" s="21"/>
      <c r="PLE129" s="21"/>
      <c r="PLF129" s="21"/>
      <c r="PLG129" s="21"/>
      <c r="PLH129" s="21"/>
      <c r="PLI129" s="21"/>
      <c r="PLJ129" s="21"/>
      <c r="PLK129" s="21"/>
      <c r="PLL129" s="21"/>
      <c r="PLM129" s="21"/>
      <c r="PLN129" s="21"/>
      <c r="PLO129" s="21"/>
      <c r="PLP129" s="21"/>
      <c r="PLQ129" s="21"/>
      <c r="PLR129" s="21"/>
      <c r="PLS129" s="21"/>
      <c r="PLT129" s="21"/>
      <c r="PLU129" s="21"/>
      <c r="PLV129" s="21"/>
      <c r="PLW129" s="21"/>
      <c r="PLX129" s="21"/>
      <c r="PLY129" s="21"/>
      <c r="PLZ129" s="21"/>
      <c r="PMA129" s="21"/>
      <c r="PMB129" s="21"/>
      <c r="PMC129" s="21"/>
      <c r="PMD129" s="21"/>
      <c r="PME129" s="21"/>
      <c r="PMF129" s="21"/>
      <c r="PMG129" s="21"/>
      <c r="PMH129" s="21"/>
      <c r="PMI129" s="21"/>
      <c r="PMJ129" s="21"/>
      <c r="PMK129" s="21"/>
      <c r="PML129" s="21"/>
      <c r="PMM129" s="21"/>
      <c r="PMN129" s="21"/>
      <c r="PMO129" s="21"/>
      <c r="PMP129" s="21"/>
      <c r="PMQ129" s="21"/>
      <c r="PMR129" s="21"/>
      <c r="PMS129" s="21"/>
      <c r="PMT129" s="21"/>
      <c r="PMU129" s="21"/>
      <c r="PMV129" s="21"/>
      <c r="PMW129" s="21"/>
      <c r="PMX129" s="21"/>
      <c r="PMY129" s="21"/>
      <c r="PMZ129" s="21"/>
      <c r="PNA129" s="21"/>
      <c r="PNB129" s="21"/>
      <c r="PNC129" s="21"/>
      <c r="PND129" s="21"/>
      <c r="PNE129" s="21"/>
      <c r="PNF129" s="21"/>
      <c r="PNG129" s="21"/>
      <c r="PNH129" s="21"/>
      <c r="PNI129" s="21"/>
      <c r="PNJ129" s="21"/>
      <c r="PNK129" s="21"/>
      <c r="PNL129" s="21"/>
      <c r="PNM129" s="21"/>
      <c r="PNN129" s="21"/>
      <c r="PNO129" s="21"/>
      <c r="PNP129" s="21"/>
      <c r="PNQ129" s="21"/>
      <c r="PNR129" s="21"/>
      <c r="PNS129" s="21"/>
      <c r="PNT129" s="21"/>
      <c r="PNU129" s="21"/>
      <c r="PNV129" s="21"/>
      <c r="PNW129" s="21"/>
      <c r="PNX129" s="21"/>
      <c r="PNY129" s="21"/>
      <c r="PNZ129" s="21"/>
      <c r="POA129" s="21"/>
      <c r="POB129" s="21"/>
      <c r="POC129" s="21"/>
      <c r="POD129" s="21"/>
      <c r="POE129" s="21"/>
      <c r="POF129" s="21"/>
      <c r="POG129" s="21"/>
      <c r="POH129" s="21"/>
      <c r="POI129" s="21"/>
      <c r="POJ129" s="21"/>
      <c r="POK129" s="21"/>
      <c r="POL129" s="21"/>
      <c r="POM129" s="21"/>
      <c r="PON129" s="21"/>
      <c r="POO129" s="21"/>
      <c r="POP129" s="21"/>
      <c r="POQ129" s="21"/>
      <c r="POR129" s="21"/>
      <c r="POS129" s="21"/>
      <c r="POT129" s="21"/>
      <c r="POU129" s="21"/>
      <c r="POV129" s="21"/>
      <c r="POW129" s="21"/>
      <c r="POX129" s="21"/>
      <c r="POY129" s="21"/>
      <c r="POZ129" s="21"/>
      <c r="PPA129" s="21"/>
      <c r="PPB129" s="21"/>
      <c r="PPC129" s="21"/>
      <c r="PPD129" s="21"/>
      <c r="PPE129" s="21"/>
      <c r="PPF129" s="21"/>
      <c r="PPG129" s="21"/>
      <c r="PPH129" s="21"/>
      <c r="PPI129" s="21"/>
      <c r="PPJ129" s="21"/>
      <c r="PPK129" s="21"/>
      <c r="PPL129" s="21"/>
      <c r="PPM129" s="21"/>
      <c r="PPN129" s="21"/>
      <c r="PPO129" s="21"/>
      <c r="PPP129" s="21"/>
      <c r="PPQ129" s="21"/>
      <c r="PPR129" s="21"/>
      <c r="PPS129" s="21"/>
      <c r="PPT129" s="21"/>
      <c r="PPU129" s="21"/>
      <c r="PPV129" s="21"/>
      <c r="PPW129" s="21"/>
      <c r="PPX129" s="21"/>
      <c r="PPY129" s="21"/>
      <c r="PPZ129" s="21"/>
      <c r="PQA129" s="21"/>
      <c r="PQB129" s="21"/>
      <c r="PQC129" s="21"/>
      <c r="PQD129" s="21"/>
      <c r="PQE129" s="21"/>
      <c r="PQF129" s="21"/>
      <c r="PQG129" s="21"/>
      <c r="PQH129" s="21"/>
      <c r="PQI129" s="21"/>
      <c r="PQJ129" s="21"/>
      <c r="PQK129" s="21"/>
      <c r="PQL129" s="21"/>
      <c r="PQM129" s="21"/>
      <c r="PQN129" s="21"/>
      <c r="PQO129" s="21"/>
      <c r="PQP129" s="21"/>
      <c r="PQQ129" s="21"/>
      <c r="PQR129" s="21"/>
      <c r="PQS129" s="21"/>
      <c r="PQT129" s="21"/>
      <c r="PQU129" s="21"/>
      <c r="PQV129" s="21"/>
      <c r="PQW129" s="21"/>
      <c r="PQX129" s="21"/>
      <c r="PQY129" s="21"/>
      <c r="PQZ129" s="21"/>
      <c r="PRA129" s="21"/>
      <c r="PRB129" s="21"/>
      <c r="PRC129" s="21"/>
      <c r="PRD129" s="21"/>
      <c r="PRE129" s="21"/>
      <c r="PRF129" s="21"/>
      <c r="PRG129" s="21"/>
      <c r="PRH129" s="21"/>
      <c r="PRI129" s="21"/>
      <c r="PRJ129" s="21"/>
      <c r="PRK129" s="21"/>
      <c r="PRL129" s="21"/>
      <c r="PRM129" s="21"/>
      <c r="PRN129" s="21"/>
      <c r="PRO129" s="21"/>
      <c r="PRP129" s="21"/>
      <c r="PRQ129" s="21"/>
      <c r="PRR129" s="21"/>
      <c r="PRS129" s="21"/>
      <c r="PRT129" s="21"/>
      <c r="PRU129" s="21"/>
      <c r="PRV129" s="21"/>
      <c r="PRW129" s="21"/>
      <c r="PRX129" s="21"/>
      <c r="PRY129" s="21"/>
      <c r="PRZ129" s="21"/>
      <c r="PSA129" s="21"/>
      <c r="PSB129" s="21"/>
      <c r="PSC129" s="21"/>
      <c r="PSD129" s="21"/>
      <c r="PSE129" s="21"/>
      <c r="PSF129" s="21"/>
      <c r="PSG129" s="21"/>
      <c r="PSH129" s="21"/>
      <c r="PSI129" s="21"/>
      <c r="PSJ129" s="21"/>
      <c r="PSK129" s="21"/>
      <c r="PSL129" s="21"/>
      <c r="PSM129" s="21"/>
      <c r="PSN129" s="21"/>
      <c r="PSO129" s="21"/>
      <c r="PSP129" s="21"/>
      <c r="PSQ129" s="21"/>
      <c r="PSR129" s="21"/>
      <c r="PSS129" s="21"/>
      <c r="PST129" s="21"/>
      <c r="PSU129" s="21"/>
      <c r="PSV129" s="21"/>
      <c r="PSW129" s="21"/>
      <c r="PSX129" s="21"/>
      <c r="PSY129" s="21"/>
      <c r="PSZ129" s="21"/>
      <c r="PTA129" s="21"/>
      <c r="PTB129" s="21"/>
      <c r="PTC129" s="21"/>
      <c r="PTD129" s="21"/>
      <c r="PTE129" s="21"/>
      <c r="PTF129" s="21"/>
      <c r="PTG129" s="21"/>
      <c r="PTH129" s="21"/>
      <c r="PTI129" s="21"/>
      <c r="PTJ129" s="21"/>
      <c r="PTK129" s="21"/>
      <c r="PTL129" s="21"/>
      <c r="PTM129" s="21"/>
      <c r="PTN129" s="21"/>
      <c r="PTO129" s="21"/>
      <c r="PTP129" s="21"/>
      <c r="PTQ129" s="21"/>
      <c r="PTR129" s="21"/>
      <c r="PTS129" s="21"/>
      <c r="PTT129" s="21"/>
      <c r="PTU129" s="21"/>
      <c r="PTV129" s="21"/>
      <c r="PTW129" s="21"/>
      <c r="PTX129" s="21"/>
      <c r="PTY129" s="21"/>
      <c r="PTZ129" s="21"/>
      <c r="PUA129" s="21"/>
      <c r="PUB129" s="21"/>
      <c r="PUC129" s="21"/>
      <c r="PUD129" s="21"/>
      <c r="PUE129" s="21"/>
      <c r="PUF129" s="21"/>
      <c r="PUG129" s="21"/>
      <c r="PUH129" s="21"/>
      <c r="PUI129" s="21"/>
      <c r="PUJ129" s="21"/>
      <c r="PUK129" s="21"/>
      <c r="PUL129" s="21"/>
      <c r="PUM129" s="21"/>
      <c r="PUN129" s="21"/>
      <c r="PUO129" s="21"/>
      <c r="PUP129" s="21"/>
      <c r="PUQ129" s="21"/>
      <c r="PUR129" s="21"/>
      <c r="PUS129" s="21"/>
      <c r="PUT129" s="21"/>
      <c r="PUU129" s="21"/>
      <c r="PUV129" s="21"/>
      <c r="PUW129" s="21"/>
      <c r="PUX129" s="21"/>
      <c r="PUY129" s="21"/>
      <c r="PUZ129" s="21"/>
      <c r="PVA129" s="21"/>
      <c r="PVB129" s="21"/>
      <c r="PVC129" s="21"/>
      <c r="PVD129" s="21"/>
      <c r="PVE129" s="21"/>
      <c r="PVF129" s="21"/>
      <c r="PVG129" s="21"/>
      <c r="PVH129" s="21"/>
      <c r="PVI129" s="21"/>
      <c r="PVJ129" s="21"/>
      <c r="PVK129" s="21"/>
      <c r="PVL129" s="21"/>
      <c r="PVM129" s="21"/>
      <c r="PVN129" s="21"/>
      <c r="PVO129" s="21"/>
      <c r="PVP129" s="21"/>
      <c r="PVQ129" s="21"/>
      <c r="PVR129" s="21"/>
      <c r="PVS129" s="21"/>
      <c r="PVT129" s="21"/>
      <c r="PVU129" s="21"/>
      <c r="PVV129" s="21"/>
      <c r="PVW129" s="21"/>
      <c r="PVX129" s="21"/>
      <c r="PVY129" s="21"/>
      <c r="PVZ129" s="21"/>
      <c r="PWA129" s="21"/>
      <c r="PWB129" s="21"/>
      <c r="PWC129" s="21"/>
      <c r="PWD129" s="21"/>
      <c r="PWE129" s="21"/>
      <c r="PWF129" s="21"/>
      <c r="PWG129" s="21"/>
      <c r="PWH129" s="21"/>
      <c r="PWI129" s="21"/>
      <c r="PWJ129" s="21"/>
      <c r="PWK129" s="21"/>
      <c r="PWL129" s="21"/>
      <c r="PWM129" s="21"/>
      <c r="PWN129" s="21"/>
      <c r="PWO129" s="21"/>
      <c r="PWP129" s="21"/>
      <c r="PWQ129" s="21"/>
      <c r="PWR129" s="21"/>
      <c r="PWS129" s="21"/>
      <c r="PWT129" s="21"/>
      <c r="PWU129" s="21"/>
      <c r="PWV129" s="21"/>
      <c r="PWW129" s="21"/>
      <c r="PWX129" s="21"/>
      <c r="PWY129" s="21"/>
      <c r="PWZ129" s="21"/>
      <c r="PXA129" s="21"/>
      <c r="PXB129" s="21"/>
      <c r="PXC129" s="21"/>
      <c r="PXD129" s="21"/>
      <c r="PXE129" s="21"/>
      <c r="PXF129" s="21"/>
      <c r="PXG129" s="21"/>
      <c r="PXH129" s="21"/>
      <c r="PXI129" s="21"/>
      <c r="PXJ129" s="21"/>
      <c r="PXK129" s="21"/>
      <c r="PXL129" s="21"/>
      <c r="PXM129" s="21"/>
      <c r="PXN129" s="21"/>
      <c r="PXO129" s="21"/>
      <c r="PXP129" s="21"/>
      <c r="PXQ129" s="21"/>
      <c r="PXR129" s="21"/>
      <c r="PXS129" s="21"/>
      <c r="PXT129" s="21"/>
      <c r="PXU129" s="21"/>
      <c r="PXV129" s="21"/>
      <c r="PXW129" s="21"/>
      <c r="PXX129" s="21"/>
      <c r="PXY129" s="21"/>
      <c r="PXZ129" s="21"/>
      <c r="PYA129" s="21"/>
      <c r="PYB129" s="21"/>
      <c r="PYC129" s="21"/>
      <c r="PYD129" s="21"/>
      <c r="PYE129" s="21"/>
      <c r="PYF129" s="21"/>
      <c r="PYG129" s="21"/>
      <c r="PYH129" s="21"/>
      <c r="PYI129" s="21"/>
      <c r="PYJ129" s="21"/>
      <c r="PYK129" s="21"/>
      <c r="PYL129" s="21"/>
      <c r="PYM129" s="21"/>
      <c r="PYN129" s="21"/>
      <c r="PYO129" s="21"/>
      <c r="PYP129" s="21"/>
      <c r="PYQ129" s="21"/>
      <c r="PYR129" s="21"/>
      <c r="PYS129" s="21"/>
      <c r="PYT129" s="21"/>
      <c r="PYU129" s="21"/>
      <c r="PYV129" s="21"/>
      <c r="PYW129" s="21"/>
      <c r="PYX129" s="21"/>
      <c r="PYY129" s="21"/>
      <c r="PYZ129" s="21"/>
      <c r="PZA129" s="21"/>
      <c r="PZB129" s="21"/>
      <c r="PZC129" s="21"/>
      <c r="PZD129" s="21"/>
      <c r="PZE129" s="21"/>
      <c r="PZF129" s="21"/>
      <c r="PZG129" s="21"/>
      <c r="PZH129" s="21"/>
      <c r="PZI129" s="21"/>
      <c r="PZJ129" s="21"/>
      <c r="PZK129" s="21"/>
      <c r="PZL129" s="21"/>
      <c r="PZM129" s="21"/>
      <c r="PZN129" s="21"/>
      <c r="PZO129" s="21"/>
      <c r="PZP129" s="21"/>
      <c r="PZQ129" s="21"/>
      <c r="PZR129" s="21"/>
      <c r="PZS129" s="21"/>
      <c r="PZT129" s="21"/>
      <c r="PZU129" s="21"/>
      <c r="PZV129" s="21"/>
      <c r="PZW129" s="21"/>
      <c r="PZX129" s="21"/>
      <c r="PZY129" s="21"/>
      <c r="PZZ129" s="21"/>
      <c r="QAA129" s="21"/>
      <c r="QAB129" s="21"/>
      <c r="QAC129" s="21"/>
      <c r="QAD129" s="21"/>
      <c r="QAE129" s="21"/>
      <c r="QAF129" s="21"/>
      <c r="QAG129" s="21"/>
      <c r="QAH129" s="21"/>
      <c r="QAI129" s="21"/>
      <c r="QAJ129" s="21"/>
      <c r="QAK129" s="21"/>
      <c r="QAL129" s="21"/>
      <c r="QAM129" s="21"/>
      <c r="QAN129" s="21"/>
      <c r="QAO129" s="21"/>
      <c r="QAP129" s="21"/>
      <c r="QAQ129" s="21"/>
      <c r="QAR129" s="21"/>
      <c r="QAS129" s="21"/>
      <c r="QAT129" s="21"/>
      <c r="QAU129" s="21"/>
      <c r="QAV129" s="21"/>
      <c r="QAW129" s="21"/>
      <c r="QAX129" s="21"/>
      <c r="QAY129" s="21"/>
      <c r="QAZ129" s="21"/>
      <c r="QBA129" s="21"/>
      <c r="QBB129" s="21"/>
      <c r="QBC129" s="21"/>
      <c r="QBD129" s="21"/>
      <c r="QBE129" s="21"/>
      <c r="QBF129" s="21"/>
      <c r="QBG129" s="21"/>
      <c r="QBH129" s="21"/>
      <c r="QBI129" s="21"/>
      <c r="QBJ129" s="21"/>
      <c r="QBK129" s="21"/>
      <c r="QBL129" s="21"/>
      <c r="QBM129" s="21"/>
      <c r="QBN129" s="21"/>
      <c r="QBO129" s="21"/>
      <c r="QBP129" s="21"/>
      <c r="QBQ129" s="21"/>
      <c r="QBR129" s="21"/>
      <c r="QBS129" s="21"/>
      <c r="QBT129" s="21"/>
      <c r="QBU129" s="21"/>
      <c r="QBV129" s="21"/>
      <c r="QBW129" s="21"/>
      <c r="QBX129" s="21"/>
      <c r="QBY129" s="21"/>
      <c r="QBZ129" s="21"/>
      <c r="QCA129" s="21"/>
      <c r="QCB129" s="21"/>
      <c r="QCC129" s="21"/>
      <c r="QCD129" s="21"/>
      <c r="QCE129" s="21"/>
      <c r="QCF129" s="21"/>
      <c r="QCG129" s="21"/>
      <c r="QCH129" s="21"/>
      <c r="QCI129" s="21"/>
      <c r="QCJ129" s="21"/>
      <c r="QCK129" s="21"/>
      <c r="QCL129" s="21"/>
      <c r="QCM129" s="21"/>
      <c r="QCN129" s="21"/>
      <c r="QCO129" s="21"/>
      <c r="QCP129" s="21"/>
      <c r="QCQ129" s="21"/>
      <c r="QCR129" s="21"/>
      <c r="QCS129" s="21"/>
      <c r="QCT129" s="21"/>
      <c r="QCU129" s="21"/>
      <c r="QCV129" s="21"/>
      <c r="QCW129" s="21"/>
      <c r="QCX129" s="21"/>
      <c r="QCY129" s="21"/>
      <c r="QCZ129" s="21"/>
      <c r="QDA129" s="21"/>
      <c r="QDB129" s="21"/>
      <c r="QDC129" s="21"/>
      <c r="QDD129" s="21"/>
      <c r="QDE129" s="21"/>
      <c r="QDF129" s="21"/>
      <c r="QDG129" s="21"/>
      <c r="QDH129" s="21"/>
      <c r="QDI129" s="21"/>
      <c r="QDJ129" s="21"/>
      <c r="QDK129" s="21"/>
      <c r="QDL129" s="21"/>
      <c r="QDM129" s="21"/>
      <c r="QDN129" s="21"/>
      <c r="QDO129" s="21"/>
      <c r="QDP129" s="21"/>
      <c r="QDQ129" s="21"/>
      <c r="QDR129" s="21"/>
      <c r="QDS129" s="21"/>
      <c r="QDT129" s="21"/>
      <c r="QDU129" s="21"/>
      <c r="QDV129" s="21"/>
      <c r="QDW129" s="21"/>
      <c r="QDX129" s="21"/>
      <c r="QDY129" s="21"/>
      <c r="QDZ129" s="21"/>
      <c r="QEA129" s="21"/>
      <c r="QEB129" s="21"/>
      <c r="QEC129" s="21"/>
      <c r="QED129" s="21"/>
      <c r="QEE129" s="21"/>
      <c r="QEF129" s="21"/>
      <c r="QEG129" s="21"/>
      <c r="QEH129" s="21"/>
      <c r="QEI129" s="21"/>
      <c r="QEJ129" s="21"/>
      <c r="QEK129" s="21"/>
      <c r="QEL129" s="21"/>
      <c r="QEM129" s="21"/>
      <c r="QEN129" s="21"/>
      <c r="QEO129" s="21"/>
      <c r="QEP129" s="21"/>
      <c r="QEQ129" s="21"/>
      <c r="QER129" s="21"/>
      <c r="QES129" s="21"/>
      <c r="QET129" s="21"/>
      <c r="QEU129" s="21"/>
      <c r="QEV129" s="21"/>
      <c r="QEW129" s="21"/>
      <c r="QEX129" s="21"/>
      <c r="QEY129" s="21"/>
      <c r="QEZ129" s="21"/>
      <c r="QFA129" s="21"/>
      <c r="QFB129" s="21"/>
      <c r="QFC129" s="21"/>
      <c r="QFD129" s="21"/>
      <c r="QFE129" s="21"/>
      <c r="QFF129" s="21"/>
      <c r="QFG129" s="21"/>
      <c r="QFH129" s="21"/>
      <c r="QFI129" s="21"/>
      <c r="QFJ129" s="21"/>
      <c r="QFK129" s="21"/>
      <c r="QFL129" s="21"/>
      <c r="QFM129" s="21"/>
      <c r="QFN129" s="21"/>
      <c r="QFO129" s="21"/>
      <c r="QFP129" s="21"/>
      <c r="QFQ129" s="21"/>
      <c r="QFR129" s="21"/>
      <c r="QFS129" s="21"/>
      <c r="QFT129" s="21"/>
      <c r="QFU129" s="21"/>
      <c r="QFV129" s="21"/>
      <c r="QFW129" s="21"/>
      <c r="QFX129" s="21"/>
      <c r="QFY129" s="21"/>
      <c r="QFZ129" s="21"/>
      <c r="QGA129" s="21"/>
      <c r="QGB129" s="21"/>
      <c r="QGC129" s="21"/>
      <c r="QGD129" s="21"/>
      <c r="QGE129" s="21"/>
      <c r="QGF129" s="21"/>
      <c r="QGG129" s="21"/>
      <c r="QGH129" s="21"/>
      <c r="QGI129" s="21"/>
      <c r="QGJ129" s="21"/>
      <c r="QGK129" s="21"/>
      <c r="QGL129" s="21"/>
      <c r="QGM129" s="21"/>
      <c r="QGN129" s="21"/>
      <c r="QGO129" s="21"/>
      <c r="QGP129" s="21"/>
      <c r="QGQ129" s="21"/>
      <c r="QGR129" s="21"/>
      <c r="QGS129" s="21"/>
      <c r="QGT129" s="21"/>
      <c r="QGU129" s="21"/>
      <c r="QGV129" s="21"/>
      <c r="QGW129" s="21"/>
      <c r="QGX129" s="21"/>
      <c r="QGY129" s="21"/>
      <c r="QGZ129" s="21"/>
      <c r="QHA129" s="21"/>
      <c r="QHB129" s="21"/>
      <c r="QHC129" s="21"/>
      <c r="QHD129" s="21"/>
      <c r="QHE129" s="21"/>
      <c r="QHF129" s="21"/>
      <c r="QHG129" s="21"/>
      <c r="QHH129" s="21"/>
      <c r="QHI129" s="21"/>
      <c r="QHJ129" s="21"/>
      <c r="QHK129" s="21"/>
      <c r="QHL129" s="21"/>
      <c r="QHM129" s="21"/>
      <c r="QHN129" s="21"/>
      <c r="QHO129" s="21"/>
      <c r="QHP129" s="21"/>
      <c r="QHQ129" s="21"/>
      <c r="QHR129" s="21"/>
      <c r="QHS129" s="21"/>
      <c r="QHT129" s="21"/>
      <c r="QHU129" s="21"/>
      <c r="QHV129" s="21"/>
      <c r="QHW129" s="21"/>
      <c r="QHX129" s="21"/>
      <c r="QHY129" s="21"/>
      <c r="QHZ129" s="21"/>
      <c r="QIA129" s="21"/>
      <c r="QIB129" s="21"/>
      <c r="QIC129" s="21"/>
      <c r="QID129" s="21"/>
      <c r="QIE129" s="21"/>
      <c r="QIF129" s="21"/>
      <c r="QIG129" s="21"/>
      <c r="QIH129" s="21"/>
      <c r="QII129" s="21"/>
      <c r="QIJ129" s="21"/>
      <c r="QIK129" s="21"/>
      <c r="QIL129" s="21"/>
      <c r="QIM129" s="21"/>
      <c r="QIN129" s="21"/>
      <c r="QIO129" s="21"/>
      <c r="QIP129" s="21"/>
      <c r="QIQ129" s="21"/>
      <c r="QIR129" s="21"/>
      <c r="QIS129" s="21"/>
      <c r="QIT129" s="21"/>
      <c r="QIU129" s="21"/>
      <c r="QIV129" s="21"/>
      <c r="QIW129" s="21"/>
      <c r="QIX129" s="21"/>
      <c r="QIY129" s="21"/>
      <c r="QIZ129" s="21"/>
      <c r="QJA129" s="21"/>
      <c r="QJB129" s="21"/>
      <c r="QJC129" s="21"/>
      <c r="QJD129" s="21"/>
      <c r="QJE129" s="21"/>
      <c r="QJF129" s="21"/>
      <c r="QJG129" s="21"/>
      <c r="QJH129" s="21"/>
      <c r="QJI129" s="21"/>
      <c r="QJJ129" s="21"/>
      <c r="QJK129" s="21"/>
      <c r="QJL129" s="21"/>
      <c r="QJM129" s="21"/>
      <c r="QJN129" s="21"/>
      <c r="QJO129" s="21"/>
      <c r="QJP129" s="21"/>
      <c r="QJQ129" s="21"/>
      <c r="QJR129" s="21"/>
      <c r="QJS129" s="21"/>
      <c r="QJT129" s="21"/>
      <c r="QJU129" s="21"/>
      <c r="QJV129" s="21"/>
      <c r="QJW129" s="21"/>
      <c r="QJX129" s="21"/>
      <c r="QJY129" s="21"/>
      <c r="QJZ129" s="21"/>
      <c r="QKA129" s="21"/>
      <c r="QKB129" s="21"/>
      <c r="QKC129" s="21"/>
      <c r="QKD129" s="21"/>
      <c r="QKE129" s="21"/>
      <c r="QKF129" s="21"/>
      <c r="QKG129" s="21"/>
      <c r="QKH129" s="21"/>
      <c r="QKI129" s="21"/>
      <c r="QKJ129" s="21"/>
      <c r="QKK129" s="21"/>
      <c r="QKL129" s="21"/>
      <c r="QKM129" s="21"/>
      <c r="QKN129" s="21"/>
      <c r="QKO129" s="21"/>
      <c r="QKP129" s="21"/>
      <c r="QKQ129" s="21"/>
      <c r="QKR129" s="21"/>
      <c r="QKS129" s="21"/>
      <c r="QKT129" s="21"/>
      <c r="QKU129" s="21"/>
      <c r="QKV129" s="21"/>
      <c r="QKW129" s="21"/>
      <c r="QKX129" s="21"/>
      <c r="QKY129" s="21"/>
      <c r="QKZ129" s="21"/>
      <c r="QLA129" s="21"/>
      <c r="QLB129" s="21"/>
      <c r="QLC129" s="21"/>
      <c r="QLD129" s="21"/>
      <c r="QLE129" s="21"/>
      <c r="QLF129" s="21"/>
      <c r="QLG129" s="21"/>
      <c r="QLH129" s="21"/>
      <c r="QLI129" s="21"/>
      <c r="QLJ129" s="21"/>
      <c r="QLK129" s="21"/>
      <c r="QLL129" s="21"/>
      <c r="QLM129" s="21"/>
      <c r="QLN129" s="21"/>
      <c r="QLO129" s="21"/>
      <c r="QLP129" s="21"/>
      <c r="QLQ129" s="21"/>
      <c r="QLR129" s="21"/>
      <c r="QLS129" s="21"/>
      <c r="QLT129" s="21"/>
      <c r="QLU129" s="21"/>
      <c r="QLV129" s="21"/>
      <c r="QLW129" s="21"/>
      <c r="QLX129" s="21"/>
      <c r="QLY129" s="21"/>
      <c r="QLZ129" s="21"/>
      <c r="QMA129" s="21"/>
      <c r="QMB129" s="21"/>
      <c r="QMC129" s="21"/>
      <c r="QMD129" s="21"/>
      <c r="QME129" s="21"/>
      <c r="QMF129" s="21"/>
      <c r="QMG129" s="21"/>
      <c r="QMH129" s="21"/>
      <c r="QMI129" s="21"/>
      <c r="QMJ129" s="21"/>
      <c r="QMK129" s="21"/>
      <c r="QML129" s="21"/>
      <c r="QMM129" s="21"/>
      <c r="QMN129" s="21"/>
      <c r="QMO129" s="21"/>
      <c r="QMP129" s="21"/>
      <c r="QMQ129" s="21"/>
      <c r="QMR129" s="21"/>
      <c r="QMS129" s="21"/>
      <c r="QMT129" s="21"/>
      <c r="QMU129" s="21"/>
      <c r="QMV129" s="21"/>
      <c r="QMW129" s="21"/>
      <c r="QMX129" s="21"/>
      <c r="QMY129" s="21"/>
      <c r="QMZ129" s="21"/>
      <c r="QNA129" s="21"/>
      <c r="QNB129" s="21"/>
      <c r="QNC129" s="21"/>
      <c r="QND129" s="21"/>
      <c r="QNE129" s="21"/>
      <c r="QNF129" s="21"/>
      <c r="QNG129" s="21"/>
      <c r="QNH129" s="21"/>
      <c r="QNI129" s="21"/>
      <c r="QNJ129" s="21"/>
      <c r="QNK129" s="21"/>
      <c r="QNL129" s="21"/>
      <c r="QNM129" s="21"/>
      <c r="QNN129" s="21"/>
      <c r="QNO129" s="21"/>
      <c r="QNP129" s="21"/>
      <c r="QNQ129" s="21"/>
      <c r="QNR129" s="21"/>
      <c r="QNS129" s="21"/>
      <c r="QNT129" s="21"/>
      <c r="QNU129" s="21"/>
      <c r="QNV129" s="21"/>
      <c r="QNW129" s="21"/>
      <c r="QNX129" s="21"/>
      <c r="QNY129" s="21"/>
      <c r="QNZ129" s="21"/>
      <c r="QOA129" s="21"/>
      <c r="QOB129" s="21"/>
      <c r="QOC129" s="21"/>
      <c r="QOD129" s="21"/>
      <c r="QOE129" s="21"/>
      <c r="QOF129" s="21"/>
      <c r="QOG129" s="21"/>
      <c r="QOH129" s="21"/>
      <c r="QOI129" s="21"/>
      <c r="QOJ129" s="21"/>
      <c r="QOK129" s="21"/>
      <c r="QOL129" s="21"/>
      <c r="QOM129" s="21"/>
      <c r="QON129" s="21"/>
      <c r="QOO129" s="21"/>
      <c r="QOP129" s="21"/>
      <c r="QOQ129" s="21"/>
      <c r="QOR129" s="21"/>
      <c r="QOS129" s="21"/>
      <c r="QOT129" s="21"/>
      <c r="QOU129" s="21"/>
      <c r="QOV129" s="21"/>
      <c r="QOW129" s="21"/>
      <c r="QOX129" s="21"/>
      <c r="QOY129" s="21"/>
      <c r="QOZ129" s="21"/>
      <c r="QPA129" s="21"/>
      <c r="QPB129" s="21"/>
      <c r="QPC129" s="21"/>
      <c r="QPD129" s="21"/>
      <c r="QPE129" s="21"/>
      <c r="QPF129" s="21"/>
      <c r="QPG129" s="21"/>
      <c r="QPH129" s="21"/>
      <c r="QPI129" s="21"/>
      <c r="QPJ129" s="21"/>
      <c r="QPK129" s="21"/>
      <c r="QPL129" s="21"/>
      <c r="QPM129" s="21"/>
      <c r="QPN129" s="21"/>
      <c r="QPO129" s="21"/>
      <c r="QPP129" s="21"/>
      <c r="QPQ129" s="21"/>
      <c r="QPR129" s="21"/>
      <c r="QPS129" s="21"/>
      <c r="QPT129" s="21"/>
      <c r="QPU129" s="21"/>
      <c r="QPV129" s="21"/>
      <c r="QPW129" s="21"/>
      <c r="QPX129" s="21"/>
      <c r="QPY129" s="21"/>
      <c r="QPZ129" s="21"/>
      <c r="QQA129" s="21"/>
      <c r="QQB129" s="21"/>
      <c r="QQC129" s="21"/>
      <c r="QQD129" s="21"/>
      <c r="QQE129" s="21"/>
      <c r="QQF129" s="21"/>
      <c r="QQG129" s="21"/>
      <c r="QQH129" s="21"/>
      <c r="QQI129" s="21"/>
      <c r="QQJ129" s="21"/>
      <c r="QQK129" s="21"/>
      <c r="QQL129" s="21"/>
      <c r="QQM129" s="21"/>
      <c r="QQN129" s="21"/>
      <c r="QQO129" s="21"/>
      <c r="QQP129" s="21"/>
      <c r="QQQ129" s="21"/>
      <c r="QQR129" s="21"/>
      <c r="QQS129" s="21"/>
      <c r="QQT129" s="21"/>
      <c r="QQU129" s="21"/>
      <c r="QQV129" s="21"/>
      <c r="QQW129" s="21"/>
      <c r="QQX129" s="21"/>
      <c r="QQY129" s="21"/>
      <c r="QQZ129" s="21"/>
      <c r="QRA129" s="21"/>
      <c r="QRB129" s="21"/>
      <c r="QRC129" s="21"/>
      <c r="QRD129" s="21"/>
      <c r="QRE129" s="21"/>
      <c r="QRF129" s="21"/>
      <c r="QRG129" s="21"/>
      <c r="QRH129" s="21"/>
      <c r="QRI129" s="21"/>
      <c r="QRJ129" s="21"/>
      <c r="QRK129" s="21"/>
      <c r="QRL129" s="21"/>
      <c r="QRM129" s="21"/>
      <c r="QRN129" s="21"/>
      <c r="QRO129" s="21"/>
      <c r="QRP129" s="21"/>
      <c r="QRQ129" s="21"/>
      <c r="QRR129" s="21"/>
      <c r="QRS129" s="21"/>
      <c r="QRT129" s="21"/>
      <c r="QRU129" s="21"/>
      <c r="QRV129" s="21"/>
      <c r="QRW129" s="21"/>
      <c r="QRX129" s="21"/>
      <c r="QRY129" s="21"/>
      <c r="QRZ129" s="21"/>
      <c r="QSA129" s="21"/>
      <c r="QSB129" s="21"/>
      <c r="QSC129" s="21"/>
      <c r="QSD129" s="21"/>
      <c r="QSE129" s="21"/>
      <c r="QSF129" s="21"/>
      <c r="QSG129" s="21"/>
      <c r="QSH129" s="21"/>
      <c r="QSI129" s="21"/>
      <c r="QSJ129" s="21"/>
      <c r="QSK129" s="21"/>
      <c r="QSL129" s="21"/>
      <c r="QSM129" s="21"/>
      <c r="QSN129" s="21"/>
      <c r="QSO129" s="21"/>
      <c r="QSP129" s="21"/>
      <c r="QSQ129" s="21"/>
      <c r="QSR129" s="21"/>
      <c r="QSS129" s="21"/>
      <c r="QST129" s="21"/>
      <c r="QSU129" s="21"/>
      <c r="QSV129" s="21"/>
      <c r="QSW129" s="21"/>
      <c r="QSX129" s="21"/>
      <c r="QSY129" s="21"/>
      <c r="QSZ129" s="21"/>
      <c r="QTA129" s="21"/>
      <c r="QTB129" s="21"/>
      <c r="QTC129" s="21"/>
      <c r="QTD129" s="21"/>
      <c r="QTE129" s="21"/>
      <c r="QTF129" s="21"/>
      <c r="QTG129" s="21"/>
      <c r="QTH129" s="21"/>
      <c r="QTI129" s="21"/>
      <c r="QTJ129" s="21"/>
      <c r="QTK129" s="21"/>
      <c r="QTL129" s="21"/>
      <c r="QTM129" s="21"/>
      <c r="QTN129" s="21"/>
      <c r="QTO129" s="21"/>
      <c r="QTP129" s="21"/>
      <c r="QTQ129" s="21"/>
      <c r="QTR129" s="21"/>
      <c r="QTS129" s="21"/>
      <c r="QTT129" s="21"/>
      <c r="QTU129" s="21"/>
      <c r="QTV129" s="21"/>
      <c r="QTW129" s="21"/>
      <c r="QTX129" s="21"/>
      <c r="QTY129" s="21"/>
      <c r="QTZ129" s="21"/>
      <c r="QUA129" s="21"/>
      <c r="QUB129" s="21"/>
      <c r="QUC129" s="21"/>
      <c r="QUD129" s="21"/>
      <c r="QUE129" s="21"/>
      <c r="QUF129" s="21"/>
      <c r="QUG129" s="21"/>
      <c r="QUH129" s="21"/>
      <c r="QUI129" s="21"/>
      <c r="QUJ129" s="21"/>
      <c r="QUK129" s="21"/>
      <c r="QUL129" s="21"/>
      <c r="QUM129" s="21"/>
      <c r="QUN129" s="21"/>
      <c r="QUO129" s="21"/>
      <c r="QUP129" s="21"/>
      <c r="QUQ129" s="21"/>
      <c r="QUR129" s="21"/>
      <c r="QUS129" s="21"/>
      <c r="QUT129" s="21"/>
      <c r="QUU129" s="21"/>
      <c r="QUV129" s="21"/>
      <c r="QUW129" s="21"/>
      <c r="QUX129" s="21"/>
      <c r="QUY129" s="21"/>
      <c r="QUZ129" s="21"/>
      <c r="QVA129" s="21"/>
      <c r="QVB129" s="21"/>
      <c r="QVC129" s="21"/>
      <c r="QVD129" s="21"/>
      <c r="QVE129" s="21"/>
      <c r="QVF129" s="21"/>
      <c r="QVG129" s="21"/>
      <c r="QVH129" s="21"/>
      <c r="QVI129" s="21"/>
      <c r="QVJ129" s="21"/>
      <c r="QVK129" s="21"/>
      <c r="QVL129" s="21"/>
      <c r="QVM129" s="21"/>
      <c r="QVN129" s="21"/>
      <c r="QVO129" s="21"/>
      <c r="QVP129" s="21"/>
      <c r="QVQ129" s="21"/>
      <c r="QVR129" s="21"/>
      <c r="QVS129" s="21"/>
      <c r="QVT129" s="21"/>
      <c r="QVU129" s="21"/>
      <c r="QVV129" s="21"/>
      <c r="QVW129" s="21"/>
      <c r="QVX129" s="21"/>
      <c r="QVY129" s="21"/>
      <c r="QVZ129" s="21"/>
      <c r="QWA129" s="21"/>
      <c r="QWB129" s="21"/>
      <c r="QWC129" s="21"/>
      <c r="QWD129" s="21"/>
      <c r="QWE129" s="21"/>
      <c r="QWF129" s="21"/>
      <c r="QWG129" s="21"/>
      <c r="QWH129" s="21"/>
      <c r="QWI129" s="21"/>
      <c r="QWJ129" s="21"/>
      <c r="QWK129" s="21"/>
      <c r="QWL129" s="21"/>
      <c r="QWM129" s="21"/>
      <c r="QWN129" s="21"/>
      <c r="QWO129" s="21"/>
      <c r="QWP129" s="21"/>
      <c r="QWQ129" s="21"/>
      <c r="QWR129" s="21"/>
      <c r="QWS129" s="21"/>
      <c r="QWT129" s="21"/>
      <c r="QWU129" s="21"/>
      <c r="QWV129" s="21"/>
      <c r="QWW129" s="21"/>
      <c r="QWX129" s="21"/>
      <c r="QWY129" s="21"/>
      <c r="QWZ129" s="21"/>
      <c r="QXA129" s="21"/>
      <c r="QXB129" s="21"/>
      <c r="QXC129" s="21"/>
      <c r="QXD129" s="21"/>
      <c r="QXE129" s="21"/>
      <c r="QXF129" s="21"/>
      <c r="QXG129" s="21"/>
      <c r="QXH129" s="21"/>
      <c r="QXI129" s="21"/>
      <c r="QXJ129" s="21"/>
      <c r="QXK129" s="21"/>
      <c r="QXL129" s="21"/>
      <c r="QXM129" s="21"/>
      <c r="QXN129" s="21"/>
      <c r="QXO129" s="21"/>
      <c r="QXP129" s="21"/>
      <c r="QXQ129" s="21"/>
      <c r="QXR129" s="21"/>
      <c r="QXS129" s="21"/>
      <c r="QXT129" s="21"/>
      <c r="QXU129" s="21"/>
      <c r="QXV129" s="21"/>
      <c r="QXW129" s="21"/>
      <c r="QXX129" s="21"/>
      <c r="QXY129" s="21"/>
      <c r="QXZ129" s="21"/>
      <c r="QYA129" s="21"/>
      <c r="QYB129" s="21"/>
      <c r="QYC129" s="21"/>
      <c r="QYD129" s="21"/>
      <c r="QYE129" s="21"/>
      <c r="QYF129" s="21"/>
      <c r="QYG129" s="21"/>
      <c r="QYH129" s="21"/>
      <c r="QYI129" s="21"/>
      <c r="QYJ129" s="21"/>
      <c r="QYK129" s="21"/>
      <c r="QYL129" s="21"/>
      <c r="QYM129" s="21"/>
      <c r="QYN129" s="21"/>
      <c r="QYO129" s="21"/>
      <c r="QYP129" s="21"/>
      <c r="QYQ129" s="21"/>
      <c r="QYR129" s="21"/>
      <c r="QYS129" s="21"/>
      <c r="QYT129" s="21"/>
      <c r="QYU129" s="21"/>
      <c r="QYV129" s="21"/>
      <c r="QYW129" s="21"/>
      <c r="QYX129" s="21"/>
      <c r="QYY129" s="21"/>
      <c r="QYZ129" s="21"/>
      <c r="QZA129" s="21"/>
      <c r="QZB129" s="21"/>
      <c r="QZC129" s="21"/>
      <c r="QZD129" s="21"/>
      <c r="QZE129" s="21"/>
      <c r="QZF129" s="21"/>
      <c r="QZG129" s="21"/>
      <c r="QZH129" s="21"/>
      <c r="QZI129" s="21"/>
      <c r="QZJ129" s="21"/>
      <c r="QZK129" s="21"/>
      <c r="QZL129" s="21"/>
      <c r="QZM129" s="21"/>
      <c r="QZN129" s="21"/>
      <c r="QZO129" s="21"/>
      <c r="QZP129" s="21"/>
      <c r="QZQ129" s="21"/>
      <c r="QZR129" s="21"/>
      <c r="QZS129" s="21"/>
      <c r="QZT129" s="21"/>
      <c r="QZU129" s="21"/>
      <c r="QZV129" s="21"/>
      <c r="QZW129" s="21"/>
      <c r="QZX129" s="21"/>
      <c r="QZY129" s="21"/>
      <c r="QZZ129" s="21"/>
      <c r="RAA129" s="21"/>
      <c r="RAB129" s="21"/>
      <c r="RAC129" s="21"/>
      <c r="RAD129" s="21"/>
      <c r="RAE129" s="21"/>
      <c r="RAF129" s="21"/>
      <c r="RAG129" s="21"/>
      <c r="RAH129" s="21"/>
      <c r="RAI129" s="21"/>
      <c r="RAJ129" s="21"/>
      <c r="RAK129" s="21"/>
      <c r="RAL129" s="21"/>
      <c r="RAM129" s="21"/>
      <c r="RAN129" s="21"/>
      <c r="RAO129" s="21"/>
      <c r="RAP129" s="21"/>
      <c r="RAQ129" s="21"/>
      <c r="RAR129" s="21"/>
      <c r="RAS129" s="21"/>
      <c r="RAT129" s="21"/>
      <c r="RAU129" s="21"/>
      <c r="RAV129" s="21"/>
      <c r="RAW129" s="21"/>
      <c r="RAX129" s="21"/>
      <c r="RAY129" s="21"/>
      <c r="RAZ129" s="21"/>
      <c r="RBA129" s="21"/>
      <c r="RBB129" s="21"/>
      <c r="RBC129" s="21"/>
      <c r="RBD129" s="21"/>
      <c r="RBE129" s="21"/>
      <c r="RBF129" s="21"/>
      <c r="RBG129" s="21"/>
      <c r="RBH129" s="21"/>
      <c r="RBI129" s="21"/>
      <c r="RBJ129" s="21"/>
      <c r="RBK129" s="21"/>
      <c r="RBL129" s="21"/>
      <c r="RBM129" s="21"/>
      <c r="RBN129" s="21"/>
      <c r="RBO129" s="21"/>
      <c r="RBP129" s="21"/>
      <c r="RBQ129" s="21"/>
      <c r="RBR129" s="21"/>
      <c r="RBS129" s="21"/>
      <c r="RBT129" s="21"/>
      <c r="RBU129" s="21"/>
      <c r="RBV129" s="21"/>
      <c r="RBW129" s="21"/>
      <c r="RBX129" s="21"/>
      <c r="RBY129" s="21"/>
      <c r="RBZ129" s="21"/>
      <c r="RCA129" s="21"/>
      <c r="RCB129" s="21"/>
      <c r="RCC129" s="21"/>
      <c r="RCD129" s="21"/>
      <c r="RCE129" s="21"/>
      <c r="RCF129" s="21"/>
      <c r="RCG129" s="21"/>
      <c r="RCH129" s="21"/>
      <c r="RCI129" s="21"/>
      <c r="RCJ129" s="21"/>
      <c r="RCK129" s="21"/>
      <c r="RCL129" s="21"/>
      <c r="RCM129" s="21"/>
      <c r="RCN129" s="21"/>
      <c r="RCO129" s="21"/>
      <c r="RCP129" s="21"/>
      <c r="RCQ129" s="21"/>
      <c r="RCR129" s="21"/>
      <c r="RCS129" s="21"/>
      <c r="RCT129" s="21"/>
      <c r="RCU129" s="21"/>
      <c r="RCV129" s="21"/>
      <c r="RCW129" s="21"/>
      <c r="RCX129" s="21"/>
      <c r="RCY129" s="21"/>
      <c r="RCZ129" s="21"/>
      <c r="RDA129" s="21"/>
      <c r="RDB129" s="21"/>
      <c r="RDC129" s="21"/>
      <c r="RDD129" s="21"/>
      <c r="RDE129" s="21"/>
      <c r="RDF129" s="21"/>
      <c r="RDG129" s="21"/>
      <c r="RDH129" s="21"/>
      <c r="RDI129" s="21"/>
      <c r="RDJ129" s="21"/>
      <c r="RDK129" s="21"/>
      <c r="RDL129" s="21"/>
      <c r="RDM129" s="21"/>
      <c r="RDN129" s="21"/>
      <c r="RDO129" s="21"/>
      <c r="RDP129" s="21"/>
      <c r="RDQ129" s="21"/>
      <c r="RDR129" s="21"/>
      <c r="RDS129" s="21"/>
      <c r="RDT129" s="21"/>
      <c r="RDU129" s="21"/>
      <c r="RDV129" s="21"/>
      <c r="RDW129" s="21"/>
      <c r="RDX129" s="21"/>
      <c r="RDY129" s="21"/>
      <c r="RDZ129" s="21"/>
      <c r="REA129" s="21"/>
      <c r="REB129" s="21"/>
      <c r="REC129" s="21"/>
      <c r="RED129" s="21"/>
      <c r="REE129" s="21"/>
      <c r="REF129" s="21"/>
      <c r="REG129" s="21"/>
      <c r="REH129" s="21"/>
      <c r="REI129" s="21"/>
      <c r="REJ129" s="21"/>
      <c r="REK129" s="21"/>
      <c r="REL129" s="21"/>
      <c r="REM129" s="21"/>
      <c r="REN129" s="21"/>
      <c r="REO129" s="21"/>
      <c r="REP129" s="21"/>
      <c r="REQ129" s="21"/>
      <c r="RER129" s="21"/>
      <c r="RES129" s="21"/>
      <c r="RET129" s="21"/>
      <c r="REU129" s="21"/>
      <c r="REV129" s="21"/>
      <c r="REW129" s="21"/>
      <c r="REX129" s="21"/>
      <c r="REY129" s="21"/>
      <c r="REZ129" s="21"/>
      <c r="RFA129" s="21"/>
      <c r="RFB129" s="21"/>
      <c r="RFC129" s="21"/>
      <c r="RFD129" s="21"/>
      <c r="RFE129" s="21"/>
      <c r="RFF129" s="21"/>
      <c r="RFG129" s="21"/>
      <c r="RFH129" s="21"/>
      <c r="RFI129" s="21"/>
      <c r="RFJ129" s="21"/>
      <c r="RFK129" s="21"/>
      <c r="RFL129" s="21"/>
      <c r="RFM129" s="21"/>
      <c r="RFN129" s="21"/>
      <c r="RFO129" s="21"/>
      <c r="RFP129" s="21"/>
      <c r="RFQ129" s="21"/>
      <c r="RFR129" s="21"/>
      <c r="RFS129" s="21"/>
      <c r="RFT129" s="21"/>
      <c r="RFU129" s="21"/>
      <c r="RFV129" s="21"/>
      <c r="RFW129" s="21"/>
      <c r="RFX129" s="21"/>
      <c r="RFY129" s="21"/>
      <c r="RFZ129" s="21"/>
      <c r="RGA129" s="21"/>
      <c r="RGB129" s="21"/>
      <c r="RGC129" s="21"/>
      <c r="RGD129" s="21"/>
      <c r="RGE129" s="21"/>
      <c r="RGF129" s="21"/>
      <c r="RGG129" s="21"/>
      <c r="RGH129" s="21"/>
      <c r="RGI129" s="21"/>
      <c r="RGJ129" s="21"/>
      <c r="RGK129" s="21"/>
      <c r="RGL129" s="21"/>
      <c r="RGM129" s="21"/>
      <c r="RGN129" s="21"/>
      <c r="RGO129" s="21"/>
      <c r="RGP129" s="21"/>
      <c r="RGQ129" s="21"/>
      <c r="RGR129" s="21"/>
      <c r="RGS129" s="21"/>
      <c r="RGT129" s="21"/>
      <c r="RGU129" s="21"/>
      <c r="RGV129" s="21"/>
      <c r="RGW129" s="21"/>
      <c r="RGX129" s="21"/>
      <c r="RGY129" s="21"/>
      <c r="RGZ129" s="21"/>
      <c r="RHA129" s="21"/>
      <c r="RHB129" s="21"/>
      <c r="RHC129" s="21"/>
      <c r="RHD129" s="21"/>
      <c r="RHE129" s="21"/>
      <c r="RHF129" s="21"/>
      <c r="RHG129" s="21"/>
      <c r="RHH129" s="21"/>
      <c r="RHI129" s="21"/>
      <c r="RHJ129" s="21"/>
      <c r="RHK129" s="21"/>
      <c r="RHL129" s="21"/>
      <c r="RHM129" s="21"/>
      <c r="RHN129" s="21"/>
      <c r="RHO129" s="21"/>
      <c r="RHP129" s="21"/>
      <c r="RHQ129" s="21"/>
      <c r="RHR129" s="21"/>
      <c r="RHS129" s="21"/>
      <c r="RHT129" s="21"/>
      <c r="RHU129" s="21"/>
      <c r="RHV129" s="21"/>
      <c r="RHW129" s="21"/>
      <c r="RHX129" s="21"/>
      <c r="RHY129" s="21"/>
      <c r="RHZ129" s="21"/>
      <c r="RIA129" s="21"/>
      <c r="RIB129" s="21"/>
      <c r="RIC129" s="21"/>
      <c r="RID129" s="21"/>
      <c r="RIE129" s="21"/>
      <c r="RIF129" s="21"/>
      <c r="RIG129" s="21"/>
      <c r="RIH129" s="21"/>
      <c r="RII129" s="21"/>
      <c r="RIJ129" s="21"/>
      <c r="RIK129" s="21"/>
      <c r="RIL129" s="21"/>
      <c r="RIM129" s="21"/>
      <c r="RIN129" s="21"/>
      <c r="RIO129" s="21"/>
      <c r="RIP129" s="21"/>
      <c r="RIQ129" s="21"/>
      <c r="RIR129" s="21"/>
      <c r="RIS129" s="21"/>
      <c r="RIT129" s="21"/>
      <c r="RIU129" s="21"/>
      <c r="RIV129" s="21"/>
      <c r="RIW129" s="21"/>
      <c r="RIX129" s="21"/>
      <c r="RIY129" s="21"/>
      <c r="RIZ129" s="21"/>
      <c r="RJA129" s="21"/>
      <c r="RJB129" s="21"/>
      <c r="RJC129" s="21"/>
      <c r="RJD129" s="21"/>
      <c r="RJE129" s="21"/>
      <c r="RJF129" s="21"/>
      <c r="RJG129" s="21"/>
      <c r="RJH129" s="21"/>
      <c r="RJI129" s="21"/>
      <c r="RJJ129" s="21"/>
      <c r="RJK129" s="21"/>
      <c r="RJL129" s="21"/>
      <c r="RJM129" s="21"/>
      <c r="RJN129" s="21"/>
      <c r="RJO129" s="21"/>
      <c r="RJP129" s="21"/>
      <c r="RJQ129" s="21"/>
      <c r="RJR129" s="21"/>
      <c r="RJS129" s="21"/>
      <c r="RJT129" s="21"/>
      <c r="RJU129" s="21"/>
      <c r="RJV129" s="21"/>
      <c r="RJW129" s="21"/>
      <c r="RJX129" s="21"/>
      <c r="RJY129" s="21"/>
      <c r="RJZ129" s="21"/>
      <c r="RKA129" s="21"/>
      <c r="RKB129" s="21"/>
      <c r="RKC129" s="21"/>
      <c r="RKD129" s="21"/>
      <c r="RKE129" s="21"/>
      <c r="RKF129" s="21"/>
      <c r="RKG129" s="21"/>
      <c r="RKH129" s="21"/>
      <c r="RKI129" s="21"/>
      <c r="RKJ129" s="21"/>
      <c r="RKK129" s="21"/>
      <c r="RKL129" s="21"/>
      <c r="RKM129" s="21"/>
      <c r="RKN129" s="21"/>
      <c r="RKO129" s="21"/>
      <c r="RKP129" s="21"/>
      <c r="RKQ129" s="21"/>
      <c r="RKR129" s="21"/>
      <c r="RKS129" s="21"/>
      <c r="RKT129" s="21"/>
      <c r="RKU129" s="21"/>
      <c r="RKV129" s="21"/>
      <c r="RKW129" s="21"/>
      <c r="RKX129" s="21"/>
      <c r="RKY129" s="21"/>
      <c r="RKZ129" s="21"/>
      <c r="RLA129" s="21"/>
      <c r="RLB129" s="21"/>
      <c r="RLC129" s="21"/>
      <c r="RLD129" s="21"/>
      <c r="RLE129" s="21"/>
      <c r="RLF129" s="21"/>
      <c r="RLG129" s="21"/>
      <c r="RLH129" s="21"/>
      <c r="RLI129" s="21"/>
      <c r="RLJ129" s="21"/>
      <c r="RLK129" s="21"/>
      <c r="RLL129" s="21"/>
      <c r="RLM129" s="21"/>
      <c r="RLN129" s="21"/>
      <c r="RLO129" s="21"/>
      <c r="RLP129" s="21"/>
      <c r="RLQ129" s="21"/>
      <c r="RLR129" s="21"/>
      <c r="RLS129" s="21"/>
      <c r="RLT129" s="21"/>
      <c r="RLU129" s="21"/>
      <c r="RLV129" s="21"/>
      <c r="RLW129" s="21"/>
      <c r="RLX129" s="21"/>
      <c r="RLY129" s="21"/>
      <c r="RLZ129" s="21"/>
      <c r="RMA129" s="21"/>
      <c r="RMB129" s="21"/>
      <c r="RMC129" s="21"/>
      <c r="RMD129" s="21"/>
      <c r="RME129" s="21"/>
      <c r="RMF129" s="21"/>
      <c r="RMG129" s="21"/>
      <c r="RMH129" s="21"/>
      <c r="RMI129" s="21"/>
      <c r="RMJ129" s="21"/>
      <c r="RMK129" s="21"/>
      <c r="RML129" s="21"/>
      <c r="RMM129" s="21"/>
      <c r="RMN129" s="21"/>
      <c r="RMO129" s="21"/>
      <c r="RMP129" s="21"/>
      <c r="RMQ129" s="21"/>
      <c r="RMR129" s="21"/>
      <c r="RMS129" s="21"/>
      <c r="RMT129" s="21"/>
      <c r="RMU129" s="21"/>
      <c r="RMV129" s="21"/>
      <c r="RMW129" s="21"/>
      <c r="RMX129" s="21"/>
      <c r="RMY129" s="21"/>
      <c r="RMZ129" s="21"/>
      <c r="RNA129" s="21"/>
      <c r="RNB129" s="21"/>
      <c r="RNC129" s="21"/>
      <c r="RND129" s="21"/>
      <c r="RNE129" s="21"/>
      <c r="RNF129" s="21"/>
      <c r="RNG129" s="21"/>
      <c r="RNH129" s="21"/>
      <c r="RNI129" s="21"/>
      <c r="RNJ129" s="21"/>
      <c r="RNK129" s="21"/>
      <c r="RNL129" s="21"/>
      <c r="RNM129" s="21"/>
      <c r="RNN129" s="21"/>
      <c r="RNO129" s="21"/>
      <c r="RNP129" s="21"/>
      <c r="RNQ129" s="21"/>
      <c r="RNR129" s="21"/>
      <c r="RNS129" s="21"/>
      <c r="RNT129" s="21"/>
      <c r="RNU129" s="21"/>
      <c r="RNV129" s="21"/>
      <c r="RNW129" s="21"/>
      <c r="RNX129" s="21"/>
      <c r="RNY129" s="21"/>
      <c r="RNZ129" s="21"/>
      <c r="ROA129" s="21"/>
      <c r="ROB129" s="21"/>
      <c r="ROC129" s="21"/>
      <c r="ROD129" s="21"/>
      <c r="ROE129" s="21"/>
      <c r="ROF129" s="21"/>
      <c r="ROG129" s="21"/>
      <c r="ROH129" s="21"/>
      <c r="ROI129" s="21"/>
      <c r="ROJ129" s="21"/>
      <c r="ROK129" s="21"/>
      <c r="ROL129" s="21"/>
      <c r="ROM129" s="21"/>
      <c r="RON129" s="21"/>
      <c r="ROO129" s="21"/>
      <c r="ROP129" s="21"/>
      <c r="ROQ129" s="21"/>
      <c r="ROR129" s="21"/>
      <c r="ROS129" s="21"/>
      <c r="ROT129" s="21"/>
      <c r="ROU129" s="21"/>
      <c r="ROV129" s="21"/>
      <c r="ROW129" s="21"/>
      <c r="ROX129" s="21"/>
      <c r="ROY129" s="21"/>
      <c r="ROZ129" s="21"/>
      <c r="RPA129" s="21"/>
      <c r="RPB129" s="21"/>
      <c r="RPC129" s="21"/>
      <c r="RPD129" s="21"/>
      <c r="RPE129" s="21"/>
      <c r="RPF129" s="21"/>
      <c r="RPG129" s="21"/>
      <c r="RPH129" s="21"/>
      <c r="RPI129" s="21"/>
      <c r="RPJ129" s="21"/>
      <c r="RPK129" s="21"/>
      <c r="RPL129" s="21"/>
      <c r="RPM129" s="21"/>
      <c r="RPN129" s="21"/>
      <c r="RPO129" s="21"/>
      <c r="RPP129" s="21"/>
      <c r="RPQ129" s="21"/>
      <c r="RPR129" s="21"/>
      <c r="RPS129" s="21"/>
      <c r="RPT129" s="21"/>
      <c r="RPU129" s="21"/>
      <c r="RPV129" s="21"/>
      <c r="RPW129" s="21"/>
      <c r="RPX129" s="21"/>
      <c r="RPY129" s="21"/>
      <c r="RPZ129" s="21"/>
      <c r="RQA129" s="21"/>
      <c r="RQB129" s="21"/>
      <c r="RQC129" s="21"/>
      <c r="RQD129" s="21"/>
      <c r="RQE129" s="21"/>
      <c r="RQF129" s="21"/>
      <c r="RQG129" s="21"/>
      <c r="RQH129" s="21"/>
      <c r="RQI129" s="21"/>
      <c r="RQJ129" s="21"/>
      <c r="RQK129" s="21"/>
      <c r="RQL129" s="21"/>
      <c r="RQM129" s="21"/>
      <c r="RQN129" s="21"/>
      <c r="RQO129" s="21"/>
      <c r="RQP129" s="21"/>
      <c r="RQQ129" s="21"/>
      <c r="RQR129" s="21"/>
      <c r="RQS129" s="21"/>
      <c r="RQT129" s="21"/>
      <c r="RQU129" s="21"/>
      <c r="RQV129" s="21"/>
      <c r="RQW129" s="21"/>
      <c r="RQX129" s="21"/>
      <c r="RQY129" s="21"/>
      <c r="RQZ129" s="21"/>
      <c r="RRA129" s="21"/>
      <c r="RRB129" s="21"/>
      <c r="RRC129" s="21"/>
      <c r="RRD129" s="21"/>
      <c r="RRE129" s="21"/>
      <c r="RRF129" s="21"/>
      <c r="RRG129" s="21"/>
      <c r="RRH129" s="21"/>
      <c r="RRI129" s="21"/>
      <c r="RRJ129" s="21"/>
      <c r="RRK129" s="21"/>
      <c r="RRL129" s="21"/>
      <c r="RRM129" s="21"/>
      <c r="RRN129" s="21"/>
      <c r="RRO129" s="21"/>
      <c r="RRP129" s="21"/>
      <c r="RRQ129" s="21"/>
      <c r="RRR129" s="21"/>
      <c r="RRS129" s="21"/>
      <c r="RRT129" s="21"/>
      <c r="RRU129" s="21"/>
      <c r="RRV129" s="21"/>
      <c r="RRW129" s="21"/>
      <c r="RRX129" s="21"/>
      <c r="RRY129" s="21"/>
      <c r="RRZ129" s="21"/>
      <c r="RSA129" s="21"/>
      <c r="RSB129" s="21"/>
      <c r="RSC129" s="21"/>
      <c r="RSD129" s="21"/>
      <c r="RSE129" s="21"/>
      <c r="RSF129" s="21"/>
      <c r="RSG129" s="21"/>
      <c r="RSH129" s="21"/>
      <c r="RSI129" s="21"/>
      <c r="RSJ129" s="21"/>
      <c r="RSK129" s="21"/>
      <c r="RSL129" s="21"/>
      <c r="RSM129" s="21"/>
      <c r="RSN129" s="21"/>
      <c r="RSO129" s="21"/>
      <c r="RSP129" s="21"/>
      <c r="RSQ129" s="21"/>
      <c r="RSR129" s="21"/>
      <c r="RSS129" s="21"/>
      <c r="RST129" s="21"/>
      <c r="RSU129" s="21"/>
      <c r="RSV129" s="21"/>
      <c r="RSW129" s="21"/>
      <c r="RSX129" s="21"/>
      <c r="RSY129" s="21"/>
      <c r="RSZ129" s="21"/>
      <c r="RTA129" s="21"/>
      <c r="RTB129" s="21"/>
      <c r="RTC129" s="21"/>
      <c r="RTD129" s="21"/>
      <c r="RTE129" s="21"/>
      <c r="RTF129" s="21"/>
      <c r="RTG129" s="21"/>
      <c r="RTH129" s="21"/>
      <c r="RTI129" s="21"/>
      <c r="RTJ129" s="21"/>
      <c r="RTK129" s="21"/>
      <c r="RTL129" s="21"/>
      <c r="RTM129" s="21"/>
      <c r="RTN129" s="21"/>
      <c r="RTO129" s="21"/>
      <c r="RTP129" s="21"/>
      <c r="RTQ129" s="21"/>
      <c r="RTR129" s="21"/>
      <c r="RTS129" s="21"/>
      <c r="RTT129" s="21"/>
      <c r="RTU129" s="21"/>
      <c r="RTV129" s="21"/>
      <c r="RTW129" s="21"/>
      <c r="RTX129" s="21"/>
      <c r="RTY129" s="21"/>
      <c r="RTZ129" s="21"/>
      <c r="RUA129" s="21"/>
      <c r="RUB129" s="21"/>
      <c r="RUC129" s="21"/>
      <c r="RUD129" s="21"/>
      <c r="RUE129" s="21"/>
      <c r="RUF129" s="21"/>
      <c r="RUG129" s="21"/>
      <c r="RUH129" s="21"/>
      <c r="RUI129" s="21"/>
      <c r="RUJ129" s="21"/>
      <c r="RUK129" s="21"/>
      <c r="RUL129" s="21"/>
      <c r="RUM129" s="21"/>
      <c r="RUN129" s="21"/>
      <c r="RUO129" s="21"/>
      <c r="RUP129" s="21"/>
      <c r="RUQ129" s="21"/>
      <c r="RUR129" s="21"/>
      <c r="RUS129" s="21"/>
      <c r="RUT129" s="21"/>
      <c r="RUU129" s="21"/>
      <c r="RUV129" s="21"/>
      <c r="RUW129" s="21"/>
      <c r="RUX129" s="21"/>
      <c r="RUY129" s="21"/>
      <c r="RUZ129" s="21"/>
      <c r="RVA129" s="21"/>
      <c r="RVB129" s="21"/>
      <c r="RVC129" s="21"/>
      <c r="RVD129" s="21"/>
      <c r="RVE129" s="21"/>
      <c r="RVF129" s="21"/>
      <c r="RVG129" s="21"/>
      <c r="RVH129" s="21"/>
      <c r="RVI129" s="21"/>
      <c r="RVJ129" s="21"/>
      <c r="RVK129" s="21"/>
      <c r="RVL129" s="21"/>
      <c r="RVM129" s="21"/>
      <c r="RVN129" s="21"/>
      <c r="RVO129" s="21"/>
      <c r="RVP129" s="21"/>
      <c r="RVQ129" s="21"/>
      <c r="RVR129" s="21"/>
      <c r="RVS129" s="21"/>
      <c r="RVT129" s="21"/>
      <c r="RVU129" s="21"/>
      <c r="RVV129" s="21"/>
      <c r="RVW129" s="21"/>
      <c r="RVX129" s="21"/>
      <c r="RVY129" s="21"/>
      <c r="RVZ129" s="21"/>
      <c r="RWA129" s="21"/>
      <c r="RWB129" s="21"/>
      <c r="RWC129" s="21"/>
      <c r="RWD129" s="21"/>
      <c r="RWE129" s="21"/>
      <c r="RWF129" s="21"/>
      <c r="RWG129" s="21"/>
      <c r="RWH129" s="21"/>
      <c r="RWI129" s="21"/>
      <c r="RWJ129" s="21"/>
      <c r="RWK129" s="21"/>
      <c r="RWL129" s="21"/>
      <c r="RWM129" s="21"/>
      <c r="RWN129" s="21"/>
      <c r="RWO129" s="21"/>
      <c r="RWP129" s="21"/>
      <c r="RWQ129" s="21"/>
      <c r="RWR129" s="21"/>
      <c r="RWS129" s="21"/>
      <c r="RWT129" s="21"/>
      <c r="RWU129" s="21"/>
      <c r="RWV129" s="21"/>
      <c r="RWW129" s="21"/>
      <c r="RWX129" s="21"/>
      <c r="RWY129" s="21"/>
      <c r="RWZ129" s="21"/>
      <c r="RXA129" s="21"/>
      <c r="RXB129" s="21"/>
      <c r="RXC129" s="21"/>
      <c r="RXD129" s="21"/>
      <c r="RXE129" s="21"/>
      <c r="RXF129" s="21"/>
      <c r="RXG129" s="21"/>
      <c r="RXH129" s="21"/>
      <c r="RXI129" s="21"/>
      <c r="RXJ129" s="21"/>
      <c r="RXK129" s="21"/>
      <c r="RXL129" s="21"/>
      <c r="RXM129" s="21"/>
      <c r="RXN129" s="21"/>
      <c r="RXO129" s="21"/>
      <c r="RXP129" s="21"/>
      <c r="RXQ129" s="21"/>
      <c r="RXR129" s="21"/>
      <c r="RXS129" s="21"/>
      <c r="RXT129" s="21"/>
      <c r="RXU129" s="21"/>
      <c r="RXV129" s="21"/>
      <c r="RXW129" s="21"/>
      <c r="RXX129" s="21"/>
      <c r="RXY129" s="21"/>
      <c r="RXZ129" s="21"/>
      <c r="RYA129" s="21"/>
      <c r="RYB129" s="21"/>
      <c r="RYC129" s="21"/>
      <c r="RYD129" s="21"/>
      <c r="RYE129" s="21"/>
      <c r="RYF129" s="21"/>
      <c r="RYG129" s="21"/>
      <c r="RYH129" s="21"/>
      <c r="RYI129" s="21"/>
      <c r="RYJ129" s="21"/>
      <c r="RYK129" s="21"/>
      <c r="RYL129" s="21"/>
      <c r="RYM129" s="21"/>
      <c r="RYN129" s="21"/>
      <c r="RYO129" s="21"/>
      <c r="RYP129" s="21"/>
      <c r="RYQ129" s="21"/>
      <c r="RYR129" s="21"/>
      <c r="RYS129" s="21"/>
      <c r="RYT129" s="21"/>
      <c r="RYU129" s="21"/>
      <c r="RYV129" s="21"/>
      <c r="RYW129" s="21"/>
      <c r="RYX129" s="21"/>
      <c r="RYY129" s="21"/>
      <c r="RYZ129" s="21"/>
      <c r="RZA129" s="21"/>
      <c r="RZB129" s="21"/>
      <c r="RZC129" s="21"/>
      <c r="RZD129" s="21"/>
      <c r="RZE129" s="21"/>
      <c r="RZF129" s="21"/>
      <c r="RZG129" s="21"/>
      <c r="RZH129" s="21"/>
      <c r="RZI129" s="21"/>
      <c r="RZJ129" s="21"/>
      <c r="RZK129" s="21"/>
      <c r="RZL129" s="21"/>
      <c r="RZM129" s="21"/>
      <c r="RZN129" s="21"/>
      <c r="RZO129" s="21"/>
      <c r="RZP129" s="21"/>
      <c r="RZQ129" s="21"/>
      <c r="RZR129" s="21"/>
      <c r="RZS129" s="21"/>
      <c r="RZT129" s="21"/>
      <c r="RZU129" s="21"/>
      <c r="RZV129" s="21"/>
      <c r="RZW129" s="21"/>
      <c r="RZX129" s="21"/>
      <c r="RZY129" s="21"/>
      <c r="RZZ129" s="21"/>
      <c r="SAA129" s="21"/>
      <c r="SAB129" s="21"/>
      <c r="SAC129" s="21"/>
      <c r="SAD129" s="21"/>
      <c r="SAE129" s="21"/>
      <c r="SAF129" s="21"/>
      <c r="SAG129" s="21"/>
      <c r="SAH129" s="21"/>
      <c r="SAI129" s="21"/>
      <c r="SAJ129" s="21"/>
      <c r="SAK129" s="21"/>
      <c r="SAL129" s="21"/>
      <c r="SAM129" s="21"/>
      <c r="SAN129" s="21"/>
      <c r="SAO129" s="21"/>
      <c r="SAP129" s="21"/>
      <c r="SAQ129" s="21"/>
      <c r="SAR129" s="21"/>
      <c r="SAS129" s="21"/>
      <c r="SAT129" s="21"/>
      <c r="SAU129" s="21"/>
      <c r="SAV129" s="21"/>
      <c r="SAW129" s="21"/>
      <c r="SAX129" s="21"/>
      <c r="SAY129" s="21"/>
      <c r="SAZ129" s="21"/>
      <c r="SBA129" s="21"/>
      <c r="SBB129" s="21"/>
      <c r="SBC129" s="21"/>
      <c r="SBD129" s="21"/>
      <c r="SBE129" s="21"/>
      <c r="SBF129" s="21"/>
      <c r="SBG129" s="21"/>
      <c r="SBH129" s="21"/>
      <c r="SBI129" s="21"/>
      <c r="SBJ129" s="21"/>
      <c r="SBK129" s="21"/>
      <c r="SBL129" s="21"/>
      <c r="SBM129" s="21"/>
      <c r="SBN129" s="21"/>
      <c r="SBO129" s="21"/>
      <c r="SBP129" s="21"/>
      <c r="SBQ129" s="21"/>
      <c r="SBR129" s="21"/>
      <c r="SBS129" s="21"/>
      <c r="SBT129" s="21"/>
      <c r="SBU129" s="21"/>
      <c r="SBV129" s="21"/>
      <c r="SBW129" s="21"/>
      <c r="SBX129" s="21"/>
      <c r="SBY129" s="21"/>
      <c r="SBZ129" s="21"/>
      <c r="SCA129" s="21"/>
      <c r="SCB129" s="21"/>
      <c r="SCC129" s="21"/>
      <c r="SCD129" s="21"/>
      <c r="SCE129" s="21"/>
      <c r="SCF129" s="21"/>
      <c r="SCG129" s="21"/>
      <c r="SCH129" s="21"/>
      <c r="SCI129" s="21"/>
      <c r="SCJ129" s="21"/>
      <c r="SCK129" s="21"/>
      <c r="SCL129" s="21"/>
      <c r="SCM129" s="21"/>
      <c r="SCN129" s="21"/>
      <c r="SCO129" s="21"/>
      <c r="SCP129" s="21"/>
      <c r="SCQ129" s="21"/>
      <c r="SCR129" s="21"/>
      <c r="SCS129" s="21"/>
      <c r="SCT129" s="21"/>
      <c r="SCU129" s="21"/>
      <c r="SCV129" s="21"/>
      <c r="SCW129" s="21"/>
      <c r="SCX129" s="21"/>
      <c r="SCY129" s="21"/>
      <c r="SCZ129" s="21"/>
      <c r="SDA129" s="21"/>
      <c r="SDB129" s="21"/>
      <c r="SDC129" s="21"/>
      <c r="SDD129" s="21"/>
      <c r="SDE129" s="21"/>
      <c r="SDF129" s="21"/>
      <c r="SDG129" s="21"/>
      <c r="SDH129" s="21"/>
      <c r="SDI129" s="21"/>
      <c r="SDJ129" s="21"/>
      <c r="SDK129" s="21"/>
      <c r="SDL129" s="21"/>
      <c r="SDM129" s="21"/>
      <c r="SDN129" s="21"/>
      <c r="SDO129" s="21"/>
      <c r="SDP129" s="21"/>
      <c r="SDQ129" s="21"/>
      <c r="SDR129" s="21"/>
      <c r="SDS129" s="21"/>
      <c r="SDT129" s="21"/>
      <c r="SDU129" s="21"/>
      <c r="SDV129" s="21"/>
      <c r="SDW129" s="21"/>
      <c r="SDX129" s="21"/>
      <c r="SDY129" s="21"/>
      <c r="SDZ129" s="21"/>
      <c r="SEA129" s="21"/>
      <c r="SEB129" s="21"/>
      <c r="SEC129" s="21"/>
      <c r="SED129" s="21"/>
      <c r="SEE129" s="21"/>
      <c r="SEF129" s="21"/>
      <c r="SEG129" s="21"/>
      <c r="SEH129" s="21"/>
      <c r="SEI129" s="21"/>
      <c r="SEJ129" s="21"/>
      <c r="SEK129" s="21"/>
      <c r="SEL129" s="21"/>
      <c r="SEM129" s="21"/>
      <c r="SEN129" s="21"/>
      <c r="SEO129" s="21"/>
      <c r="SEP129" s="21"/>
      <c r="SEQ129" s="21"/>
      <c r="SER129" s="21"/>
      <c r="SES129" s="21"/>
      <c r="SET129" s="21"/>
      <c r="SEU129" s="21"/>
      <c r="SEV129" s="21"/>
      <c r="SEW129" s="21"/>
      <c r="SEX129" s="21"/>
      <c r="SEY129" s="21"/>
      <c r="SEZ129" s="21"/>
      <c r="SFA129" s="21"/>
      <c r="SFB129" s="21"/>
      <c r="SFC129" s="21"/>
      <c r="SFD129" s="21"/>
      <c r="SFE129" s="21"/>
      <c r="SFF129" s="21"/>
      <c r="SFG129" s="21"/>
      <c r="SFH129" s="21"/>
      <c r="SFI129" s="21"/>
      <c r="SFJ129" s="21"/>
      <c r="SFK129" s="21"/>
      <c r="SFL129" s="21"/>
      <c r="SFM129" s="21"/>
      <c r="SFN129" s="21"/>
      <c r="SFO129" s="21"/>
      <c r="SFP129" s="21"/>
      <c r="SFQ129" s="21"/>
      <c r="SFR129" s="21"/>
      <c r="SFS129" s="21"/>
      <c r="SFT129" s="21"/>
      <c r="SFU129" s="21"/>
      <c r="SFV129" s="21"/>
      <c r="SFW129" s="21"/>
      <c r="SFX129" s="21"/>
      <c r="SFY129" s="21"/>
      <c r="SFZ129" s="21"/>
      <c r="SGA129" s="21"/>
      <c r="SGB129" s="21"/>
      <c r="SGC129" s="21"/>
      <c r="SGD129" s="21"/>
      <c r="SGE129" s="21"/>
      <c r="SGF129" s="21"/>
      <c r="SGG129" s="21"/>
      <c r="SGH129" s="21"/>
      <c r="SGI129" s="21"/>
      <c r="SGJ129" s="21"/>
      <c r="SGK129" s="21"/>
      <c r="SGL129" s="21"/>
      <c r="SGM129" s="21"/>
      <c r="SGN129" s="21"/>
      <c r="SGO129" s="21"/>
      <c r="SGP129" s="21"/>
      <c r="SGQ129" s="21"/>
      <c r="SGR129" s="21"/>
      <c r="SGS129" s="21"/>
      <c r="SGT129" s="21"/>
      <c r="SGU129" s="21"/>
      <c r="SGV129" s="21"/>
      <c r="SGW129" s="21"/>
      <c r="SGX129" s="21"/>
      <c r="SGY129" s="21"/>
      <c r="SGZ129" s="21"/>
      <c r="SHA129" s="21"/>
      <c r="SHB129" s="21"/>
      <c r="SHC129" s="21"/>
      <c r="SHD129" s="21"/>
      <c r="SHE129" s="21"/>
      <c r="SHF129" s="21"/>
      <c r="SHG129" s="21"/>
      <c r="SHH129" s="21"/>
      <c r="SHI129" s="21"/>
      <c r="SHJ129" s="21"/>
      <c r="SHK129" s="21"/>
      <c r="SHL129" s="21"/>
      <c r="SHM129" s="21"/>
      <c r="SHN129" s="21"/>
      <c r="SHO129" s="21"/>
      <c r="SHP129" s="21"/>
      <c r="SHQ129" s="21"/>
      <c r="SHR129" s="21"/>
      <c r="SHS129" s="21"/>
      <c r="SHT129" s="21"/>
      <c r="SHU129" s="21"/>
      <c r="SHV129" s="21"/>
      <c r="SHW129" s="21"/>
      <c r="SHX129" s="21"/>
      <c r="SHY129" s="21"/>
      <c r="SHZ129" s="21"/>
      <c r="SIA129" s="21"/>
      <c r="SIB129" s="21"/>
      <c r="SIC129" s="21"/>
      <c r="SID129" s="21"/>
      <c r="SIE129" s="21"/>
      <c r="SIF129" s="21"/>
      <c r="SIG129" s="21"/>
      <c r="SIH129" s="21"/>
      <c r="SII129" s="21"/>
      <c r="SIJ129" s="21"/>
      <c r="SIK129" s="21"/>
      <c r="SIL129" s="21"/>
      <c r="SIM129" s="21"/>
      <c r="SIN129" s="21"/>
      <c r="SIO129" s="21"/>
      <c r="SIP129" s="21"/>
      <c r="SIQ129" s="21"/>
      <c r="SIR129" s="21"/>
      <c r="SIS129" s="21"/>
      <c r="SIT129" s="21"/>
      <c r="SIU129" s="21"/>
      <c r="SIV129" s="21"/>
      <c r="SIW129" s="21"/>
      <c r="SIX129" s="21"/>
      <c r="SIY129" s="21"/>
      <c r="SIZ129" s="21"/>
      <c r="SJA129" s="21"/>
      <c r="SJB129" s="21"/>
      <c r="SJC129" s="21"/>
      <c r="SJD129" s="21"/>
      <c r="SJE129" s="21"/>
      <c r="SJF129" s="21"/>
      <c r="SJG129" s="21"/>
      <c r="SJH129" s="21"/>
      <c r="SJI129" s="21"/>
      <c r="SJJ129" s="21"/>
      <c r="SJK129" s="21"/>
      <c r="SJL129" s="21"/>
      <c r="SJM129" s="21"/>
      <c r="SJN129" s="21"/>
      <c r="SJO129" s="21"/>
      <c r="SJP129" s="21"/>
      <c r="SJQ129" s="21"/>
      <c r="SJR129" s="21"/>
      <c r="SJS129" s="21"/>
      <c r="SJT129" s="21"/>
      <c r="SJU129" s="21"/>
      <c r="SJV129" s="21"/>
      <c r="SJW129" s="21"/>
      <c r="SJX129" s="21"/>
      <c r="SJY129" s="21"/>
      <c r="SJZ129" s="21"/>
      <c r="SKA129" s="21"/>
      <c r="SKB129" s="21"/>
      <c r="SKC129" s="21"/>
      <c r="SKD129" s="21"/>
      <c r="SKE129" s="21"/>
      <c r="SKF129" s="21"/>
      <c r="SKG129" s="21"/>
      <c r="SKH129" s="21"/>
      <c r="SKI129" s="21"/>
      <c r="SKJ129" s="21"/>
      <c r="SKK129" s="21"/>
      <c r="SKL129" s="21"/>
      <c r="SKM129" s="21"/>
      <c r="SKN129" s="21"/>
      <c r="SKO129" s="21"/>
      <c r="SKP129" s="21"/>
      <c r="SKQ129" s="21"/>
      <c r="SKR129" s="21"/>
      <c r="SKS129" s="21"/>
      <c r="SKT129" s="21"/>
      <c r="SKU129" s="21"/>
      <c r="SKV129" s="21"/>
      <c r="SKW129" s="21"/>
      <c r="SKX129" s="21"/>
      <c r="SKY129" s="21"/>
      <c r="SKZ129" s="21"/>
      <c r="SLA129" s="21"/>
      <c r="SLB129" s="21"/>
      <c r="SLC129" s="21"/>
      <c r="SLD129" s="21"/>
      <c r="SLE129" s="21"/>
      <c r="SLF129" s="21"/>
      <c r="SLG129" s="21"/>
      <c r="SLH129" s="21"/>
      <c r="SLI129" s="21"/>
      <c r="SLJ129" s="21"/>
      <c r="SLK129" s="21"/>
      <c r="SLL129" s="21"/>
      <c r="SLM129" s="21"/>
      <c r="SLN129" s="21"/>
      <c r="SLO129" s="21"/>
      <c r="SLP129" s="21"/>
      <c r="SLQ129" s="21"/>
      <c r="SLR129" s="21"/>
      <c r="SLS129" s="21"/>
      <c r="SLT129" s="21"/>
      <c r="SLU129" s="21"/>
      <c r="SLV129" s="21"/>
      <c r="SLW129" s="21"/>
      <c r="SLX129" s="21"/>
      <c r="SLY129" s="21"/>
      <c r="SLZ129" s="21"/>
      <c r="SMA129" s="21"/>
      <c r="SMB129" s="21"/>
      <c r="SMC129" s="21"/>
      <c r="SMD129" s="21"/>
      <c r="SME129" s="21"/>
      <c r="SMF129" s="21"/>
      <c r="SMG129" s="21"/>
      <c r="SMH129" s="21"/>
      <c r="SMI129" s="21"/>
      <c r="SMJ129" s="21"/>
      <c r="SMK129" s="21"/>
      <c r="SML129" s="21"/>
      <c r="SMM129" s="21"/>
      <c r="SMN129" s="21"/>
      <c r="SMO129" s="21"/>
      <c r="SMP129" s="21"/>
      <c r="SMQ129" s="21"/>
      <c r="SMR129" s="21"/>
      <c r="SMS129" s="21"/>
      <c r="SMT129" s="21"/>
      <c r="SMU129" s="21"/>
      <c r="SMV129" s="21"/>
      <c r="SMW129" s="21"/>
      <c r="SMX129" s="21"/>
      <c r="SMY129" s="21"/>
      <c r="SMZ129" s="21"/>
      <c r="SNA129" s="21"/>
      <c r="SNB129" s="21"/>
      <c r="SNC129" s="21"/>
      <c r="SND129" s="21"/>
      <c r="SNE129" s="21"/>
      <c r="SNF129" s="21"/>
      <c r="SNG129" s="21"/>
      <c r="SNH129" s="21"/>
      <c r="SNI129" s="21"/>
      <c r="SNJ129" s="21"/>
      <c r="SNK129" s="21"/>
      <c r="SNL129" s="21"/>
      <c r="SNM129" s="21"/>
      <c r="SNN129" s="21"/>
      <c r="SNO129" s="21"/>
      <c r="SNP129" s="21"/>
      <c r="SNQ129" s="21"/>
      <c r="SNR129" s="21"/>
      <c r="SNS129" s="21"/>
      <c r="SNT129" s="21"/>
      <c r="SNU129" s="21"/>
      <c r="SNV129" s="21"/>
      <c r="SNW129" s="21"/>
      <c r="SNX129" s="21"/>
      <c r="SNY129" s="21"/>
      <c r="SNZ129" s="21"/>
      <c r="SOA129" s="21"/>
      <c r="SOB129" s="21"/>
      <c r="SOC129" s="21"/>
      <c r="SOD129" s="21"/>
      <c r="SOE129" s="21"/>
      <c r="SOF129" s="21"/>
      <c r="SOG129" s="21"/>
      <c r="SOH129" s="21"/>
      <c r="SOI129" s="21"/>
      <c r="SOJ129" s="21"/>
      <c r="SOK129" s="21"/>
      <c r="SOL129" s="21"/>
      <c r="SOM129" s="21"/>
      <c r="SON129" s="21"/>
      <c r="SOO129" s="21"/>
      <c r="SOP129" s="21"/>
      <c r="SOQ129" s="21"/>
      <c r="SOR129" s="21"/>
      <c r="SOS129" s="21"/>
      <c r="SOT129" s="21"/>
      <c r="SOU129" s="21"/>
      <c r="SOV129" s="21"/>
      <c r="SOW129" s="21"/>
      <c r="SOX129" s="21"/>
      <c r="SOY129" s="21"/>
      <c r="SOZ129" s="21"/>
      <c r="SPA129" s="21"/>
      <c r="SPB129" s="21"/>
      <c r="SPC129" s="21"/>
      <c r="SPD129" s="21"/>
      <c r="SPE129" s="21"/>
      <c r="SPF129" s="21"/>
      <c r="SPG129" s="21"/>
      <c r="SPH129" s="21"/>
      <c r="SPI129" s="21"/>
      <c r="SPJ129" s="21"/>
      <c r="SPK129" s="21"/>
      <c r="SPL129" s="21"/>
      <c r="SPM129" s="21"/>
      <c r="SPN129" s="21"/>
      <c r="SPO129" s="21"/>
      <c r="SPP129" s="21"/>
      <c r="SPQ129" s="21"/>
      <c r="SPR129" s="21"/>
      <c r="SPS129" s="21"/>
      <c r="SPT129" s="21"/>
      <c r="SPU129" s="21"/>
      <c r="SPV129" s="21"/>
      <c r="SPW129" s="21"/>
      <c r="SPX129" s="21"/>
      <c r="SPY129" s="21"/>
      <c r="SPZ129" s="21"/>
      <c r="SQA129" s="21"/>
      <c r="SQB129" s="21"/>
      <c r="SQC129" s="21"/>
      <c r="SQD129" s="21"/>
      <c r="SQE129" s="21"/>
      <c r="SQF129" s="21"/>
      <c r="SQG129" s="21"/>
      <c r="SQH129" s="21"/>
      <c r="SQI129" s="21"/>
      <c r="SQJ129" s="21"/>
      <c r="SQK129" s="21"/>
      <c r="SQL129" s="21"/>
      <c r="SQM129" s="21"/>
      <c r="SQN129" s="21"/>
      <c r="SQO129" s="21"/>
      <c r="SQP129" s="21"/>
      <c r="SQQ129" s="21"/>
      <c r="SQR129" s="21"/>
      <c r="SQS129" s="21"/>
      <c r="SQT129" s="21"/>
      <c r="SQU129" s="21"/>
      <c r="SQV129" s="21"/>
      <c r="SQW129" s="21"/>
      <c r="SQX129" s="21"/>
      <c r="SQY129" s="21"/>
      <c r="SQZ129" s="21"/>
      <c r="SRA129" s="21"/>
      <c r="SRB129" s="21"/>
      <c r="SRC129" s="21"/>
      <c r="SRD129" s="21"/>
      <c r="SRE129" s="21"/>
      <c r="SRF129" s="21"/>
      <c r="SRG129" s="21"/>
      <c r="SRH129" s="21"/>
      <c r="SRI129" s="21"/>
      <c r="SRJ129" s="21"/>
      <c r="SRK129" s="21"/>
      <c r="SRL129" s="21"/>
      <c r="SRM129" s="21"/>
      <c r="SRN129" s="21"/>
      <c r="SRO129" s="21"/>
      <c r="SRP129" s="21"/>
      <c r="SRQ129" s="21"/>
      <c r="SRR129" s="21"/>
      <c r="SRS129" s="21"/>
      <c r="SRT129" s="21"/>
      <c r="SRU129" s="21"/>
      <c r="SRV129" s="21"/>
      <c r="SRW129" s="21"/>
      <c r="SRX129" s="21"/>
      <c r="SRY129" s="21"/>
      <c r="SRZ129" s="21"/>
      <c r="SSA129" s="21"/>
      <c r="SSB129" s="21"/>
      <c r="SSC129" s="21"/>
      <c r="SSD129" s="21"/>
      <c r="SSE129" s="21"/>
      <c r="SSF129" s="21"/>
      <c r="SSG129" s="21"/>
      <c r="SSH129" s="21"/>
      <c r="SSI129" s="21"/>
      <c r="SSJ129" s="21"/>
      <c r="SSK129" s="21"/>
      <c r="SSL129" s="21"/>
      <c r="SSM129" s="21"/>
      <c r="SSN129" s="21"/>
      <c r="SSO129" s="21"/>
      <c r="SSP129" s="21"/>
      <c r="SSQ129" s="21"/>
      <c r="SSR129" s="21"/>
      <c r="SSS129" s="21"/>
      <c r="SST129" s="21"/>
      <c r="SSU129" s="21"/>
      <c r="SSV129" s="21"/>
      <c r="SSW129" s="21"/>
      <c r="SSX129" s="21"/>
      <c r="SSY129" s="21"/>
      <c r="SSZ129" s="21"/>
      <c r="STA129" s="21"/>
      <c r="STB129" s="21"/>
      <c r="STC129" s="21"/>
      <c r="STD129" s="21"/>
      <c r="STE129" s="21"/>
      <c r="STF129" s="21"/>
      <c r="STG129" s="21"/>
      <c r="STH129" s="21"/>
      <c r="STI129" s="21"/>
      <c r="STJ129" s="21"/>
      <c r="STK129" s="21"/>
      <c r="STL129" s="21"/>
      <c r="STM129" s="21"/>
      <c r="STN129" s="21"/>
      <c r="STO129" s="21"/>
      <c r="STP129" s="21"/>
      <c r="STQ129" s="21"/>
      <c r="STR129" s="21"/>
      <c r="STS129" s="21"/>
      <c r="STT129" s="21"/>
      <c r="STU129" s="21"/>
      <c r="STV129" s="21"/>
      <c r="STW129" s="21"/>
      <c r="STX129" s="21"/>
      <c r="STY129" s="21"/>
      <c r="STZ129" s="21"/>
      <c r="SUA129" s="21"/>
      <c r="SUB129" s="21"/>
      <c r="SUC129" s="21"/>
      <c r="SUD129" s="21"/>
      <c r="SUE129" s="21"/>
      <c r="SUF129" s="21"/>
      <c r="SUG129" s="21"/>
      <c r="SUH129" s="21"/>
      <c r="SUI129" s="21"/>
      <c r="SUJ129" s="21"/>
      <c r="SUK129" s="21"/>
      <c r="SUL129" s="21"/>
      <c r="SUM129" s="21"/>
      <c r="SUN129" s="21"/>
      <c r="SUO129" s="21"/>
      <c r="SUP129" s="21"/>
      <c r="SUQ129" s="21"/>
      <c r="SUR129" s="21"/>
      <c r="SUS129" s="21"/>
      <c r="SUT129" s="21"/>
      <c r="SUU129" s="21"/>
      <c r="SUV129" s="21"/>
      <c r="SUW129" s="21"/>
      <c r="SUX129" s="21"/>
      <c r="SUY129" s="21"/>
      <c r="SUZ129" s="21"/>
      <c r="SVA129" s="21"/>
      <c r="SVB129" s="21"/>
      <c r="SVC129" s="21"/>
      <c r="SVD129" s="21"/>
      <c r="SVE129" s="21"/>
      <c r="SVF129" s="21"/>
      <c r="SVG129" s="21"/>
      <c r="SVH129" s="21"/>
      <c r="SVI129" s="21"/>
      <c r="SVJ129" s="21"/>
      <c r="SVK129" s="21"/>
      <c r="SVL129" s="21"/>
      <c r="SVM129" s="21"/>
      <c r="SVN129" s="21"/>
      <c r="SVO129" s="21"/>
      <c r="SVP129" s="21"/>
      <c r="SVQ129" s="21"/>
      <c r="SVR129" s="21"/>
      <c r="SVS129" s="21"/>
      <c r="SVT129" s="21"/>
      <c r="SVU129" s="21"/>
      <c r="SVV129" s="21"/>
      <c r="SVW129" s="21"/>
      <c r="SVX129" s="21"/>
      <c r="SVY129" s="21"/>
      <c r="SVZ129" s="21"/>
      <c r="SWA129" s="21"/>
      <c r="SWB129" s="21"/>
      <c r="SWC129" s="21"/>
      <c r="SWD129" s="21"/>
      <c r="SWE129" s="21"/>
      <c r="SWF129" s="21"/>
      <c r="SWG129" s="21"/>
      <c r="SWH129" s="21"/>
      <c r="SWI129" s="21"/>
      <c r="SWJ129" s="21"/>
      <c r="SWK129" s="21"/>
      <c r="SWL129" s="21"/>
      <c r="SWM129" s="21"/>
      <c r="SWN129" s="21"/>
      <c r="SWO129" s="21"/>
      <c r="SWP129" s="21"/>
      <c r="SWQ129" s="21"/>
      <c r="SWR129" s="21"/>
      <c r="SWS129" s="21"/>
      <c r="SWT129" s="21"/>
      <c r="SWU129" s="21"/>
      <c r="SWV129" s="21"/>
      <c r="SWW129" s="21"/>
      <c r="SWX129" s="21"/>
      <c r="SWY129" s="21"/>
      <c r="SWZ129" s="21"/>
      <c r="SXA129" s="21"/>
      <c r="SXB129" s="21"/>
      <c r="SXC129" s="21"/>
      <c r="SXD129" s="21"/>
      <c r="SXE129" s="21"/>
      <c r="SXF129" s="21"/>
      <c r="SXG129" s="21"/>
      <c r="SXH129" s="21"/>
      <c r="SXI129" s="21"/>
      <c r="SXJ129" s="21"/>
      <c r="SXK129" s="21"/>
      <c r="SXL129" s="21"/>
      <c r="SXM129" s="21"/>
      <c r="SXN129" s="21"/>
      <c r="SXO129" s="21"/>
      <c r="SXP129" s="21"/>
      <c r="SXQ129" s="21"/>
      <c r="SXR129" s="21"/>
      <c r="SXS129" s="21"/>
      <c r="SXT129" s="21"/>
      <c r="SXU129" s="21"/>
      <c r="SXV129" s="21"/>
      <c r="SXW129" s="21"/>
      <c r="SXX129" s="21"/>
      <c r="SXY129" s="21"/>
      <c r="SXZ129" s="21"/>
      <c r="SYA129" s="21"/>
      <c r="SYB129" s="21"/>
      <c r="SYC129" s="21"/>
      <c r="SYD129" s="21"/>
      <c r="SYE129" s="21"/>
      <c r="SYF129" s="21"/>
      <c r="SYG129" s="21"/>
      <c r="SYH129" s="21"/>
      <c r="SYI129" s="21"/>
      <c r="SYJ129" s="21"/>
      <c r="SYK129" s="21"/>
      <c r="SYL129" s="21"/>
      <c r="SYM129" s="21"/>
      <c r="SYN129" s="21"/>
      <c r="SYO129" s="21"/>
      <c r="SYP129" s="21"/>
      <c r="SYQ129" s="21"/>
      <c r="SYR129" s="21"/>
      <c r="SYS129" s="21"/>
      <c r="SYT129" s="21"/>
      <c r="SYU129" s="21"/>
      <c r="SYV129" s="21"/>
      <c r="SYW129" s="21"/>
      <c r="SYX129" s="21"/>
      <c r="SYY129" s="21"/>
      <c r="SYZ129" s="21"/>
      <c r="SZA129" s="21"/>
      <c r="SZB129" s="21"/>
      <c r="SZC129" s="21"/>
      <c r="SZD129" s="21"/>
      <c r="SZE129" s="21"/>
      <c r="SZF129" s="21"/>
      <c r="SZG129" s="21"/>
      <c r="SZH129" s="21"/>
      <c r="SZI129" s="21"/>
      <c r="SZJ129" s="21"/>
      <c r="SZK129" s="21"/>
      <c r="SZL129" s="21"/>
      <c r="SZM129" s="21"/>
      <c r="SZN129" s="21"/>
      <c r="SZO129" s="21"/>
      <c r="SZP129" s="21"/>
      <c r="SZQ129" s="21"/>
      <c r="SZR129" s="21"/>
      <c r="SZS129" s="21"/>
      <c r="SZT129" s="21"/>
      <c r="SZU129" s="21"/>
      <c r="SZV129" s="21"/>
      <c r="SZW129" s="21"/>
      <c r="SZX129" s="21"/>
      <c r="SZY129" s="21"/>
      <c r="SZZ129" s="21"/>
      <c r="TAA129" s="21"/>
      <c r="TAB129" s="21"/>
      <c r="TAC129" s="21"/>
      <c r="TAD129" s="21"/>
      <c r="TAE129" s="21"/>
      <c r="TAF129" s="21"/>
      <c r="TAG129" s="21"/>
      <c r="TAH129" s="21"/>
      <c r="TAI129" s="21"/>
      <c r="TAJ129" s="21"/>
      <c r="TAK129" s="21"/>
      <c r="TAL129" s="21"/>
      <c r="TAM129" s="21"/>
      <c r="TAN129" s="21"/>
      <c r="TAO129" s="21"/>
      <c r="TAP129" s="21"/>
      <c r="TAQ129" s="21"/>
      <c r="TAR129" s="21"/>
      <c r="TAS129" s="21"/>
      <c r="TAT129" s="21"/>
      <c r="TAU129" s="21"/>
      <c r="TAV129" s="21"/>
      <c r="TAW129" s="21"/>
      <c r="TAX129" s="21"/>
      <c r="TAY129" s="21"/>
      <c r="TAZ129" s="21"/>
      <c r="TBA129" s="21"/>
      <c r="TBB129" s="21"/>
      <c r="TBC129" s="21"/>
      <c r="TBD129" s="21"/>
      <c r="TBE129" s="21"/>
      <c r="TBF129" s="21"/>
      <c r="TBG129" s="21"/>
      <c r="TBH129" s="21"/>
      <c r="TBI129" s="21"/>
      <c r="TBJ129" s="21"/>
      <c r="TBK129" s="21"/>
      <c r="TBL129" s="21"/>
      <c r="TBM129" s="21"/>
      <c r="TBN129" s="21"/>
      <c r="TBO129" s="21"/>
      <c r="TBP129" s="21"/>
      <c r="TBQ129" s="21"/>
      <c r="TBR129" s="21"/>
      <c r="TBS129" s="21"/>
      <c r="TBT129" s="21"/>
      <c r="TBU129" s="21"/>
      <c r="TBV129" s="21"/>
      <c r="TBW129" s="21"/>
      <c r="TBX129" s="21"/>
      <c r="TBY129" s="21"/>
      <c r="TBZ129" s="21"/>
      <c r="TCA129" s="21"/>
      <c r="TCB129" s="21"/>
      <c r="TCC129" s="21"/>
      <c r="TCD129" s="21"/>
      <c r="TCE129" s="21"/>
      <c r="TCF129" s="21"/>
      <c r="TCG129" s="21"/>
      <c r="TCH129" s="21"/>
      <c r="TCI129" s="21"/>
      <c r="TCJ129" s="21"/>
      <c r="TCK129" s="21"/>
      <c r="TCL129" s="21"/>
      <c r="TCM129" s="21"/>
      <c r="TCN129" s="21"/>
      <c r="TCO129" s="21"/>
      <c r="TCP129" s="21"/>
      <c r="TCQ129" s="21"/>
      <c r="TCR129" s="21"/>
      <c r="TCS129" s="21"/>
      <c r="TCT129" s="21"/>
      <c r="TCU129" s="21"/>
      <c r="TCV129" s="21"/>
      <c r="TCW129" s="21"/>
      <c r="TCX129" s="21"/>
      <c r="TCY129" s="21"/>
      <c r="TCZ129" s="21"/>
      <c r="TDA129" s="21"/>
      <c r="TDB129" s="21"/>
      <c r="TDC129" s="21"/>
      <c r="TDD129" s="21"/>
      <c r="TDE129" s="21"/>
      <c r="TDF129" s="21"/>
      <c r="TDG129" s="21"/>
      <c r="TDH129" s="21"/>
      <c r="TDI129" s="21"/>
      <c r="TDJ129" s="21"/>
      <c r="TDK129" s="21"/>
      <c r="TDL129" s="21"/>
      <c r="TDM129" s="21"/>
      <c r="TDN129" s="21"/>
      <c r="TDO129" s="21"/>
      <c r="TDP129" s="21"/>
      <c r="TDQ129" s="21"/>
      <c r="TDR129" s="21"/>
      <c r="TDS129" s="21"/>
      <c r="TDT129" s="21"/>
      <c r="TDU129" s="21"/>
      <c r="TDV129" s="21"/>
      <c r="TDW129" s="21"/>
      <c r="TDX129" s="21"/>
      <c r="TDY129" s="21"/>
      <c r="TDZ129" s="21"/>
      <c r="TEA129" s="21"/>
      <c r="TEB129" s="21"/>
      <c r="TEC129" s="21"/>
      <c r="TED129" s="21"/>
      <c r="TEE129" s="21"/>
      <c r="TEF129" s="21"/>
      <c r="TEG129" s="21"/>
      <c r="TEH129" s="21"/>
      <c r="TEI129" s="21"/>
      <c r="TEJ129" s="21"/>
      <c r="TEK129" s="21"/>
      <c r="TEL129" s="21"/>
      <c r="TEM129" s="21"/>
      <c r="TEN129" s="21"/>
      <c r="TEO129" s="21"/>
      <c r="TEP129" s="21"/>
      <c r="TEQ129" s="21"/>
      <c r="TER129" s="21"/>
      <c r="TES129" s="21"/>
      <c r="TET129" s="21"/>
      <c r="TEU129" s="21"/>
      <c r="TEV129" s="21"/>
      <c r="TEW129" s="21"/>
      <c r="TEX129" s="21"/>
      <c r="TEY129" s="21"/>
      <c r="TEZ129" s="21"/>
      <c r="TFA129" s="21"/>
      <c r="TFB129" s="21"/>
      <c r="TFC129" s="21"/>
      <c r="TFD129" s="21"/>
      <c r="TFE129" s="21"/>
      <c r="TFF129" s="21"/>
      <c r="TFG129" s="21"/>
      <c r="TFH129" s="21"/>
      <c r="TFI129" s="21"/>
      <c r="TFJ129" s="21"/>
      <c r="TFK129" s="21"/>
      <c r="TFL129" s="21"/>
      <c r="TFM129" s="21"/>
      <c r="TFN129" s="21"/>
      <c r="TFO129" s="21"/>
      <c r="TFP129" s="21"/>
      <c r="TFQ129" s="21"/>
      <c r="TFR129" s="21"/>
      <c r="TFS129" s="21"/>
      <c r="TFT129" s="21"/>
      <c r="TFU129" s="21"/>
      <c r="TFV129" s="21"/>
      <c r="TFW129" s="21"/>
      <c r="TFX129" s="21"/>
      <c r="TFY129" s="21"/>
      <c r="TFZ129" s="21"/>
      <c r="TGA129" s="21"/>
      <c r="TGB129" s="21"/>
      <c r="TGC129" s="21"/>
      <c r="TGD129" s="21"/>
      <c r="TGE129" s="21"/>
      <c r="TGF129" s="21"/>
      <c r="TGG129" s="21"/>
      <c r="TGH129" s="21"/>
      <c r="TGI129" s="21"/>
      <c r="TGJ129" s="21"/>
      <c r="TGK129" s="21"/>
      <c r="TGL129" s="21"/>
      <c r="TGM129" s="21"/>
      <c r="TGN129" s="21"/>
      <c r="TGO129" s="21"/>
      <c r="TGP129" s="21"/>
      <c r="TGQ129" s="21"/>
      <c r="TGR129" s="21"/>
      <c r="TGS129" s="21"/>
      <c r="TGT129" s="21"/>
      <c r="TGU129" s="21"/>
      <c r="TGV129" s="21"/>
      <c r="TGW129" s="21"/>
      <c r="TGX129" s="21"/>
      <c r="TGY129" s="21"/>
      <c r="TGZ129" s="21"/>
      <c r="THA129" s="21"/>
      <c r="THB129" s="21"/>
      <c r="THC129" s="21"/>
      <c r="THD129" s="21"/>
      <c r="THE129" s="21"/>
      <c r="THF129" s="21"/>
      <c r="THG129" s="21"/>
      <c r="THH129" s="21"/>
      <c r="THI129" s="21"/>
      <c r="THJ129" s="21"/>
      <c r="THK129" s="21"/>
      <c r="THL129" s="21"/>
      <c r="THM129" s="21"/>
      <c r="THN129" s="21"/>
      <c r="THO129" s="21"/>
      <c r="THP129" s="21"/>
      <c r="THQ129" s="21"/>
      <c r="THR129" s="21"/>
      <c r="THS129" s="21"/>
      <c r="THT129" s="21"/>
      <c r="THU129" s="21"/>
      <c r="THV129" s="21"/>
      <c r="THW129" s="21"/>
      <c r="THX129" s="21"/>
      <c r="THY129" s="21"/>
      <c r="THZ129" s="21"/>
      <c r="TIA129" s="21"/>
      <c r="TIB129" s="21"/>
      <c r="TIC129" s="21"/>
      <c r="TID129" s="21"/>
      <c r="TIE129" s="21"/>
      <c r="TIF129" s="21"/>
      <c r="TIG129" s="21"/>
      <c r="TIH129" s="21"/>
      <c r="TII129" s="21"/>
      <c r="TIJ129" s="21"/>
      <c r="TIK129" s="21"/>
      <c r="TIL129" s="21"/>
      <c r="TIM129" s="21"/>
      <c r="TIN129" s="21"/>
      <c r="TIO129" s="21"/>
      <c r="TIP129" s="21"/>
      <c r="TIQ129" s="21"/>
      <c r="TIR129" s="21"/>
      <c r="TIS129" s="21"/>
      <c r="TIT129" s="21"/>
      <c r="TIU129" s="21"/>
      <c r="TIV129" s="21"/>
      <c r="TIW129" s="21"/>
      <c r="TIX129" s="21"/>
      <c r="TIY129" s="21"/>
      <c r="TIZ129" s="21"/>
      <c r="TJA129" s="21"/>
      <c r="TJB129" s="21"/>
      <c r="TJC129" s="21"/>
      <c r="TJD129" s="21"/>
      <c r="TJE129" s="21"/>
      <c r="TJF129" s="21"/>
      <c r="TJG129" s="21"/>
      <c r="TJH129" s="21"/>
      <c r="TJI129" s="21"/>
      <c r="TJJ129" s="21"/>
      <c r="TJK129" s="21"/>
      <c r="TJL129" s="21"/>
      <c r="TJM129" s="21"/>
      <c r="TJN129" s="21"/>
      <c r="TJO129" s="21"/>
      <c r="TJP129" s="21"/>
      <c r="TJQ129" s="21"/>
      <c r="TJR129" s="21"/>
      <c r="TJS129" s="21"/>
      <c r="TJT129" s="21"/>
      <c r="TJU129" s="21"/>
      <c r="TJV129" s="21"/>
      <c r="TJW129" s="21"/>
      <c r="TJX129" s="21"/>
      <c r="TJY129" s="21"/>
      <c r="TJZ129" s="21"/>
      <c r="TKA129" s="21"/>
      <c r="TKB129" s="21"/>
      <c r="TKC129" s="21"/>
      <c r="TKD129" s="21"/>
      <c r="TKE129" s="21"/>
      <c r="TKF129" s="21"/>
      <c r="TKG129" s="21"/>
      <c r="TKH129" s="21"/>
      <c r="TKI129" s="21"/>
      <c r="TKJ129" s="21"/>
      <c r="TKK129" s="21"/>
      <c r="TKL129" s="21"/>
      <c r="TKM129" s="21"/>
      <c r="TKN129" s="21"/>
      <c r="TKO129" s="21"/>
      <c r="TKP129" s="21"/>
      <c r="TKQ129" s="21"/>
      <c r="TKR129" s="21"/>
      <c r="TKS129" s="21"/>
      <c r="TKT129" s="21"/>
      <c r="TKU129" s="21"/>
      <c r="TKV129" s="21"/>
      <c r="TKW129" s="21"/>
      <c r="TKX129" s="21"/>
      <c r="TKY129" s="21"/>
      <c r="TKZ129" s="21"/>
      <c r="TLA129" s="21"/>
      <c r="TLB129" s="21"/>
      <c r="TLC129" s="21"/>
      <c r="TLD129" s="21"/>
      <c r="TLE129" s="21"/>
      <c r="TLF129" s="21"/>
      <c r="TLG129" s="21"/>
      <c r="TLH129" s="21"/>
      <c r="TLI129" s="21"/>
      <c r="TLJ129" s="21"/>
      <c r="TLK129" s="21"/>
      <c r="TLL129" s="21"/>
      <c r="TLM129" s="21"/>
      <c r="TLN129" s="21"/>
      <c r="TLO129" s="21"/>
      <c r="TLP129" s="21"/>
      <c r="TLQ129" s="21"/>
      <c r="TLR129" s="21"/>
      <c r="TLS129" s="21"/>
      <c r="TLT129" s="21"/>
      <c r="TLU129" s="21"/>
      <c r="TLV129" s="21"/>
      <c r="TLW129" s="21"/>
      <c r="TLX129" s="21"/>
      <c r="TLY129" s="21"/>
      <c r="TLZ129" s="21"/>
      <c r="TMA129" s="21"/>
      <c r="TMB129" s="21"/>
      <c r="TMC129" s="21"/>
      <c r="TMD129" s="21"/>
      <c r="TME129" s="21"/>
      <c r="TMF129" s="21"/>
      <c r="TMG129" s="21"/>
      <c r="TMH129" s="21"/>
      <c r="TMI129" s="21"/>
      <c r="TMJ129" s="21"/>
      <c r="TMK129" s="21"/>
      <c r="TML129" s="21"/>
      <c r="TMM129" s="21"/>
      <c r="TMN129" s="21"/>
      <c r="TMO129" s="21"/>
      <c r="TMP129" s="21"/>
      <c r="TMQ129" s="21"/>
      <c r="TMR129" s="21"/>
      <c r="TMS129" s="21"/>
      <c r="TMT129" s="21"/>
      <c r="TMU129" s="21"/>
      <c r="TMV129" s="21"/>
      <c r="TMW129" s="21"/>
      <c r="TMX129" s="21"/>
      <c r="TMY129" s="21"/>
      <c r="TMZ129" s="21"/>
      <c r="TNA129" s="21"/>
      <c r="TNB129" s="21"/>
      <c r="TNC129" s="21"/>
      <c r="TND129" s="21"/>
      <c r="TNE129" s="21"/>
      <c r="TNF129" s="21"/>
      <c r="TNG129" s="21"/>
      <c r="TNH129" s="21"/>
      <c r="TNI129" s="21"/>
      <c r="TNJ129" s="21"/>
      <c r="TNK129" s="21"/>
      <c r="TNL129" s="21"/>
      <c r="TNM129" s="21"/>
      <c r="TNN129" s="21"/>
      <c r="TNO129" s="21"/>
      <c r="TNP129" s="21"/>
      <c r="TNQ129" s="21"/>
      <c r="TNR129" s="21"/>
      <c r="TNS129" s="21"/>
      <c r="TNT129" s="21"/>
      <c r="TNU129" s="21"/>
      <c r="TNV129" s="21"/>
      <c r="TNW129" s="21"/>
      <c r="TNX129" s="21"/>
      <c r="TNY129" s="21"/>
      <c r="TNZ129" s="21"/>
      <c r="TOA129" s="21"/>
      <c r="TOB129" s="21"/>
      <c r="TOC129" s="21"/>
      <c r="TOD129" s="21"/>
      <c r="TOE129" s="21"/>
      <c r="TOF129" s="21"/>
      <c r="TOG129" s="21"/>
      <c r="TOH129" s="21"/>
      <c r="TOI129" s="21"/>
      <c r="TOJ129" s="21"/>
      <c r="TOK129" s="21"/>
      <c r="TOL129" s="21"/>
      <c r="TOM129" s="21"/>
      <c r="TON129" s="21"/>
      <c r="TOO129" s="21"/>
      <c r="TOP129" s="21"/>
      <c r="TOQ129" s="21"/>
      <c r="TOR129" s="21"/>
      <c r="TOS129" s="21"/>
      <c r="TOT129" s="21"/>
      <c r="TOU129" s="21"/>
      <c r="TOV129" s="21"/>
      <c r="TOW129" s="21"/>
      <c r="TOX129" s="21"/>
      <c r="TOY129" s="21"/>
      <c r="TOZ129" s="21"/>
      <c r="TPA129" s="21"/>
      <c r="TPB129" s="21"/>
      <c r="TPC129" s="21"/>
      <c r="TPD129" s="21"/>
      <c r="TPE129" s="21"/>
      <c r="TPF129" s="21"/>
      <c r="TPG129" s="21"/>
      <c r="TPH129" s="21"/>
      <c r="TPI129" s="21"/>
      <c r="TPJ129" s="21"/>
      <c r="TPK129" s="21"/>
      <c r="TPL129" s="21"/>
      <c r="TPM129" s="21"/>
      <c r="TPN129" s="21"/>
      <c r="TPO129" s="21"/>
      <c r="TPP129" s="21"/>
      <c r="TPQ129" s="21"/>
      <c r="TPR129" s="21"/>
      <c r="TPS129" s="21"/>
      <c r="TPT129" s="21"/>
      <c r="TPU129" s="21"/>
      <c r="TPV129" s="21"/>
      <c r="TPW129" s="21"/>
      <c r="TPX129" s="21"/>
      <c r="TPY129" s="21"/>
      <c r="TPZ129" s="21"/>
      <c r="TQA129" s="21"/>
      <c r="TQB129" s="21"/>
      <c r="TQC129" s="21"/>
      <c r="TQD129" s="21"/>
      <c r="TQE129" s="21"/>
      <c r="TQF129" s="21"/>
      <c r="TQG129" s="21"/>
      <c r="TQH129" s="21"/>
      <c r="TQI129" s="21"/>
      <c r="TQJ129" s="21"/>
      <c r="TQK129" s="21"/>
      <c r="TQL129" s="21"/>
      <c r="TQM129" s="21"/>
      <c r="TQN129" s="21"/>
      <c r="TQO129" s="21"/>
      <c r="TQP129" s="21"/>
      <c r="TQQ129" s="21"/>
      <c r="TQR129" s="21"/>
      <c r="TQS129" s="21"/>
      <c r="TQT129" s="21"/>
      <c r="TQU129" s="21"/>
      <c r="TQV129" s="21"/>
      <c r="TQW129" s="21"/>
      <c r="TQX129" s="21"/>
      <c r="TQY129" s="21"/>
      <c r="TQZ129" s="21"/>
      <c r="TRA129" s="21"/>
      <c r="TRB129" s="21"/>
      <c r="TRC129" s="21"/>
      <c r="TRD129" s="21"/>
      <c r="TRE129" s="21"/>
      <c r="TRF129" s="21"/>
      <c r="TRG129" s="21"/>
      <c r="TRH129" s="21"/>
      <c r="TRI129" s="21"/>
      <c r="TRJ129" s="21"/>
      <c r="TRK129" s="21"/>
      <c r="TRL129" s="21"/>
      <c r="TRM129" s="21"/>
      <c r="TRN129" s="21"/>
      <c r="TRO129" s="21"/>
      <c r="TRP129" s="21"/>
      <c r="TRQ129" s="21"/>
      <c r="TRR129" s="21"/>
      <c r="TRS129" s="21"/>
      <c r="TRT129" s="21"/>
      <c r="TRU129" s="21"/>
      <c r="TRV129" s="21"/>
      <c r="TRW129" s="21"/>
      <c r="TRX129" s="21"/>
      <c r="TRY129" s="21"/>
      <c r="TRZ129" s="21"/>
      <c r="TSA129" s="21"/>
      <c r="TSB129" s="21"/>
      <c r="TSC129" s="21"/>
      <c r="TSD129" s="21"/>
      <c r="TSE129" s="21"/>
      <c r="TSF129" s="21"/>
      <c r="TSG129" s="21"/>
      <c r="TSH129" s="21"/>
      <c r="TSI129" s="21"/>
      <c r="TSJ129" s="21"/>
      <c r="TSK129" s="21"/>
      <c r="TSL129" s="21"/>
      <c r="TSM129" s="21"/>
      <c r="TSN129" s="21"/>
      <c r="TSO129" s="21"/>
      <c r="TSP129" s="21"/>
      <c r="TSQ129" s="21"/>
      <c r="TSR129" s="21"/>
      <c r="TSS129" s="21"/>
      <c r="TST129" s="21"/>
      <c r="TSU129" s="21"/>
      <c r="TSV129" s="21"/>
      <c r="TSW129" s="21"/>
      <c r="TSX129" s="21"/>
      <c r="TSY129" s="21"/>
      <c r="TSZ129" s="21"/>
      <c r="TTA129" s="21"/>
      <c r="TTB129" s="21"/>
      <c r="TTC129" s="21"/>
      <c r="TTD129" s="21"/>
      <c r="TTE129" s="21"/>
      <c r="TTF129" s="21"/>
      <c r="TTG129" s="21"/>
      <c r="TTH129" s="21"/>
      <c r="TTI129" s="21"/>
      <c r="TTJ129" s="21"/>
      <c r="TTK129" s="21"/>
      <c r="TTL129" s="21"/>
      <c r="TTM129" s="21"/>
      <c r="TTN129" s="21"/>
      <c r="TTO129" s="21"/>
      <c r="TTP129" s="21"/>
      <c r="TTQ129" s="21"/>
      <c r="TTR129" s="21"/>
      <c r="TTS129" s="21"/>
      <c r="TTT129" s="21"/>
      <c r="TTU129" s="21"/>
      <c r="TTV129" s="21"/>
      <c r="TTW129" s="21"/>
      <c r="TTX129" s="21"/>
      <c r="TTY129" s="21"/>
      <c r="TTZ129" s="21"/>
      <c r="TUA129" s="21"/>
      <c r="TUB129" s="21"/>
      <c r="TUC129" s="21"/>
      <c r="TUD129" s="21"/>
      <c r="TUE129" s="21"/>
      <c r="TUF129" s="21"/>
      <c r="TUG129" s="21"/>
      <c r="TUH129" s="21"/>
      <c r="TUI129" s="21"/>
      <c r="TUJ129" s="21"/>
      <c r="TUK129" s="21"/>
      <c r="TUL129" s="21"/>
      <c r="TUM129" s="21"/>
      <c r="TUN129" s="21"/>
      <c r="TUO129" s="21"/>
      <c r="TUP129" s="21"/>
      <c r="TUQ129" s="21"/>
      <c r="TUR129" s="21"/>
      <c r="TUS129" s="21"/>
      <c r="TUT129" s="21"/>
      <c r="TUU129" s="21"/>
      <c r="TUV129" s="21"/>
      <c r="TUW129" s="21"/>
      <c r="TUX129" s="21"/>
      <c r="TUY129" s="21"/>
      <c r="TUZ129" s="21"/>
      <c r="TVA129" s="21"/>
      <c r="TVB129" s="21"/>
      <c r="TVC129" s="21"/>
      <c r="TVD129" s="21"/>
      <c r="TVE129" s="21"/>
      <c r="TVF129" s="21"/>
      <c r="TVG129" s="21"/>
      <c r="TVH129" s="21"/>
      <c r="TVI129" s="21"/>
      <c r="TVJ129" s="21"/>
      <c r="TVK129" s="21"/>
      <c r="TVL129" s="21"/>
      <c r="TVM129" s="21"/>
      <c r="TVN129" s="21"/>
      <c r="TVO129" s="21"/>
      <c r="TVP129" s="21"/>
      <c r="TVQ129" s="21"/>
      <c r="TVR129" s="21"/>
      <c r="TVS129" s="21"/>
      <c r="TVT129" s="21"/>
      <c r="TVU129" s="21"/>
      <c r="TVV129" s="21"/>
      <c r="TVW129" s="21"/>
      <c r="TVX129" s="21"/>
      <c r="TVY129" s="21"/>
      <c r="TVZ129" s="21"/>
      <c r="TWA129" s="21"/>
      <c r="TWB129" s="21"/>
      <c r="TWC129" s="21"/>
      <c r="TWD129" s="21"/>
      <c r="TWE129" s="21"/>
      <c r="TWF129" s="21"/>
      <c r="TWG129" s="21"/>
      <c r="TWH129" s="21"/>
      <c r="TWI129" s="21"/>
      <c r="TWJ129" s="21"/>
      <c r="TWK129" s="21"/>
      <c r="TWL129" s="21"/>
      <c r="TWM129" s="21"/>
      <c r="TWN129" s="21"/>
      <c r="TWO129" s="21"/>
      <c r="TWP129" s="21"/>
      <c r="TWQ129" s="21"/>
      <c r="TWR129" s="21"/>
      <c r="TWS129" s="21"/>
      <c r="TWT129" s="21"/>
      <c r="TWU129" s="21"/>
      <c r="TWV129" s="21"/>
      <c r="TWW129" s="21"/>
      <c r="TWX129" s="21"/>
      <c r="TWY129" s="21"/>
      <c r="TWZ129" s="21"/>
      <c r="TXA129" s="21"/>
      <c r="TXB129" s="21"/>
      <c r="TXC129" s="21"/>
      <c r="TXD129" s="21"/>
      <c r="TXE129" s="21"/>
      <c r="TXF129" s="21"/>
      <c r="TXG129" s="21"/>
      <c r="TXH129" s="21"/>
      <c r="TXI129" s="21"/>
      <c r="TXJ129" s="21"/>
      <c r="TXK129" s="21"/>
      <c r="TXL129" s="21"/>
      <c r="TXM129" s="21"/>
      <c r="TXN129" s="21"/>
      <c r="TXO129" s="21"/>
      <c r="TXP129" s="21"/>
      <c r="TXQ129" s="21"/>
      <c r="TXR129" s="21"/>
      <c r="TXS129" s="21"/>
      <c r="TXT129" s="21"/>
      <c r="TXU129" s="21"/>
      <c r="TXV129" s="21"/>
      <c r="TXW129" s="21"/>
      <c r="TXX129" s="21"/>
      <c r="TXY129" s="21"/>
      <c r="TXZ129" s="21"/>
      <c r="TYA129" s="21"/>
      <c r="TYB129" s="21"/>
      <c r="TYC129" s="21"/>
      <c r="TYD129" s="21"/>
      <c r="TYE129" s="21"/>
      <c r="TYF129" s="21"/>
      <c r="TYG129" s="21"/>
      <c r="TYH129" s="21"/>
      <c r="TYI129" s="21"/>
      <c r="TYJ129" s="21"/>
      <c r="TYK129" s="21"/>
      <c r="TYL129" s="21"/>
      <c r="TYM129" s="21"/>
      <c r="TYN129" s="21"/>
      <c r="TYO129" s="21"/>
      <c r="TYP129" s="21"/>
      <c r="TYQ129" s="21"/>
      <c r="TYR129" s="21"/>
      <c r="TYS129" s="21"/>
      <c r="TYT129" s="21"/>
      <c r="TYU129" s="21"/>
      <c r="TYV129" s="21"/>
      <c r="TYW129" s="21"/>
      <c r="TYX129" s="21"/>
      <c r="TYY129" s="21"/>
      <c r="TYZ129" s="21"/>
      <c r="TZA129" s="21"/>
      <c r="TZB129" s="21"/>
      <c r="TZC129" s="21"/>
      <c r="TZD129" s="21"/>
      <c r="TZE129" s="21"/>
      <c r="TZF129" s="21"/>
      <c r="TZG129" s="21"/>
      <c r="TZH129" s="21"/>
      <c r="TZI129" s="21"/>
      <c r="TZJ129" s="21"/>
      <c r="TZK129" s="21"/>
      <c r="TZL129" s="21"/>
      <c r="TZM129" s="21"/>
      <c r="TZN129" s="21"/>
      <c r="TZO129" s="21"/>
      <c r="TZP129" s="21"/>
      <c r="TZQ129" s="21"/>
      <c r="TZR129" s="21"/>
      <c r="TZS129" s="21"/>
      <c r="TZT129" s="21"/>
      <c r="TZU129" s="21"/>
      <c r="TZV129" s="21"/>
      <c r="TZW129" s="21"/>
      <c r="TZX129" s="21"/>
      <c r="TZY129" s="21"/>
      <c r="TZZ129" s="21"/>
      <c r="UAA129" s="21"/>
      <c r="UAB129" s="21"/>
      <c r="UAC129" s="21"/>
      <c r="UAD129" s="21"/>
      <c r="UAE129" s="21"/>
      <c r="UAF129" s="21"/>
      <c r="UAG129" s="21"/>
      <c r="UAH129" s="21"/>
      <c r="UAI129" s="21"/>
      <c r="UAJ129" s="21"/>
      <c r="UAK129" s="21"/>
      <c r="UAL129" s="21"/>
      <c r="UAM129" s="21"/>
      <c r="UAN129" s="21"/>
      <c r="UAO129" s="21"/>
      <c r="UAP129" s="21"/>
      <c r="UAQ129" s="21"/>
      <c r="UAR129" s="21"/>
      <c r="UAS129" s="21"/>
      <c r="UAT129" s="21"/>
      <c r="UAU129" s="21"/>
      <c r="UAV129" s="21"/>
      <c r="UAW129" s="21"/>
      <c r="UAX129" s="21"/>
      <c r="UAY129" s="21"/>
      <c r="UAZ129" s="21"/>
      <c r="UBA129" s="21"/>
      <c r="UBB129" s="21"/>
      <c r="UBC129" s="21"/>
      <c r="UBD129" s="21"/>
      <c r="UBE129" s="21"/>
      <c r="UBF129" s="21"/>
      <c r="UBG129" s="21"/>
      <c r="UBH129" s="21"/>
      <c r="UBI129" s="21"/>
      <c r="UBJ129" s="21"/>
      <c r="UBK129" s="21"/>
      <c r="UBL129" s="21"/>
      <c r="UBM129" s="21"/>
      <c r="UBN129" s="21"/>
      <c r="UBO129" s="21"/>
      <c r="UBP129" s="21"/>
      <c r="UBQ129" s="21"/>
      <c r="UBR129" s="21"/>
      <c r="UBS129" s="21"/>
      <c r="UBT129" s="21"/>
      <c r="UBU129" s="21"/>
      <c r="UBV129" s="21"/>
      <c r="UBW129" s="21"/>
      <c r="UBX129" s="21"/>
      <c r="UBY129" s="21"/>
      <c r="UBZ129" s="21"/>
      <c r="UCA129" s="21"/>
      <c r="UCB129" s="21"/>
      <c r="UCC129" s="21"/>
      <c r="UCD129" s="21"/>
      <c r="UCE129" s="21"/>
      <c r="UCF129" s="21"/>
      <c r="UCG129" s="21"/>
      <c r="UCH129" s="21"/>
      <c r="UCI129" s="21"/>
      <c r="UCJ129" s="21"/>
      <c r="UCK129" s="21"/>
      <c r="UCL129" s="21"/>
      <c r="UCM129" s="21"/>
      <c r="UCN129" s="21"/>
      <c r="UCO129" s="21"/>
      <c r="UCP129" s="21"/>
      <c r="UCQ129" s="21"/>
      <c r="UCR129" s="21"/>
      <c r="UCS129" s="21"/>
      <c r="UCT129" s="21"/>
      <c r="UCU129" s="21"/>
      <c r="UCV129" s="21"/>
      <c r="UCW129" s="21"/>
      <c r="UCX129" s="21"/>
      <c r="UCY129" s="21"/>
      <c r="UCZ129" s="21"/>
      <c r="UDA129" s="21"/>
      <c r="UDB129" s="21"/>
      <c r="UDC129" s="21"/>
      <c r="UDD129" s="21"/>
      <c r="UDE129" s="21"/>
      <c r="UDF129" s="21"/>
      <c r="UDG129" s="21"/>
      <c r="UDH129" s="21"/>
      <c r="UDI129" s="21"/>
      <c r="UDJ129" s="21"/>
      <c r="UDK129" s="21"/>
      <c r="UDL129" s="21"/>
      <c r="UDM129" s="21"/>
      <c r="UDN129" s="21"/>
      <c r="UDO129" s="21"/>
      <c r="UDP129" s="21"/>
      <c r="UDQ129" s="21"/>
      <c r="UDR129" s="21"/>
      <c r="UDS129" s="21"/>
      <c r="UDT129" s="21"/>
      <c r="UDU129" s="21"/>
      <c r="UDV129" s="21"/>
      <c r="UDW129" s="21"/>
      <c r="UDX129" s="21"/>
      <c r="UDY129" s="21"/>
      <c r="UDZ129" s="21"/>
      <c r="UEA129" s="21"/>
      <c r="UEB129" s="21"/>
      <c r="UEC129" s="21"/>
      <c r="UED129" s="21"/>
      <c r="UEE129" s="21"/>
      <c r="UEF129" s="21"/>
      <c r="UEG129" s="21"/>
      <c r="UEH129" s="21"/>
      <c r="UEI129" s="21"/>
      <c r="UEJ129" s="21"/>
      <c r="UEK129" s="21"/>
      <c r="UEL129" s="21"/>
      <c r="UEM129" s="21"/>
      <c r="UEN129" s="21"/>
      <c r="UEO129" s="21"/>
      <c r="UEP129" s="21"/>
      <c r="UEQ129" s="21"/>
      <c r="UER129" s="21"/>
      <c r="UES129" s="21"/>
      <c r="UET129" s="21"/>
      <c r="UEU129" s="21"/>
      <c r="UEV129" s="21"/>
      <c r="UEW129" s="21"/>
      <c r="UEX129" s="21"/>
      <c r="UEY129" s="21"/>
      <c r="UEZ129" s="21"/>
      <c r="UFA129" s="21"/>
      <c r="UFB129" s="21"/>
      <c r="UFC129" s="21"/>
      <c r="UFD129" s="21"/>
      <c r="UFE129" s="21"/>
      <c r="UFF129" s="21"/>
      <c r="UFG129" s="21"/>
      <c r="UFH129" s="21"/>
      <c r="UFI129" s="21"/>
      <c r="UFJ129" s="21"/>
      <c r="UFK129" s="21"/>
      <c r="UFL129" s="21"/>
      <c r="UFM129" s="21"/>
      <c r="UFN129" s="21"/>
      <c r="UFO129" s="21"/>
      <c r="UFP129" s="21"/>
      <c r="UFQ129" s="21"/>
      <c r="UFR129" s="21"/>
      <c r="UFS129" s="21"/>
      <c r="UFT129" s="21"/>
      <c r="UFU129" s="21"/>
      <c r="UFV129" s="21"/>
      <c r="UFW129" s="21"/>
      <c r="UFX129" s="21"/>
      <c r="UFY129" s="21"/>
      <c r="UFZ129" s="21"/>
      <c r="UGA129" s="21"/>
      <c r="UGB129" s="21"/>
      <c r="UGC129" s="21"/>
      <c r="UGD129" s="21"/>
      <c r="UGE129" s="21"/>
      <c r="UGF129" s="21"/>
      <c r="UGG129" s="21"/>
      <c r="UGH129" s="21"/>
      <c r="UGI129" s="21"/>
      <c r="UGJ129" s="21"/>
      <c r="UGK129" s="21"/>
      <c r="UGL129" s="21"/>
      <c r="UGM129" s="21"/>
      <c r="UGN129" s="21"/>
      <c r="UGO129" s="21"/>
      <c r="UGP129" s="21"/>
      <c r="UGQ129" s="21"/>
      <c r="UGR129" s="21"/>
      <c r="UGS129" s="21"/>
      <c r="UGT129" s="21"/>
      <c r="UGU129" s="21"/>
      <c r="UGV129" s="21"/>
      <c r="UGW129" s="21"/>
      <c r="UGX129" s="21"/>
      <c r="UGY129" s="21"/>
      <c r="UGZ129" s="21"/>
      <c r="UHA129" s="21"/>
      <c r="UHB129" s="21"/>
      <c r="UHC129" s="21"/>
      <c r="UHD129" s="21"/>
      <c r="UHE129" s="21"/>
      <c r="UHF129" s="21"/>
      <c r="UHG129" s="21"/>
      <c r="UHH129" s="21"/>
      <c r="UHI129" s="21"/>
      <c r="UHJ129" s="21"/>
      <c r="UHK129" s="21"/>
      <c r="UHL129" s="21"/>
      <c r="UHM129" s="21"/>
      <c r="UHN129" s="21"/>
      <c r="UHO129" s="21"/>
      <c r="UHP129" s="21"/>
      <c r="UHQ129" s="21"/>
      <c r="UHR129" s="21"/>
      <c r="UHS129" s="21"/>
      <c r="UHT129" s="21"/>
      <c r="UHU129" s="21"/>
      <c r="UHV129" s="21"/>
      <c r="UHW129" s="21"/>
      <c r="UHX129" s="21"/>
      <c r="UHY129" s="21"/>
      <c r="UHZ129" s="21"/>
      <c r="UIA129" s="21"/>
      <c r="UIB129" s="21"/>
      <c r="UIC129" s="21"/>
      <c r="UID129" s="21"/>
      <c r="UIE129" s="21"/>
      <c r="UIF129" s="21"/>
      <c r="UIG129" s="21"/>
      <c r="UIH129" s="21"/>
      <c r="UII129" s="21"/>
      <c r="UIJ129" s="21"/>
      <c r="UIK129" s="21"/>
      <c r="UIL129" s="21"/>
      <c r="UIM129" s="21"/>
      <c r="UIN129" s="21"/>
      <c r="UIO129" s="21"/>
      <c r="UIP129" s="21"/>
      <c r="UIQ129" s="21"/>
      <c r="UIR129" s="21"/>
      <c r="UIS129" s="21"/>
      <c r="UIT129" s="21"/>
      <c r="UIU129" s="21"/>
      <c r="UIV129" s="21"/>
      <c r="UIW129" s="21"/>
      <c r="UIX129" s="21"/>
      <c r="UIY129" s="21"/>
      <c r="UIZ129" s="21"/>
      <c r="UJA129" s="21"/>
      <c r="UJB129" s="21"/>
      <c r="UJC129" s="21"/>
      <c r="UJD129" s="21"/>
      <c r="UJE129" s="21"/>
      <c r="UJF129" s="21"/>
      <c r="UJG129" s="21"/>
      <c r="UJH129" s="21"/>
      <c r="UJI129" s="21"/>
      <c r="UJJ129" s="21"/>
      <c r="UJK129" s="21"/>
      <c r="UJL129" s="21"/>
      <c r="UJM129" s="21"/>
      <c r="UJN129" s="21"/>
      <c r="UJO129" s="21"/>
      <c r="UJP129" s="21"/>
      <c r="UJQ129" s="21"/>
      <c r="UJR129" s="21"/>
      <c r="UJS129" s="21"/>
      <c r="UJT129" s="21"/>
      <c r="UJU129" s="21"/>
      <c r="UJV129" s="21"/>
      <c r="UJW129" s="21"/>
      <c r="UJX129" s="21"/>
      <c r="UJY129" s="21"/>
      <c r="UJZ129" s="21"/>
      <c r="UKA129" s="21"/>
      <c r="UKB129" s="21"/>
      <c r="UKC129" s="21"/>
      <c r="UKD129" s="21"/>
      <c r="UKE129" s="21"/>
      <c r="UKF129" s="21"/>
      <c r="UKG129" s="21"/>
      <c r="UKH129" s="21"/>
      <c r="UKI129" s="21"/>
      <c r="UKJ129" s="21"/>
      <c r="UKK129" s="21"/>
      <c r="UKL129" s="21"/>
      <c r="UKM129" s="21"/>
      <c r="UKN129" s="21"/>
      <c r="UKO129" s="21"/>
      <c r="UKP129" s="21"/>
      <c r="UKQ129" s="21"/>
      <c r="UKR129" s="21"/>
      <c r="UKS129" s="21"/>
      <c r="UKT129" s="21"/>
      <c r="UKU129" s="21"/>
      <c r="UKV129" s="21"/>
      <c r="UKW129" s="21"/>
      <c r="UKX129" s="21"/>
      <c r="UKY129" s="21"/>
      <c r="UKZ129" s="21"/>
      <c r="ULA129" s="21"/>
      <c r="ULB129" s="21"/>
      <c r="ULC129" s="21"/>
      <c r="ULD129" s="21"/>
      <c r="ULE129" s="21"/>
      <c r="ULF129" s="21"/>
      <c r="ULG129" s="21"/>
      <c r="ULH129" s="21"/>
      <c r="ULI129" s="21"/>
      <c r="ULJ129" s="21"/>
      <c r="ULK129" s="21"/>
      <c r="ULL129" s="21"/>
      <c r="ULM129" s="21"/>
      <c r="ULN129" s="21"/>
      <c r="ULO129" s="21"/>
      <c r="ULP129" s="21"/>
      <c r="ULQ129" s="21"/>
      <c r="ULR129" s="21"/>
      <c r="ULS129" s="21"/>
      <c r="ULT129" s="21"/>
      <c r="ULU129" s="21"/>
      <c r="ULV129" s="21"/>
      <c r="ULW129" s="21"/>
      <c r="ULX129" s="21"/>
      <c r="ULY129" s="21"/>
      <c r="ULZ129" s="21"/>
      <c r="UMA129" s="21"/>
      <c r="UMB129" s="21"/>
      <c r="UMC129" s="21"/>
      <c r="UMD129" s="21"/>
      <c r="UME129" s="21"/>
      <c r="UMF129" s="21"/>
      <c r="UMG129" s="21"/>
      <c r="UMH129" s="21"/>
      <c r="UMI129" s="21"/>
      <c r="UMJ129" s="21"/>
      <c r="UMK129" s="21"/>
      <c r="UML129" s="21"/>
      <c r="UMM129" s="21"/>
      <c r="UMN129" s="21"/>
      <c r="UMO129" s="21"/>
      <c r="UMP129" s="21"/>
      <c r="UMQ129" s="21"/>
      <c r="UMR129" s="21"/>
      <c r="UMS129" s="21"/>
      <c r="UMT129" s="21"/>
      <c r="UMU129" s="21"/>
      <c r="UMV129" s="21"/>
      <c r="UMW129" s="21"/>
      <c r="UMX129" s="21"/>
      <c r="UMY129" s="21"/>
      <c r="UMZ129" s="21"/>
      <c r="UNA129" s="21"/>
      <c r="UNB129" s="21"/>
      <c r="UNC129" s="21"/>
      <c r="UND129" s="21"/>
      <c r="UNE129" s="21"/>
      <c r="UNF129" s="21"/>
      <c r="UNG129" s="21"/>
      <c r="UNH129" s="21"/>
      <c r="UNI129" s="21"/>
      <c r="UNJ129" s="21"/>
      <c r="UNK129" s="21"/>
      <c r="UNL129" s="21"/>
      <c r="UNM129" s="21"/>
      <c r="UNN129" s="21"/>
      <c r="UNO129" s="21"/>
      <c r="UNP129" s="21"/>
      <c r="UNQ129" s="21"/>
      <c r="UNR129" s="21"/>
      <c r="UNS129" s="21"/>
      <c r="UNT129" s="21"/>
      <c r="UNU129" s="21"/>
      <c r="UNV129" s="21"/>
      <c r="UNW129" s="21"/>
      <c r="UNX129" s="21"/>
      <c r="UNY129" s="21"/>
      <c r="UNZ129" s="21"/>
      <c r="UOA129" s="21"/>
      <c r="UOB129" s="21"/>
      <c r="UOC129" s="21"/>
      <c r="UOD129" s="21"/>
      <c r="UOE129" s="21"/>
      <c r="UOF129" s="21"/>
      <c r="UOG129" s="21"/>
      <c r="UOH129" s="21"/>
      <c r="UOI129" s="21"/>
      <c r="UOJ129" s="21"/>
      <c r="UOK129" s="21"/>
      <c r="UOL129" s="21"/>
      <c r="UOM129" s="21"/>
      <c r="UON129" s="21"/>
      <c r="UOO129" s="21"/>
      <c r="UOP129" s="21"/>
      <c r="UOQ129" s="21"/>
      <c r="UOR129" s="21"/>
      <c r="UOS129" s="21"/>
      <c r="UOT129" s="21"/>
      <c r="UOU129" s="21"/>
      <c r="UOV129" s="21"/>
      <c r="UOW129" s="21"/>
      <c r="UOX129" s="21"/>
      <c r="UOY129" s="21"/>
      <c r="UOZ129" s="21"/>
      <c r="UPA129" s="21"/>
      <c r="UPB129" s="21"/>
      <c r="UPC129" s="21"/>
      <c r="UPD129" s="21"/>
      <c r="UPE129" s="21"/>
      <c r="UPF129" s="21"/>
      <c r="UPG129" s="21"/>
      <c r="UPH129" s="21"/>
      <c r="UPI129" s="21"/>
      <c r="UPJ129" s="21"/>
      <c r="UPK129" s="21"/>
      <c r="UPL129" s="21"/>
      <c r="UPM129" s="21"/>
      <c r="UPN129" s="21"/>
      <c r="UPO129" s="21"/>
      <c r="UPP129" s="21"/>
      <c r="UPQ129" s="21"/>
      <c r="UPR129" s="21"/>
      <c r="UPS129" s="21"/>
      <c r="UPT129" s="21"/>
      <c r="UPU129" s="21"/>
      <c r="UPV129" s="21"/>
      <c r="UPW129" s="21"/>
      <c r="UPX129" s="21"/>
      <c r="UPY129" s="21"/>
      <c r="UPZ129" s="21"/>
      <c r="UQA129" s="21"/>
      <c r="UQB129" s="21"/>
      <c r="UQC129" s="21"/>
      <c r="UQD129" s="21"/>
      <c r="UQE129" s="21"/>
      <c r="UQF129" s="21"/>
      <c r="UQG129" s="21"/>
      <c r="UQH129" s="21"/>
      <c r="UQI129" s="21"/>
      <c r="UQJ129" s="21"/>
      <c r="UQK129" s="21"/>
      <c r="UQL129" s="21"/>
      <c r="UQM129" s="21"/>
      <c r="UQN129" s="21"/>
      <c r="UQO129" s="21"/>
      <c r="UQP129" s="21"/>
      <c r="UQQ129" s="21"/>
      <c r="UQR129" s="21"/>
      <c r="UQS129" s="21"/>
      <c r="UQT129" s="21"/>
      <c r="UQU129" s="21"/>
      <c r="UQV129" s="21"/>
      <c r="UQW129" s="21"/>
      <c r="UQX129" s="21"/>
      <c r="UQY129" s="21"/>
      <c r="UQZ129" s="21"/>
      <c r="URA129" s="21"/>
      <c r="URB129" s="21"/>
      <c r="URC129" s="21"/>
      <c r="URD129" s="21"/>
      <c r="URE129" s="21"/>
      <c r="URF129" s="21"/>
      <c r="URG129" s="21"/>
      <c r="URH129" s="21"/>
      <c r="URI129" s="21"/>
      <c r="URJ129" s="21"/>
      <c r="URK129" s="21"/>
      <c r="URL129" s="21"/>
      <c r="URM129" s="21"/>
      <c r="URN129" s="21"/>
      <c r="URO129" s="21"/>
      <c r="URP129" s="21"/>
      <c r="URQ129" s="21"/>
      <c r="URR129" s="21"/>
      <c r="URS129" s="21"/>
      <c r="URT129" s="21"/>
      <c r="URU129" s="21"/>
      <c r="URV129" s="21"/>
      <c r="URW129" s="21"/>
      <c r="URX129" s="21"/>
      <c r="URY129" s="21"/>
      <c r="URZ129" s="21"/>
      <c r="USA129" s="21"/>
      <c r="USB129" s="21"/>
      <c r="USC129" s="21"/>
      <c r="USD129" s="21"/>
      <c r="USE129" s="21"/>
      <c r="USF129" s="21"/>
      <c r="USG129" s="21"/>
      <c r="USH129" s="21"/>
      <c r="USI129" s="21"/>
      <c r="USJ129" s="21"/>
      <c r="USK129" s="21"/>
      <c r="USL129" s="21"/>
      <c r="USM129" s="21"/>
      <c r="USN129" s="21"/>
      <c r="USO129" s="21"/>
      <c r="USP129" s="21"/>
      <c r="USQ129" s="21"/>
      <c r="USR129" s="21"/>
      <c r="USS129" s="21"/>
      <c r="UST129" s="21"/>
      <c r="USU129" s="21"/>
      <c r="USV129" s="21"/>
      <c r="USW129" s="21"/>
      <c r="USX129" s="21"/>
      <c r="USY129" s="21"/>
      <c r="USZ129" s="21"/>
      <c r="UTA129" s="21"/>
      <c r="UTB129" s="21"/>
      <c r="UTC129" s="21"/>
      <c r="UTD129" s="21"/>
      <c r="UTE129" s="21"/>
      <c r="UTF129" s="21"/>
      <c r="UTG129" s="21"/>
      <c r="UTH129" s="21"/>
      <c r="UTI129" s="21"/>
      <c r="UTJ129" s="21"/>
      <c r="UTK129" s="21"/>
      <c r="UTL129" s="21"/>
      <c r="UTM129" s="21"/>
      <c r="UTN129" s="21"/>
      <c r="UTO129" s="21"/>
      <c r="UTP129" s="21"/>
      <c r="UTQ129" s="21"/>
      <c r="UTR129" s="21"/>
      <c r="UTS129" s="21"/>
      <c r="UTT129" s="21"/>
      <c r="UTU129" s="21"/>
      <c r="UTV129" s="21"/>
      <c r="UTW129" s="21"/>
      <c r="UTX129" s="21"/>
      <c r="UTY129" s="21"/>
      <c r="UTZ129" s="21"/>
      <c r="UUA129" s="21"/>
      <c r="UUB129" s="21"/>
      <c r="UUC129" s="21"/>
      <c r="UUD129" s="21"/>
      <c r="UUE129" s="21"/>
      <c r="UUF129" s="21"/>
      <c r="UUG129" s="21"/>
      <c r="UUH129" s="21"/>
      <c r="UUI129" s="21"/>
      <c r="UUJ129" s="21"/>
      <c r="UUK129" s="21"/>
      <c r="UUL129" s="21"/>
      <c r="UUM129" s="21"/>
      <c r="UUN129" s="21"/>
      <c r="UUO129" s="21"/>
      <c r="UUP129" s="21"/>
      <c r="UUQ129" s="21"/>
      <c r="UUR129" s="21"/>
      <c r="UUS129" s="21"/>
      <c r="UUT129" s="21"/>
      <c r="UUU129" s="21"/>
      <c r="UUV129" s="21"/>
      <c r="UUW129" s="21"/>
      <c r="UUX129" s="21"/>
      <c r="UUY129" s="21"/>
      <c r="UUZ129" s="21"/>
      <c r="UVA129" s="21"/>
      <c r="UVB129" s="21"/>
      <c r="UVC129" s="21"/>
      <c r="UVD129" s="21"/>
      <c r="UVE129" s="21"/>
      <c r="UVF129" s="21"/>
      <c r="UVG129" s="21"/>
      <c r="UVH129" s="21"/>
      <c r="UVI129" s="21"/>
      <c r="UVJ129" s="21"/>
      <c r="UVK129" s="21"/>
      <c r="UVL129" s="21"/>
      <c r="UVM129" s="21"/>
      <c r="UVN129" s="21"/>
      <c r="UVO129" s="21"/>
      <c r="UVP129" s="21"/>
      <c r="UVQ129" s="21"/>
      <c r="UVR129" s="21"/>
      <c r="UVS129" s="21"/>
      <c r="UVT129" s="21"/>
      <c r="UVU129" s="21"/>
      <c r="UVV129" s="21"/>
      <c r="UVW129" s="21"/>
      <c r="UVX129" s="21"/>
      <c r="UVY129" s="21"/>
      <c r="UVZ129" s="21"/>
      <c r="UWA129" s="21"/>
      <c r="UWB129" s="21"/>
      <c r="UWC129" s="21"/>
      <c r="UWD129" s="21"/>
      <c r="UWE129" s="21"/>
      <c r="UWF129" s="21"/>
      <c r="UWG129" s="21"/>
      <c r="UWH129" s="21"/>
      <c r="UWI129" s="21"/>
      <c r="UWJ129" s="21"/>
      <c r="UWK129" s="21"/>
      <c r="UWL129" s="21"/>
      <c r="UWM129" s="21"/>
      <c r="UWN129" s="21"/>
      <c r="UWO129" s="21"/>
      <c r="UWP129" s="21"/>
      <c r="UWQ129" s="21"/>
      <c r="UWR129" s="21"/>
      <c r="UWS129" s="21"/>
      <c r="UWT129" s="21"/>
      <c r="UWU129" s="21"/>
      <c r="UWV129" s="21"/>
      <c r="UWW129" s="21"/>
      <c r="UWX129" s="21"/>
      <c r="UWY129" s="21"/>
      <c r="UWZ129" s="21"/>
      <c r="UXA129" s="21"/>
      <c r="UXB129" s="21"/>
      <c r="UXC129" s="21"/>
      <c r="UXD129" s="21"/>
      <c r="UXE129" s="21"/>
      <c r="UXF129" s="21"/>
      <c r="UXG129" s="21"/>
      <c r="UXH129" s="21"/>
      <c r="UXI129" s="21"/>
      <c r="UXJ129" s="21"/>
      <c r="UXK129" s="21"/>
      <c r="UXL129" s="21"/>
      <c r="UXM129" s="21"/>
      <c r="UXN129" s="21"/>
      <c r="UXO129" s="21"/>
      <c r="UXP129" s="21"/>
      <c r="UXQ129" s="21"/>
      <c r="UXR129" s="21"/>
      <c r="UXS129" s="21"/>
      <c r="UXT129" s="21"/>
      <c r="UXU129" s="21"/>
      <c r="UXV129" s="21"/>
      <c r="UXW129" s="21"/>
      <c r="UXX129" s="21"/>
      <c r="UXY129" s="21"/>
      <c r="UXZ129" s="21"/>
      <c r="UYA129" s="21"/>
      <c r="UYB129" s="21"/>
      <c r="UYC129" s="21"/>
      <c r="UYD129" s="21"/>
      <c r="UYE129" s="21"/>
      <c r="UYF129" s="21"/>
      <c r="UYG129" s="21"/>
      <c r="UYH129" s="21"/>
      <c r="UYI129" s="21"/>
      <c r="UYJ129" s="21"/>
      <c r="UYK129" s="21"/>
      <c r="UYL129" s="21"/>
      <c r="UYM129" s="21"/>
      <c r="UYN129" s="21"/>
      <c r="UYO129" s="21"/>
      <c r="UYP129" s="21"/>
      <c r="UYQ129" s="21"/>
      <c r="UYR129" s="21"/>
      <c r="UYS129" s="21"/>
      <c r="UYT129" s="21"/>
      <c r="UYU129" s="21"/>
      <c r="UYV129" s="21"/>
      <c r="UYW129" s="21"/>
      <c r="UYX129" s="21"/>
      <c r="UYY129" s="21"/>
      <c r="UYZ129" s="21"/>
      <c r="UZA129" s="21"/>
      <c r="UZB129" s="21"/>
      <c r="UZC129" s="21"/>
      <c r="UZD129" s="21"/>
      <c r="UZE129" s="21"/>
      <c r="UZF129" s="21"/>
      <c r="UZG129" s="21"/>
      <c r="UZH129" s="21"/>
      <c r="UZI129" s="21"/>
      <c r="UZJ129" s="21"/>
      <c r="UZK129" s="21"/>
      <c r="UZL129" s="21"/>
      <c r="UZM129" s="21"/>
      <c r="UZN129" s="21"/>
      <c r="UZO129" s="21"/>
      <c r="UZP129" s="21"/>
      <c r="UZQ129" s="21"/>
      <c r="UZR129" s="21"/>
      <c r="UZS129" s="21"/>
      <c r="UZT129" s="21"/>
      <c r="UZU129" s="21"/>
      <c r="UZV129" s="21"/>
      <c r="UZW129" s="21"/>
      <c r="UZX129" s="21"/>
      <c r="UZY129" s="21"/>
      <c r="UZZ129" s="21"/>
      <c r="VAA129" s="21"/>
      <c r="VAB129" s="21"/>
      <c r="VAC129" s="21"/>
      <c r="VAD129" s="21"/>
      <c r="VAE129" s="21"/>
      <c r="VAF129" s="21"/>
      <c r="VAG129" s="21"/>
      <c r="VAH129" s="21"/>
      <c r="VAI129" s="21"/>
      <c r="VAJ129" s="21"/>
      <c r="VAK129" s="21"/>
      <c r="VAL129" s="21"/>
      <c r="VAM129" s="21"/>
      <c r="VAN129" s="21"/>
      <c r="VAO129" s="21"/>
      <c r="VAP129" s="21"/>
      <c r="VAQ129" s="21"/>
      <c r="VAR129" s="21"/>
      <c r="VAS129" s="21"/>
      <c r="VAT129" s="21"/>
      <c r="VAU129" s="21"/>
      <c r="VAV129" s="21"/>
      <c r="VAW129" s="21"/>
      <c r="VAX129" s="21"/>
      <c r="VAY129" s="21"/>
      <c r="VAZ129" s="21"/>
      <c r="VBA129" s="21"/>
      <c r="VBB129" s="21"/>
      <c r="VBC129" s="21"/>
      <c r="VBD129" s="21"/>
      <c r="VBE129" s="21"/>
      <c r="VBF129" s="21"/>
      <c r="VBG129" s="21"/>
      <c r="VBH129" s="21"/>
      <c r="VBI129" s="21"/>
      <c r="VBJ129" s="21"/>
      <c r="VBK129" s="21"/>
      <c r="VBL129" s="21"/>
      <c r="VBM129" s="21"/>
      <c r="VBN129" s="21"/>
      <c r="VBO129" s="21"/>
      <c r="VBP129" s="21"/>
      <c r="VBQ129" s="21"/>
      <c r="VBR129" s="21"/>
      <c r="VBS129" s="21"/>
      <c r="VBT129" s="21"/>
      <c r="VBU129" s="21"/>
      <c r="VBV129" s="21"/>
      <c r="VBW129" s="21"/>
      <c r="VBX129" s="21"/>
      <c r="VBY129" s="21"/>
      <c r="VBZ129" s="21"/>
      <c r="VCA129" s="21"/>
      <c r="VCB129" s="21"/>
      <c r="VCC129" s="21"/>
      <c r="VCD129" s="21"/>
      <c r="VCE129" s="21"/>
      <c r="VCF129" s="21"/>
      <c r="VCG129" s="21"/>
      <c r="VCH129" s="21"/>
      <c r="VCI129" s="21"/>
      <c r="VCJ129" s="21"/>
      <c r="VCK129" s="21"/>
      <c r="VCL129" s="21"/>
      <c r="VCM129" s="21"/>
      <c r="VCN129" s="21"/>
      <c r="VCO129" s="21"/>
      <c r="VCP129" s="21"/>
      <c r="VCQ129" s="21"/>
      <c r="VCR129" s="21"/>
      <c r="VCS129" s="21"/>
      <c r="VCT129" s="21"/>
      <c r="VCU129" s="21"/>
      <c r="VCV129" s="21"/>
      <c r="VCW129" s="21"/>
      <c r="VCX129" s="21"/>
      <c r="VCY129" s="21"/>
      <c r="VCZ129" s="21"/>
      <c r="VDA129" s="21"/>
      <c r="VDB129" s="21"/>
      <c r="VDC129" s="21"/>
      <c r="VDD129" s="21"/>
      <c r="VDE129" s="21"/>
      <c r="VDF129" s="21"/>
      <c r="VDG129" s="21"/>
      <c r="VDH129" s="21"/>
      <c r="VDI129" s="21"/>
      <c r="VDJ129" s="21"/>
      <c r="VDK129" s="21"/>
      <c r="VDL129" s="21"/>
      <c r="VDM129" s="21"/>
      <c r="VDN129" s="21"/>
      <c r="VDO129" s="21"/>
      <c r="VDP129" s="21"/>
      <c r="VDQ129" s="21"/>
      <c r="VDR129" s="21"/>
      <c r="VDS129" s="21"/>
      <c r="VDT129" s="21"/>
      <c r="VDU129" s="21"/>
      <c r="VDV129" s="21"/>
      <c r="VDW129" s="21"/>
      <c r="VDX129" s="21"/>
      <c r="VDY129" s="21"/>
      <c r="VDZ129" s="21"/>
      <c r="VEA129" s="21"/>
      <c r="VEB129" s="21"/>
      <c r="VEC129" s="21"/>
      <c r="VED129" s="21"/>
      <c r="VEE129" s="21"/>
      <c r="VEF129" s="21"/>
      <c r="VEG129" s="21"/>
      <c r="VEH129" s="21"/>
      <c r="VEI129" s="21"/>
      <c r="VEJ129" s="21"/>
      <c r="VEK129" s="21"/>
      <c r="VEL129" s="21"/>
      <c r="VEM129" s="21"/>
      <c r="VEN129" s="21"/>
      <c r="VEO129" s="21"/>
      <c r="VEP129" s="21"/>
      <c r="VEQ129" s="21"/>
      <c r="VER129" s="21"/>
      <c r="VES129" s="21"/>
      <c r="VET129" s="21"/>
      <c r="VEU129" s="21"/>
      <c r="VEV129" s="21"/>
      <c r="VEW129" s="21"/>
      <c r="VEX129" s="21"/>
      <c r="VEY129" s="21"/>
      <c r="VEZ129" s="21"/>
      <c r="VFA129" s="21"/>
      <c r="VFB129" s="21"/>
      <c r="VFC129" s="21"/>
      <c r="VFD129" s="21"/>
      <c r="VFE129" s="21"/>
      <c r="VFF129" s="21"/>
      <c r="VFG129" s="21"/>
      <c r="VFH129" s="21"/>
      <c r="VFI129" s="21"/>
      <c r="VFJ129" s="21"/>
      <c r="VFK129" s="21"/>
      <c r="VFL129" s="21"/>
      <c r="VFM129" s="21"/>
      <c r="VFN129" s="21"/>
      <c r="VFO129" s="21"/>
      <c r="VFP129" s="21"/>
      <c r="VFQ129" s="21"/>
      <c r="VFR129" s="21"/>
      <c r="VFS129" s="21"/>
      <c r="VFT129" s="21"/>
      <c r="VFU129" s="21"/>
      <c r="VFV129" s="21"/>
      <c r="VFW129" s="21"/>
      <c r="VFX129" s="21"/>
      <c r="VFY129" s="21"/>
      <c r="VFZ129" s="21"/>
      <c r="VGA129" s="21"/>
      <c r="VGB129" s="21"/>
      <c r="VGC129" s="21"/>
      <c r="VGD129" s="21"/>
      <c r="VGE129" s="21"/>
      <c r="VGF129" s="21"/>
      <c r="VGG129" s="21"/>
      <c r="VGH129" s="21"/>
      <c r="VGI129" s="21"/>
      <c r="VGJ129" s="21"/>
      <c r="VGK129" s="21"/>
      <c r="VGL129" s="21"/>
      <c r="VGM129" s="21"/>
      <c r="VGN129" s="21"/>
      <c r="VGO129" s="21"/>
      <c r="VGP129" s="21"/>
      <c r="VGQ129" s="21"/>
      <c r="VGR129" s="21"/>
      <c r="VGS129" s="21"/>
      <c r="VGT129" s="21"/>
      <c r="VGU129" s="21"/>
      <c r="VGV129" s="21"/>
      <c r="VGW129" s="21"/>
      <c r="VGX129" s="21"/>
      <c r="VGY129" s="21"/>
      <c r="VGZ129" s="21"/>
      <c r="VHA129" s="21"/>
      <c r="VHB129" s="21"/>
      <c r="VHC129" s="21"/>
      <c r="VHD129" s="21"/>
      <c r="VHE129" s="21"/>
      <c r="VHF129" s="21"/>
      <c r="VHG129" s="21"/>
      <c r="VHH129" s="21"/>
      <c r="VHI129" s="21"/>
      <c r="VHJ129" s="21"/>
      <c r="VHK129" s="21"/>
      <c r="VHL129" s="21"/>
      <c r="VHM129" s="21"/>
      <c r="VHN129" s="21"/>
      <c r="VHO129" s="21"/>
      <c r="VHP129" s="21"/>
      <c r="VHQ129" s="21"/>
      <c r="VHR129" s="21"/>
      <c r="VHS129" s="21"/>
      <c r="VHT129" s="21"/>
      <c r="VHU129" s="21"/>
      <c r="VHV129" s="21"/>
      <c r="VHW129" s="21"/>
      <c r="VHX129" s="21"/>
      <c r="VHY129" s="21"/>
      <c r="VHZ129" s="21"/>
      <c r="VIA129" s="21"/>
      <c r="VIB129" s="21"/>
      <c r="VIC129" s="21"/>
      <c r="VID129" s="21"/>
      <c r="VIE129" s="21"/>
      <c r="VIF129" s="21"/>
      <c r="VIG129" s="21"/>
      <c r="VIH129" s="21"/>
      <c r="VII129" s="21"/>
      <c r="VIJ129" s="21"/>
      <c r="VIK129" s="21"/>
      <c r="VIL129" s="21"/>
      <c r="VIM129" s="21"/>
      <c r="VIN129" s="21"/>
      <c r="VIO129" s="21"/>
      <c r="VIP129" s="21"/>
      <c r="VIQ129" s="21"/>
      <c r="VIR129" s="21"/>
      <c r="VIS129" s="21"/>
      <c r="VIT129" s="21"/>
      <c r="VIU129" s="21"/>
      <c r="VIV129" s="21"/>
      <c r="VIW129" s="21"/>
      <c r="VIX129" s="21"/>
      <c r="VIY129" s="21"/>
      <c r="VIZ129" s="21"/>
      <c r="VJA129" s="21"/>
      <c r="VJB129" s="21"/>
      <c r="VJC129" s="21"/>
      <c r="VJD129" s="21"/>
      <c r="VJE129" s="21"/>
      <c r="VJF129" s="21"/>
      <c r="VJG129" s="21"/>
      <c r="VJH129" s="21"/>
      <c r="VJI129" s="21"/>
      <c r="VJJ129" s="21"/>
      <c r="VJK129" s="21"/>
      <c r="VJL129" s="21"/>
      <c r="VJM129" s="21"/>
      <c r="VJN129" s="21"/>
      <c r="VJO129" s="21"/>
      <c r="VJP129" s="21"/>
      <c r="VJQ129" s="21"/>
      <c r="VJR129" s="21"/>
      <c r="VJS129" s="21"/>
      <c r="VJT129" s="21"/>
      <c r="VJU129" s="21"/>
      <c r="VJV129" s="21"/>
      <c r="VJW129" s="21"/>
      <c r="VJX129" s="21"/>
      <c r="VJY129" s="21"/>
      <c r="VJZ129" s="21"/>
      <c r="VKA129" s="21"/>
      <c r="VKB129" s="21"/>
      <c r="VKC129" s="21"/>
      <c r="VKD129" s="21"/>
      <c r="VKE129" s="21"/>
      <c r="VKF129" s="21"/>
      <c r="VKG129" s="21"/>
      <c r="VKH129" s="21"/>
      <c r="VKI129" s="21"/>
      <c r="VKJ129" s="21"/>
      <c r="VKK129" s="21"/>
      <c r="VKL129" s="21"/>
      <c r="VKM129" s="21"/>
      <c r="VKN129" s="21"/>
      <c r="VKO129" s="21"/>
      <c r="VKP129" s="21"/>
      <c r="VKQ129" s="21"/>
      <c r="VKR129" s="21"/>
      <c r="VKS129" s="21"/>
      <c r="VKT129" s="21"/>
      <c r="VKU129" s="21"/>
      <c r="VKV129" s="21"/>
      <c r="VKW129" s="21"/>
      <c r="VKX129" s="21"/>
      <c r="VKY129" s="21"/>
      <c r="VKZ129" s="21"/>
      <c r="VLA129" s="21"/>
      <c r="VLB129" s="21"/>
      <c r="VLC129" s="21"/>
      <c r="VLD129" s="21"/>
      <c r="VLE129" s="21"/>
      <c r="VLF129" s="21"/>
      <c r="VLG129" s="21"/>
      <c r="VLH129" s="21"/>
      <c r="VLI129" s="21"/>
      <c r="VLJ129" s="21"/>
      <c r="VLK129" s="21"/>
      <c r="VLL129" s="21"/>
      <c r="VLM129" s="21"/>
      <c r="VLN129" s="21"/>
      <c r="VLO129" s="21"/>
      <c r="VLP129" s="21"/>
      <c r="VLQ129" s="21"/>
      <c r="VLR129" s="21"/>
      <c r="VLS129" s="21"/>
      <c r="VLT129" s="21"/>
      <c r="VLU129" s="21"/>
      <c r="VLV129" s="21"/>
      <c r="VLW129" s="21"/>
      <c r="VLX129" s="21"/>
      <c r="VLY129" s="21"/>
      <c r="VLZ129" s="21"/>
      <c r="VMA129" s="21"/>
      <c r="VMB129" s="21"/>
      <c r="VMC129" s="21"/>
      <c r="VMD129" s="21"/>
      <c r="VME129" s="21"/>
      <c r="VMF129" s="21"/>
      <c r="VMG129" s="21"/>
      <c r="VMH129" s="21"/>
      <c r="VMI129" s="21"/>
      <c r="VMJ129" s="21"/>
      <c r="VMK129" s="21"/>
      <c r="VML129" s="21"/>
      <c r="VMM129" s="21"/>
      <c r="VMN129" s="21"/>
      <c r="VMO129" s="21"/>
      <c r="VMP129" s="21"/>
      <c r="VMQ129" s="21"/>
      <c r="VMR129" s="21"/>
      <c r="VMS129" s="21"/>
      <c r="VMT129" s="21"/>
      <c r="VMU129" s="21"/>
      <c r="VMV129" s="21"/>
      <c r="VMW129" s="21"/>
      <c r="VMX129" s="21"/>
      <c r="VMY129" s="21"/>
      <c r="VMZ129" s="21"/>
      <c r="VNA129" s="21"/>
      <c r="VNB129" s="21"/>
      <c r="VNC129" s="21"/>
      <c r="VND129" s="21"/>
      <c r="VNE129" s="21"/>
      <c r="VNF129" s="21"/>
      <c r="VNG129" s="21"/>
      <c r="VNH129" s="21"/>
      <c r="VNI129" s="21"/>
      <c r="VNJ129" s="21"/>
      <c r="VNK129" s="21"/>
      <c r="VNL129" s="21"/>
      <c r="VNM129" s="21"/>
      <c r="VNN129" s="21"/>
      <c r="VNO129" s="21"/>
      <c r="VNP129" s="21"/>
      <c r="VNQ129" s="21"/>
      <c r="VNR129" s="21"/>
      <c r="VNS129" s="21"/>
      <c r="VNT129" s="21"/>
      <c r="VNU129" s="21"/>
      <c r="VNV129" s="21"/>
      <c r="VNW129" s="21"/>
      <c r="VNX129" s="21"/>
      <c r="VNY129" s="21"/>
      <c r="VNZ129" s="21"/>
      <c r="VOA129" s="21"/>
      <c r="VOB129" s="21"/>
      <c r="VOC129" s="21"/>
      <c r="VOD129" s="21"/>
      <c r="VOE129" s="21"/>
      <c r="VOF129" s="21"/>
      <c r="VOG129" s="21"/>
      <c r="VOH129" s="21"/>
      <c r="VOI129" s="21"/>
      <c r="VOJ129" s="21"/>
      <c r="VOK129" s="21"/>
      <c r="VOL129" s="21"/>
      <c r="VOM129" s="21"/>
      <c r="VON129" s="21"/>
      <c r="VOO129" s="21"/>
      <c r="VOP129" s="21"/>
      <c r="VOQ129" s="21"/>
      <c r="VOR129" s="21"/>
      <c r="VOS129" s="21"/>
      <c r="VOT129" s="21"/>
      <c r="VOU129" s="21"/>
      <c r="VOV129" s="21"/>
      <c r="VOW129" s="21"/>
      <c r="VOX129" s="21"/>
      <c r="VOY129" s="21"/>
      <c r="VOZ129" s="21"/>
      <c r="VPA129" s="21"/>
      <c r="VPB129" s="21"/>
      <c r="VPC129" s="21"/>
      <c r="VPD129" s="21"/>
      <c r="VPE129" s="21"/>
      <c r="VPF129" s="21"/>
      <c r="VPG129" s="21"/>
      <c r="VPH129" s="21"/>
      <c r="VPI129" s="21"/>
      <c r="VPJ129" s="21"/>
      <c r="VPK129" s="21"/>
      <c r="VPL129" s="21"/>
      <c r="VPM129" s="21"/>
      <c r="VPN129" s="21"/>
      <c r="VPO129" s="21"/>
      <c r="VPP129" s="21"/>
      <c r="VPQ129" s="21"/>
      <c r="VPR129" s="21"/>
      <c r="VPS129" s="21"/>
      <c r="VPT129" s="21"/>
      <c r="VPU129" s="21"/>
      <c r="VPV129" s="21"/>
      <c r="VPW129" s="21"/>
      <c r="VPX129" s="21"/>
      <c r="VPY129" s="21"/>
      <c r="VPZ129" s="21"/>
      <c r="VQA129" s="21"/>
      <c r="VQB129" s="21"/>
      <c r="VQC129" s="21"/>
      <c r="VQD129" s="21"/>
      <c r="VQE129" s="21"/>
      <c r="VQF129" s="21"/>
      <c r="VQG129" s="21"/>
      <c r="VQH129" s="21"/>
      <c r="VQI129" s="21"/>
      <c r="VQJ129" s="21"/>
      <c r="VQK129" s="21"/>
      <c r="VQL129" s="21"/>
      <c r="VQM129" s="21"/>
      <c r="VQN129" s="21"/>
      <c r="VQO129" s="21"/>
      <c r="VQP129" s="21"/>
      <c r="VQQ129" s="21"/>
      <c r="VQR129" s="21"/>
      <c r="VQS129" s="21"/>
      <c r="VQT129" s="21"/>
      <c r="VQU129" s="21"/>
      <c r="VQV129" s="21"/>
      <c r="VQW129" s="21"/>
      <c r="VQX129" s="21"/>
      <c r="VQY129" s="21"/>
      <c r="VQZ129" s="21"/>
      <c r="VRA129" s="21"/>
      <c r="VRB129" s="21"/>
      <c r="VRC129" s="21"/>
      <c r="VRD129" s="21"/>
      <c r="VRE129" s="21"/>
      <c r="VRF129" s="21"/>
      <c r="VRG129" s="21"/>
      <c r="VRH129" s="21"/>
      <c r="VRI129" s="21"/>
      <c r="VRJ129" s="21"/>
      <c r="VRK129" s="21"/>
      <c r="VRL129" s="21"/>
      <c r="VRM129" s="21"/>
      <c r="VRN129" s="21"/>
      <c r="VRO129" s="21"/>
      <c r="VRP129" s="21"/>
      <c r="VRQ129" s="21"/>
      <c r="VRR129" s="21"/>
      <c r="VRS129" s="21"/>
      <c r="VRT129" s="21"/>
      <c r="VRU129" s="21"/>
      <c r="VRV129" s="21"/>
      <c r="VRW129" s="21"/>
      <c r="VRX129" s="21"/>
      <c r="VRY129" s="21"/>
      <c r="VRZ129" s="21"/>
      <c r="VSA129" s="21"/>
      <c r="VSB129" s="21"/>
      <c r="VSC129" s="21"/>
      <c r="VSD129" s="21"/>
      <c r="VSE129" s="21"/>
      <c r="VSF129" s="21"/>
      <c r="VSG129" s="21"/>
      <c r="VSH129" s="21"/>
      <c r="VSI129" s="21"/>
      <c r="VSJ129" s="21"/>
      <c r="VSK129" s="21"/>
      <c r="VSL129" s="21"/>
      <c r="VSM129" s="21"/>
      <c r="VSN129" s="21"/>
      <c r="VSO129" s="21"/>
      <c r="VSP129" s="21"/>
      <c r="VSQ129" s="21"/>
      <c r="VSR129" s="21"/>
      <c r="VSS129" s="21"/>
      <c r="VST129" s="21"/>
      <c r="VSU129" s="21"/>
      <c r="VSV129" s="21"/>
      <c r="VSW129" s="21"/>
      <c r="VSX129" s="21"/>
      <c r="VSY129" s="21"/>
      <c r="VSZ129" s="21"/>
      <c r="VTA129" s="21"/>
      <c r="VTB129" s="21"/>
      <c r="VTC129" s="21"/>
      <c r="VTD129" s="21"/>
      <c r="VTE129" s="21"/>
      <c r="VTF129" s="21"/>
      <c r="VTG129" s="21"/>
      <c r="VTH129" s="21"/>
      <c r="VTI129" s="21"/>
      <c r="VTJ129" s="21"/>
      <c r="VTK129" s="21"/>
      <c r="VTL129" s="21"/>
      <c r="VTM129" s="21"/>
      <c r="VTN129" s="21"/>
      <c r="VTO129" s="21"/>
      <c r="VTP129" s="21"/>
      <c r="VTQ129" s="21"/>
      <c r="VTR129" s="21"/>
      <c r="VTS129" s="21"/>
      <c r="VTT129" s="21"/>
      <c r="VTU129" s="21"/>
      <c r="VTV129" s="21"/>
      <c r="VTW129" s="21"/>
      <c r="VTX129" s="21"/>
      <c r="VTY129" s="21"/>
      <c r="VTZ129" s="21"/>
      <c r="VUA129" s="21"/>
      <c r="VUB129" s="21"/>
      <c r="VUC129" s="21"/>
      <c r="VUD129" s="21"/>
      <c r="VUE129" s="21"/>
      <c r="VUF129" s="21"/>
      <c r="VUG129" s="21"/>
      <c r="VUH129" s="21"/>
      <c r="VUI129" s="21"/>
      <c r="VUJ129" s="21"/>
      <c r="VUK129" s="21"/>
      <c r="VUL129" s="21"/>
      <c r="VUM129" s="21"/>
      <c r="VUN129" s="21"/>
      <c r="VUO129" s="21"/>
      <c r="VUP129" s="21"/>
      <c r="VUQ129" s="21"/>
      <c r="VUR129" s="21"/>
      <c r="VUS129" s="21"/>
      <c r="VUT129" s="21"/>
      <c r="VUU129" s="21"/>
      <c r="VUV129" s="21"/>
      <c r="VUW129" s="21"/>
      <c r="VUX129" s="21"/>
      <c r="VUY129" s="21"/>
      <c r="VUZ129" s="21"/>
      <c r="VVA129" s="21"/>
      <c r="VVB129" s="21"/>
      <c r="VVC129" s="21"/>
      <c r="VVD129" s="21"/>
      <c r="VVE129" s="21"/>
      <c r="VVF129" s="21"/>
      <c r="VVG129" s="21"/>
      <c r="VVH129" s="21"/>
      <c r="VVI129" s="21"/>
      <c r="VVJ129" s="21"/>
      <c r="VVK129" s="21"/>
      <c r="VVL129" s="21"/>
      <c r="VVM129" s="21"/>
      <c r="VVN129" s="21"/>
      <c r="VVO129" s="21"/>
      <c r="VVP129" s="21"/>
      <c r="VVQ129" s="21"/>
      <c r="VVR129" s="21"/>
      <c r="VVS129" s="21"/>
      <c r="VVT129" s="21"/>
      <c r="VVU129" s="21"/>
      <c r="VVV129" s="21"/>
      <c r="VVW129" s="21"/>
      <c r="VVX129" s="21"/>
      <c r="VVY129" s="21"/>
      <c r="VVZ129" s="21"/>
      <c r="VWA129" s="21"/>
      <c r="VWB129" s="21"/>
      <c r="VWC129" s="21"/>
      <c r="VWD129" s="21"/>
      <c r="VWE129" s="21"/>
      <c r="VWF129" s="21"/>
      <c r="VWG129" s="21"/>
      <c r="VWH129" s="21"/>
      <c r="VWI129" s="21"/>
      <c r="VWJ129" s="21"/>
      <c r="VWK129" s="21"/>
      <c r="VWL129" s="21"/>
      <c r="VWM129" s="21"/>
      <c r="VWN129" s="21"/>
      <c r="VWO129" s="21"/>
      <c r="VWP129" s="21"/>
      <c r="VWQ129" s="21"/>
      <c r="VWR129" s="21"/>
      <c r="VWS129" s="21"/>
      <c r="VWT129" s="21"/>
      <c r="VWU129" s="21"/>
      <c r="VWV129" s="21"/>
      <c r="VWW129" s="21"/>
      <c r="VWX129" s="21"/>
      <c r="VWY129" s="21"/>
      <c r="VWZ129" s="21"/>
      <c r="VXA129" s="21"/>
      <c r="VXB129" s="21"/>
      <c r="VXC129" s="21"/>
      <c r="VXD129" s="21"/>
      <c r="VXE129" s="21"/>
      <c r="VXF129" s="21"/>
      <c r="VXG129" s="21"/>
      <c r="VXH129" s="21"/>
      <c r="VXI129" s="21"/>
      <c r="VXJ129" s="21"/>
      <c r="VXK129" s="21"/>
      <c r="VXL129" s="21"/>
      <c r="VXM129" s="21"/>
      <c r="VXN129" s="21"/>
      <c r="VXO129" s="21"/>
      <c r="VXP129" s="21"/>
      <c r="VXQ129" s="21"/>
      <c r="VXR129" s="21"/>
      <c r="VXS129" s="21"/>
      <c r="VXT129" s="21"/>
      <c r="VXU129" s="21"/>
      <c r="VXV129" s="21"/>
      <c r="VXW129" s="21"/>
      <c r="VXX129" s="21"/>
      <c r="VXY129" s="21"/>
      <c r="VXZ129" s="21"/>
      <c r="VYA129" s="21"/>
      <c r="VYB129" s="21"/>
      <c r="VYC129" s="21"/>
      <c r="VYD129" s="21"/>
      <c r="VYE129" s="21"/>
      <c r="VYF129" s="21"/>
      <c r="VYG129" s="21"/>
      <c r="VYH129" s="21"/>
      <c r="VYI129" s="21"/>
      <c r="VYJ129" s="21"/>
      <c r="VYK129" s="21"/>
      <c r="VYL129" s="21"/>
      <c r="VYM129" s="21"/>
      <c r="VYN129" s="21"/>
      <c r="VYO129" s="21"/>
      <c r="VYP129" s="21"/>
      <c r="VYQ129" s="21"/>
      <c r="VYR129" s="21"/>
      <c r="VYS129" s="21"/>
      <c r="VYT129" s="21"/>
      <c r="VYU129" s="21"/>
      <c r="VYV129" s="21"/>
      <c r="VYW129" s="21"/>
      <c r="VYX129" s="21"/>
      <c r="VYY129" s="21"/>
      <c r="VYZ129" s="21"/>
      <c r="VZA129" s="21"/>
      <c r="VZB129" s="21"/>
      <c r="VZC129" s="21"/>
      <c r="VZD129" s="21"/>
      <c r="VZE129" s="21"/>
      <c r="VZF129" s="21"/>
      <c r="VZG129" s="21"/>
      <c r="VZH129" s="21"/>
      <c r="VZI129" s="21"/>
      <c r="VZJ129" s="21"/>
      <c r="VZK129" s="21"/>
      <c r="VZL129" s="21"/>
      <c r="VZM129" s="21"/>
      <c r="VZN129" s="21"/>
      <c r="VZO129" s="21"/>
      <c r="VZP129" s="21"/>
      <c r="VZQ129" s="21"/>
      <c r="VZR129" s="21"/>
      <c r="VZS129" s="21"/>
      <c r="VZT129" s="21"/>
      <c r="VZU129" s="21"/>
      <c r="VZV129" s="21"/>
      <c r="VZW129" s="21"/>
      <c r="VZX129" s="21"/>
      <c r="VZY129" s="21"/>
      <c r="VZZ129" s="21"/>
      <c r="WAA129" s="21"/>
      <c r="WAB129" s="21"/>
      <c r="WAC129" s="21"/>
      <c r="WAD129" s="21"/>
      <c r="WAE129" s="21"/>
      <c r="WAF129" s="21"/>
      <c r="WAG129" s="21"/>
      <c r="WAH129" s="21"/>
      <c r="WAI129" s="21"/>
      <c r="WAJ129" s="21"/>
      <c r="WAK129" s="21"/>
      <c r="WAL129" s="21"/>
      <c r="WAM129" s="21"/>
      <c r="WAN129" s="21"/>
      <c r="WAO129" s="21"/>
      <c r="WAP129" s="21"/>
      <c r="WAQ129" s="21"/>
      <c r="WAR129" s="21"/>
      <c r="WAS129" s="21"/>
      <c r="WAT129" s="21"/>
      <c r="WAU129" s="21"/>
      <c r="WAV129" s="21"/>
      <c r="WAW129" s="21"/>
      <c r="WAX129" s="21"/>
      <c r="WAY129" s="21"/>
      <c r="WAZ129" s="21"/>
      <c r="WBA129" s="21"/>
      <c r="WBB129" s="21"/>
      <c r="WBC129" s="21"/>
      <c r="WBD129" s="21"/>
      <c r="WBE129" s="21"/>
      <c r="WBF129" s="21"/>
      <c r="WBG129" s="21"/>
      <c r="WBH129" s="21"/>
      <c r="WBI129" s="21"/>
      <c r="WBJ129" s="21"/>
      <c r="WBK129" s="21"/>
      <c r="WBL129" s="21"/>
      <c r="WBM129" s="21"/>
      <c r="WBN129" s="21"/>
      <c r="WBO129" s="21"/>
      <c r="WBP129" s="21"/>
      <c r="WBQ129" s="21"/>
      <c r="WBR129" s="21"/>
      <c r="WBS129" s="21"/>
      <c r="WBT129" s="21"/>
      <c r="WBU129" s="21"/>
      <c r="WBV129" s="21"/>
      <c r="WBW129" s="21"/>
      <c r="WBX129" s="21"/>
      <c r="WBY129" s="21"/>
      <c r="WBZ129" s="21"/>
      <c r="WCA129" s="21"/>
      <c r="WCB129" s="21"/>
      <c r="WCC129" s="21"/>
      <c r="WCD129" s="21"/>
      <c r="WCE129" s="21"/>
      <c r="WCF129" s="21"/>
      <c r="WCG129" s="21"/>
      <c r="WCH129" s="21"/>
      <c r="WCI129" s="21"/>
      <c r="WCJ129" s="21"/>
      <c r="WCK129" s="21"/>
      <c r="WCL129" s="21"/>
      <c r="WCM129" s="21"/>
      <c r="WCN129" s="21"/>
      <c r="WCO129" s="21"/>
      <c r="WCP129" s="21"/>
      <c r="WCQ129" s="21"/>
      <c r="WCR129" s="21"/>
      <c r="WCS129" s="21"/>
      <c r="WCT129" s="21"/>
      <c r="WCU129" s="21"/>
      <c r="WCV129" s="21"/>
      <c r="WCW129" s="21"/>
      <c r="WCX129" s="21"/>
      <c r="WCY129" s="21"/>
      <c r="WCZ129" s="21"/>
      <c r="WDA129" s="21"/>
      <c r="WDB129" s="21"/>
      <c r="WDC129" s="21"/>
      <c r="WDD129" s="21"/>
      <c r="WDE129" s="21"/>
      <c r="WDF129" s="21"/>
      <c r="WDG129" s="21"/>
      <c r="WDH129" s="21"/>
      <c r="WDI129" s="21"/>
      <c r="WDJ129" s="21"/>
      <c r="WDK129" s="21"/>
      <c r="WDL129" s="21"/>
      <c r="WDM129" s="21"/>
      <c r="WDN129" s="21"/>
      <c r="WDO129" s="21"/>
      <c r="WDP129" s="21"/>
      <c r="WDQ129" s="21"/>
      <c r="WDR129" s="21"/>
      <c r="WDS129" s="21"/>
      <c r="WDT129" s="21"/>
      <c r="WDU129" s="21"/>
      <c r="WDV129" s="21"/>
      <c r="WDW129" s="21"/>
      <c r="WDX129" s="21"/>
      <c r="WDY129" s="21"/>
      <c r="WDZ129" s="21"/>
      <c r="WEA129" s="21"/>
      <c r="WEB129" s="21"/>
      <c r="WEC129" s="21"/>
      <c r="WED129" s="21"/>
      <c r="WEE129" s="21"/>
      <c r="WEF129" s="21"/>
      <c r="WEG129" s="21"/>
      <c r="WEH129" s="21"/>
      <c r="WEI129" s="21"/>
      <c r="WEJ129" s="21"/>
      <c r="WEK129" s="21"/>
      <c r="WEL129" s="21"/>
      <c r="WEM129" s="21"/>
      <c r="WEN129" s="21"/>
      <c r="WEO129" s="21"/>
      <c r="WEP129" s="21"/>
      <c r="WEQ129" s="21"/>
      <c r="WER129" s="21"/>
      <c r="WES129" s="21"/>
      <c r="WET129" s="21"/>
      <c r="WEU129" s="21"/>
      <c r="WEV129" s="21"/>
      <c r="WEW129" s="21"/>
      <c r="WEX129" s="21"/>
      <c r="WEY129" s="21"/>
      <c r="WEZ129" s="21"/>
      <c r="WFA129" s="21"/>
      <c r="WFB129" s="21"/>
      <c r="WFC129" s="21"/>
      <c r="WFD129" s="21"/>
      <c r="WFE129" s="21"/>
      <c r="WFF129" s="21"/>
      <c r="WFG129" s="21"/>
      <c r="WFH129" s="21"/>
      <c r="WFI129" s="21"/>
      <c r="WFJ129" s="21"/>
      <c r="WFK129" s="21"/>
      <c r="WFL129" s="21"/>
      <c r="WFM129" s="21"/>
      <c r="WFN129" s="21"/>
      <c r="WFO129" s="21"/>
      <c r="WFP129" s="21"/>
      <c r="WFQ129" s="21"/>
      <c r="WFR129" s="21"/>
      <c r="WFS129" s="21"/>
      <c r="WFT129" s="21"/>
      <c r="WFU129" s="21"/>
      <c r="WFV129" s="21"/>
      <c r="WFW129" s="21"/>
      <c r="WFX129" s="21"/>
      <c r="WFY129" s="21"/>
      <c r="WFZ129" s="21"/>
      <c r="WGA129" s="21"/>
      <c r="WGB129" s="21"/>
      <c r="WGC129" s="21"/>
      <c r="WGD129" s="21"/>
      <c r="WGE129" s="21"/>
      <c r="WGF129" s="21"/>
      <c r="WGG129" s="21"/>
      <c r="WGH129" s="21"/>
      <c r="WGI129" s="21"/>
      <c r="WGJ129" s="21"/>
      <c r="WGK129" s="21"/>
      <c r="WGL129" s="21"/>
      <c r="WGM129" s="21"/>
      <c r="WGN129" s="21"/>
      <c r="WGO129" s="21"/>
      <c r="WGP129" s="21"/>
      <c r="WGQ129" s="21"/>
      <c r="WGR129" s="21"/>
      <c r="WGS129" s="21"/>
      <c r="WGT129" s="21"/>
      <c r="WGU129" s="21"/>
      <c r="WGV129" s="21"/>
      <c r="WGW129" s="21"/>
      <c r="WGX129" s="21"/>
      <c r="WGY129" s="21"/>
      <c r="WGZ129" s="21"/>
      <c r="WHA129" s="21"/>
      <c r="WHB129" s="21"/>
      <c r="WHC129" s="21"/>
      <c r="WHD129" s="21"/>
      <c r="WHE129" s="21"/>
      <c r="WHF129" s="21"/>
      <c r="WHG129" s="21"/>
      <c r="WHH129" s="21"/>
      <c r="WHI129" s="21"/>
      <c r="WHJ129" s="21"/>
      <c r="WHK129" s="21"/>
      <c r="WHL129" s="21"/>
      <c r="WHM129" s="21"/>
      <c r="WHN129" s="21"/>
      <c r="WHO129" s="21"/>
      <c r="WHP129" s="21"/>
      <c r="WHQ129" s="21"/>
      <c r="WHR129" s="21"/>
      <c r="WHS129" s="21"/>
      <c r="WHT129" s="21"/>
      <c r="WHU129" s="21"/>
      <c r="WHV129" s="21"/>
      <c r="WHW129" s="21"/>
      <c r="WHX129" s="21"/>
      <c r="WHY129" s="21"/>
      <c r="WHZ129" s="21"/>
      <c r="WIA129" s="21"/>
      <c r="WIB129" s="21"/>
      <c r="WIC129" s="21"/>
      <c r="WID129" s="21"/>
      <c r="WIE129" s="21"/>
      <c r="WIF129" s="21"/>
      <c r="WIG129" s="21"/>
      <c r="WIH129" s="21"/>
      <c r="WII129" s="21"/>
      <c r="WIJ129" s="21"/>
      <c r="WIK129" s="21"/>
      <c r="WIL129" s="21"/>
      <c r="WIM129" s="21"/>
      <c r="WIN129" s="21"/>
      <c r="WIO129" s="21"/>
      <c r="WIP129" s="21"/>
      <c r="WIQ129" s="21"/>
      <c r="WIR129" s="21"/>
      <c r="WIS129" s="21"/>
      <c r="WIT129" s="21"/>
      <c r="WIU129" s="21"/>
      <c r="WIV129" s="21"/>
      <c r="WIW129" s="21"/>
      <c r="WIX129" s="21"/>
      <c r="WIY129" s="21"/>
      <c r="WIZ129" s="21"/>
      <c r="WJA129" s="21"/>
      <c r="WJB129" s="21"/>
      <c r="WJC129" s="21"/>
      <c r="WJD129" s="21"/>
      <c r="WJE129" s="21"/>
      <c r="WJF129" s="21"/>
      <c r="WJG129" s="21"/>
      <c r="WJH129" s="21"/>
      <c r="WJI129" s="21"/>
      <c r="WJJ129" s="21"/>
      <c r="WJK129" s="21"/>
      <c r="WJL129" s="21"/>
      <c r="WJM129" s="21"/>
      <c r="WJN129" s="21"/>
      <c r="WJO129" s="21"/>
      <c r="WJP129" s="21"/>
      <c r="WJQ129" s="21"/>
      <c r="WJR129" s="21"/>
      <c r="WJS129" s="21"/>
      <c r="WJT129" s="21"/>
      <c r="WJU129" s="21"/>
      <c r="WJV129" s="21"/>
      <c r="WJW129" s="21"/>
      <c r="WJX129" s="21"/>
      <c r="WJY129" s="21"/>
      <c r="WJZ129" s="21"/>
      <c r="WKA129" s="21"/>
      <c r="WKB129" s="21"/>
      <c r="WKC129" s="21"/>
      <c r="WKD129" s="21"/>
      <c r="WKE129" s="21"/>
      <c r="WKF129" s="21"/>
      <c r="WKG129" s="21"/>
      <c r="WKH129" s="21"/>
      <c r="WKI129" s="21"/>
      <c r="WKJ129" s="21"/>
      <c r="WKK129" s="21"/>
      <c r="WKL129" s="21"/>
      <c r="WKM129" s="21"/>
      <c r="WKN129" s="21"/>
      <c r="WKO129" s="21"/>
      <c r="WKP129" s="21"/>
      <c r="WKQ129" s="21"/>
      <c r="WKR129" s="21"/>
      <c r="WKS129" s="21"/>
      <c r="WKT129" s="21"/>
      <c r="WKU129" s="21"/>
      <c r="WKV129" s="21"/>
      <c r="WKW129" s="21"/>
      <c r="WKX129" s="21"/>
      <c r="WKY129" s="21"/>
      <c r="WKZ129" s="21"/>
      <c r="WLA129" s="21"/>
      <c r="WLB129" s="21"/>
      <c r="WLC129" s="21"/>
      <c r="WLD129" s="21"/>
      <c r="WLE129" s="21"/>
      <c r="WLF129" s="21"/>
      <c r="WLG129" s="21"/>
      <c r="WLH129" s="21"/>
      <c r="WLI129" s="21"/>
      <c r="WLJ129" s="21"/>
      <c r="WLK129" s="21"/>
      <c r="WLL129" s="21"/>
      <c r="WLM129" s="21"/>
      <c r="WLN129" s="21"/>
      <c r="WLO129" s="21"/>
      <c r="WLP129" s="21"/>
      <c r="WLQ129" s="21"/>
      <c r="WLR129" s="21"/>
      <c r="WLS129" s="21"/>
      <c r="WLT129" s="21"/>
      <c r="WLU129" s="21"/>
      <c r="WLV129" s="21"/>
      <c r="WLW129" s="21"/>
      <c r="WLX129" s="21"/>
      <c r="WLY129" s="21"/>
      <c r="WLZ129" s="21"/>
      <c r="WMA129" s="21"/>
      <c r="WMB129" s="21"/>
      <c r="WMC129" s="21"/>
      <c r="WMD129" s="21"/>
      <c r="WME129" s="21"/>
      <c r="WMF129" s="21"/>
      <c r="WMG129" s="21"/>
      <c r="WMH129" s="21"/>
      <c r="WMI129" s="21"/>
      <c r="WMJ129" s="21"/>
      <c r="WMK129" s="21"/>
      <c r="WML129" s="21"/>
      <c r="WMM129" s="21"/>
      <c r="WMN129" s="21"/>
      <c r="WMO129" s="21"/>
      <c r="WMP129" s="21"/>
      <c r="WMQ129" s="21"/>
      <c r="WMR129" s="21"/>
      <c r="WMS129" s="21"/>
      <c r="WMT129" s="21"/>
      <c r="WMU129" s="21"/>
      <c r="WMV129" s="21"/>
      <c r="WMW129" s="21"/>
      <c r="WMX129" s="21"/>
      <c r="WMY129" s="21"/>
      <c r="WMZ129" s="21"/>
      <c r="WNA129" s="21"/>
      <c r="WNB129" s="21"/>
      <c r="WNC129" s="21"/>
      <c r="WND129" s="21"/>
      <c r="WNE129" s="21"/>
      <c r="WNF129" s="21"/>
      <c r="WNG129" s="21"/>
      <c r="WNH129" s="21"/>
      <c r="WNI129" s="21"/>
      <c r="WNJ129" s="21"/>
      <c r="WNK129" s="21"/>
      <c r="WNL129" s="21"/>
      <c r="WNM129" s="21"/>
      <c r="WNN129" s="21"/>
      <c r="WNO129" s="21"/>
      <c r="WNP129" s="21"/>
      <c r="WNQ129" s="21"/>
      <c r="WNR129" s="21"/>
      <c r="WNS129" s="21"/>
      <c r="WNT129" s="21"/>
      <c r="WNU129" s="21"/>
      <c r="WNV129" s="21"/>
      <c r="WNW129" s="21"/>
      <c r="WNX129" s="21"/>
      <c r="WNY129" s="21"/>
      <c r="WNZ129" s="21"/>
      <c r="WOA129" s="21"/>
      <c r="WOB129" s="21"/>
      <c r="WOC129" s="21"/>
      <c r="WOD129" s="21"/>
      <c r="WOE129" s="21"/>
      <c r="WOF129" s="21"/>
      <c r="WOG129" s="21"/>
      <c r="WOH129" s="21"/>
      <c r="WOI129" s="21"/>
      <c r="WOJ129" s="21"/>
      <c r="WOK129" s="21"/>
      <c r="WOL129" s="21"/>
      <c r="WOM129" s="21"/>
      <c r="WON129" s="21"/>
      <c r="WOO129" s="21"/>
      <c r="WOP129" s="21"/>
      <c r="WOQ129" s="21"/>
      <c r="WOR129" s="21"/>
      <c r="WOS129" s="21"/>
      <c r="WOT129" s="21"/>
      <c r="WOU129" s="21"/>
      <c r="WOV129" s="21"/>
      <c r="WOW129" s="21"/>
      <c r="WOX129" s="21"/>
      <c r="WOY129" s="21"/>
      <c r="WOZ129" s="21"/>
      <c r="WPA129" s="21"/>
      <c r="WPB129" s="21"/>
      <c r="WPC129" s="21"/>
      <c r="WPD129" s="21"/>
      <c r="WPE129" s="21"/>
      <c r="WPF129" s="21"/>
      <c r="WPG129" s="21"/>
      <c r="WPH129" s="21"/>
      <c r="WPI129" s="21"/>
      <c r="WPJ129" s="21"/>
      <c r="WPK129" s="21"/>
      <c r="WPL129" s="21"/>
      <c r="WPM129" s="21"/>
      <c r="WPN129" s="21"/>
      <c r="WPO129" s="21"/>
      <c r="WPP129" s="21"/>
      <c r="WPQ129" s="21"/>
      <c r="WPR129" s="21"/>
      <c r="WPS129" s="21"/>
      <c r="WPT129" s="21"/>
      <c r="WPU129" s="21"/>
      <c r="WPV129" s="21"/>
      <c r="WPW129" s="21"/>
      <c r="WPX129" s="21"/>
      <c r="WPY129" s="21"/>
      <c r="WPZ129" s="21"/>
      <c r="WQA129" s="21"/>
      <c r="WQB129" s="21"/>
      <c r="WQC129" s="21"/>
      <c r="WQD129" s="21"/>
      <c r="WQE129" s="21"/>
      <c r="WQF129" s="21"/>
      <c r="WQG129" s="21"/>
      <c r="WQH129" s="21"/>
      <c r="WQI129" s="21"/>
      <c r="WQJ129" s="21"/>
      <c r="WQK129" s="21"/>
      <c r="WQL129" s="21"/>
      <c r="WQM129" s="21"/>
      <c r="WQN129" s="21"/>
      <c r="WQO129" s="21"/>
      <c r="WQP129" s="21"/>
      <c r="WQQ129" s="21"/>
      <c r="WQR129" s="21"/>
      <c r="WQS129" s="21"/>
      <c r="WQT129" s="21"/>
      <c r="WQU129" s="21"/>
      <c r="WQV129" s="21"/>
      <c r="WQW129" s="21"/>
      <c r="WQX129" s="21"/>
      <c r="WQY129" s="21"/>
      <c r="WQZ129" s="21"/>
      <c r="WRA129" s="21"/>
      <c r="WRB129" s="21"/>
      <c r="WRC129" s="21"/>
      <c r="WRD129" s="21"/>
      <c r="WRE129" s="21"/>
      <c r="WRF129" s="21"/>
      <c r="WRG129" s="21"/>
      <c r="WRH129" s="21"/>
      <c r="WRI129" s="21"/>
      <c r="WRJ129" s="21"/>
      <c r="WRK129" s="21"/>
      <c r="WRL129" s="21"/>
      <c r="WRM129" s="21"/>
      <c r="WRN129" s="21"/>
      <c r="WRO129" s="21"/>
      <c r="WRP129" s="21"/>
      <c r="WRQ129" s="21"/>
      <c r="WRR129" s="21"/>
      <c r="WRS129" s="21"/>
      <c r="WRT129" s="21"/>
      <c r="WRU129" s="21"/>
      <c r="WRV129" s="21"/>
      <c r="WRW129" s="21"/>
      <c r="WRX129" s="21"/>
      <c r="WRY129" s="21"/>
      <c r="WRZ129" s="21"/>
      <c r="WSA129" s="21"/>
      <c r="WSB129" s="21"/>
      <c r="WSC129" s="21"/>
      <c r="WSD129" s="21"/>
      <c r="WSE129" s="21"/>
      <c r="WSF129" s="21"/>
      <c r="WSG129" s="21"/>
      <c r="WSH129" s="21"/>
      <c r="WSI129" s="21"/>
      <c r="WSJ129" s="21"/>
      <c r="WSK129" s="21"/>
      <c r="WSL129" s="21"/>
      <c r="WSM129" s="21"/>
      <c r="WSN129" s="21"/>
      <c r="WSO129" s="21"/>
      <c r="WSP129" s="21"/>
      <c r="WSQ129" s="21"/>
      <c r="WSR129" s="21"/>
      <c r="WSS129" s="21"/>
      <c r="WST129" s="21"/>
      <c r="WSU129" s="21"/>
      <c r="WSV129" s="21"/>
      <c r="WSW129" s="21"/>
      <c r="WSX129" s="21"/>
      <c r="WSY129" s="21"/>
      <c r="WSZ129" s="21"/>
      <c r="WTA129" s="21"/>
      <c r="WTB129" s="21"/>
      <c r="WTC129" s="21"/>
      <c r="WTD129" s="21"/>
      <c r="WTE129" s="21"/>
      <c r="WTF129" s="21"/>
      <c r="WTG129" s="21"/>
      <c r="WTH129" s="21"/>
      <c r="WTI129" s="21"/>
      <c r="WTJ129" s="21"/>
      <c r="WTK129" s="21"/>
      <c r="WTL129" s="21"/>
      <c r="WTM129" s="21"/>
      <c r="WTN129" s="21"/>
      <c r="WTO129" s="21"/>
      <c r="WTP129" s="21"/>
      <c r="WTQ129" s="21"/>
      <c r="WTR129" s="21"/>
      <c r="WTS129" s="21"/>
      <c r="WTT129" s="21"/>
      <c r="WTU129" s="21"/>
      <c r="WTV129" s="21"/>
      <c r="WTW129" s="21"/>
      <c r="WTX129" s="21"/>
      <c r="WTY129" s="21"/>
      <c r="WTZ129" s="21"/>
      <c r="WUA129" s="21"/>
      <c r="WUB129" s="21"/>
      <c r="WUC129" s="21"/>
      <c r="WUD129" s="21"/>
      <c r="WUE129" s="21"/>
      <c r="WUF129" s="21"/>
      <c r="WUG129" s="21"/>
      <c r="WUH129" s="21"/>
      <c r="WUI129" s="21"/>
      <c r="WUJ129" s="21"/>
      <c r="WUK129" s="21"/>
      <c r="WUL129" s="21"/>
      <c r="WUM129" s="21"/>
      <c r="WUN129" s="21"/>
      <c r="WUO129" s="21"/>
      <c r="WUP129" s="21"/>
      <c r="WUQ129" s="21"/>
      <c r="WUR129" s="21"/>
      <c r="WUS129" s="21"/>
      <c r="WUT129" s="21"/>
      <c r="WUU129" s="21"/>
      <c r="WUV129" s="21"/>
      <c r="WUW129" s="21"/>
      <c r="WUX129" s="21"/>
      <c r="WUY129" s="21"/>
      <c r="WUZ129" s="21"/>
      <c r="WVA129" s="21"/>
      <c r="WVB129" s="21"/>
      <c r="WVC129" s="21"/>
      <c r="WVD129" s="21"/>
      <c r="WVE129" s="21"/>
      <c r="WVF129" s="21"/>
      <c r="WVG129" s="21"/>
      <c r="WVH129" s="21"/>
      <c r="WVI129" s="21"/>
      <c r="WVJ129" s="21"/>
      <c r="WVK129" s="21"/>
      <c r="WVL129" s="21"/>
      <c r="WVM129" s="21"/>
      <c r="WVN129" s="21"/>
      <c r="WVO129" s="21"/>
      <c r="WVP129" s="21"/>
      <c r="WVQ129" s="21"/>
      <c r="WVR129" s="21"/>
      <c r="WVS129" s="21"/>
      <c r="WVT129" s="21"/>
      <c r="WVU129" s="21"/>
      <c r="WVV129" s="21"/>
      <c r="WVW129" s="21"/>
      <c r="WVX129" s="21"/>
      <c r="WVY129" s="21"/>
      <c r="WVZ129" s="21"/>
      <c r="WWA129" s="21"/>
      <c r="WWB129" s="21"/>
      <c r="WWC129" s="21"/>
      <c r="WWD129" s="21"/>
      <c r="WWE129" s="21"/>
      <c r="WWF129" s="21"/>
      <c r="WWG129" s="21"/>
      <c r="WWH129" s="21"/>
      <c r="WWI129" s="21"/>
      <c r="WWJ129" s="21"/>
      <c r="WWK129" s="21"/>
      <c r="WWL129" s="21"/>
      <c r="WWM129" s="21"/>
      <c r="WWN129" s="21"/>
      <c r="WWO129" s="21"/>
      <c r="WWP129" s="21"/>
      <c r="WWQ129" s="21"/>
      <c r="WWR129" s="21"/>
      <c r="WWS129" s="21"/>
      <c r="WWT129" s="21"/>
      <c r="WWU129" s="21"/>
      <c r="WWV129" s="21"/>
      <c r="WWW129" s="21"/>
      <c r="WWX129" s="21"/>
      <c r="WWY129" s="21"/>
      <c r="WWZ129" s="21"/>
      <c r="WXA129" s="21"/>
      <c r="WXB129" s="21"/>
      <c r="WXC129" s="21"/>
      <c r="WXD129" s="21"/>
      <c r="WXE129" s="21"/>
      <c r="WXF129" s="21"/>
      <c r="WXG129" s="21"/>
      <c r="WXH129" s="21"/>
      <c r="WXI129" s="21"/>
      <c r="WXJ129" s="21"/>
      <c r="WXK129" s="21"/>
      <c r="WXL129" s="21"/>
      <c r="WXM129" s="21"/>
      <c r="WXN129" s="21"/>
      <c r="WXO129" s="21"/>
      <c r="WXP129" s="21"/>
      <c r="WXQ129" s="21"/>
      <c r="WXR129" s="21"/>
      <c r="WXS129" s="21"/>
      <c r="WXT129" s="21"/>
      <c r="WXU129" s="21"/>
      <c r="WXV129" s="21"/>
      <c r="WXW129" s="21"/>
      <c r="WXX129" s="21"/>
      <c r="WXY129" s="21"/>
      <c r="WXZ129" s="21"/>
      <c r="WYA129" s="21"/>
      <c r="WYB129" s="21"/>
      <c r="WYC129" s="21"/>
      <c r="WYD129" s="21"/>
      <c r="WYE129" s="21"/>
      <c r="WYF129" s="21"/>
      <c r="WYG129" s="21"/>
      <c r="WYH129" s="21"/>
      <c r="WYI129" s="21"/>
      <c r="WYJ129" s="21"/>
      <c r="WYK129" s="21"/>
      <c r="WYL129" s="21"/>
      <c r="WYM129" s="21"/>
      <c r="WYN129" s="21"/>
      <c r="WYO129" s="21"/>
      <c r="WYP129" s="21"/>
      <c r="WYQ129" s="21"/>
      <c r="WYR129" s="21"/>
      <c r="WYS129" s="21"/>
      <c r="WYT129" s="21"/>
      <c r="WYU129" s="21"/>
      <c r="WYV129" s="21"/>
      <c r="WYW129" s="21"/>
      <c r="WYX129" s="21"/>
      <c r="WYY129" s="21"/>
      <c r="WYZ129" s="21"/>
      <c r="WZA129" s="21"/>
      <c r="WZB129" s="21"/>
      <c r="WZC129" s="21"/>
      <c r="WZD129" s="21"/>
      <c r="WZE129" s="21"/>
      <c r="WZF129" s="21"/>
      <c r="WZG129" s="21"/>
      <c r="WZH129" s="21"/>
      <c r="WZI129" s="21"/>
      <c r="WZJ129" s="21"/>
      <c r="WZK129" s="21"/>
      <c r="WZL129" s="21"/>
      <c r="WZM129" s="21"/>
      <c r="WZN129" s="21"/>
      <c r="WZO129" s="21"/>
      <c r="WZP129" s="21"/>
      <c r="WZQ129" s="21"/>
      <c r="WZR129" s="21"/>
      <c r="WZS129" s="21"/>
      <c r="WZT129" s="21"/>
      <c r="WZU129" s="21"/>
      <c r="WZV129" s="21"/>
      <c r="WZW129" s="21"/>
      <c r="WZX129" s="21"/>
      <c r="WZY129" s="21"/>
      <c r="WZZ129" s="21"/>
      <c r="XAA129" s="21"/>
      <c r="XAB129" s="21"/>
      <c r="XAC129" s="21"/>
      <c r="XAD129" s="21"/>
      <c r="XAE129" s="21"/>
      <c r="XAF129" s="21"/>
      <c r="XAG129" s="21"/>
      <c r="XAH129" s="21"/>
      <c r="XAI129" s="21"/>
      <c r="XAJ129" s="21"/>
      <c r="XAK129" s="21"/>
      <c r="XAL129" s="21"/>
      <c r="XAM129" s="21"/>
      <c r="XAN129" s="21"/>
      <c r="XAO129" s="21"/>
      <c r="XAP129" s="21"/>
      <c r="XAQ129" s="21"/>
      <c r="XAR129" s="21"/>
      <c r="XAS129" s="21"/>
      <c r="XAT129" s="21"/>
      <c r="XAU129" s="21"/>
      <c r="XAV129" s="21"/>
      <c r="XAW129" s="21"/>
      <c r="XAX129" s="21"/>
      <c r="XAY129" s="21"/>
      <c r="XAZ129" s="21"/>
      <c r="XBA129" s="21"/>
      <c r="XBB129" s="21"/>
      <c r="XBC129" s="21"/>
      <c r="XBD129" s="21"/>
      <c r="XBE129" s="21"/>
      <c r="XBF129" s="21"/>
      <c r="XBG129" s="21"/>
      <c r="XBH129" s="21"/>
      <c r="XBI129" s="21"/>
      <c r="XBJ129" s="21"/>
      <c r="XBK129" s="21"/>
      <c r="XBL129" s="21"/>
      <c r="XBM129" s="21"/>
      <c r="XBN129" s="21"/>
      <c r="XBO129" s="21"/>
      <c r="XBP129" s="21"/>
      <c r="XBQ129" s="21"/>
      <c r="XBR129" s="21"/>
      <c r="XBS129" s="21"/>
      <c r="XBT129" s="21"/>
      <c r="XBU129" s="21"/>
      <c r="XBV129" s="21"/>
      <c r="XBW129" s="21"/>
      <c r="XBX129" s="21"/>
      <c r="XBY129" s="21"/>
      <c r="XBZ129" s="21"/>
      <c r="XCA129" s="21"/>
      <c r="XCB129" s="21"/>
      <c r="XCC129" s="21"/>
      <c r="XCD129" s="21"/>
      <c r="XCE129" s="21"/>
      <c r="XCF129" s="21"/>
      <c r="XCG129" s="21"/>
      <c r="XCH129" s="21"/>
      <c r="XCI129" s="21"/>
      <c r="XCJ129" s="21"/>
      <c r="XCK129" s="21"/>
      <c r="XCL129" s="21"/>
      <c r="XCM129" s="21"/>
      <c r="XCN129" s="21"/>
      <c r="XCO129" s="21"/>
      <c r="XCP129" s="21"/>
      <c r="XCQ129" s="21"/>
      <c r="XCR129" s="21"/>
      <c r="XCS129" s="21"/>
      <c r="XCT129" s="21"/>
      <c r="XCU129" s="21"/>
      <c r="XCV129" s="21"/>
      <c r="XCW129" s="21"/>
      <c r="XCX129" s="21"/>
      <c r="XCY129" s="21"/>
      <c r="XCZ129" s="21"/>
      <c r="XDA129" s="21"/>
      <c r="XDB129" s="21"/>
      <c r="XDC129" s="21"/>
      <c r="XDD129" s="21"/>
      <c r="XDE129" s="21"/>
      <c r="XDF129" s="21"/>
      <c r="XDG129" s="21"/>
      <c r="XDH129" s="21"/>
      <c r="XDI129" s="21"/>
      <c r="XDJ129" s="21"/>
      <c r="XDK129" s="21"/>
      <c r="XDL129" s="21"/>
      <c r="XDM129" s="21"/>
      <c r="XDN129" s="21"/>
      <c r="XDO129" s="21"/>
      <c r="XDP129" s="21"/>
      <c r="XDQ129" s="21"/>
      <c r="XDR129" s="21"/>
      <c r="XDS129" s="21"/>
      <c r="XDT129" s="21"/>
      <c r="XDU129" s="21"/>
      <c r="XDV129" s="21"/>
      <c r="XDW129" s="21"/>
      <c r="XDX129" s="21"/>
      <c r="XDY129" s="21"/>
      <c r="XDZ129" s="21"/>
      <c r="XEA129" s="21"/>
      <c r="XEB129" s="21"/>
      <c r="XEC129" s="21"/>
      <c r="XED129" s="21"/>
      <c r="XEE129" s="21"/>
      <c r="XEF129" s="21"/>
      <c r="XEG129" s="21"/>
      <c r="XEH129" s="21"/>
      <c r="XEI129" s="21"/>
      <c r="XEJ129" s="21"/>
      <c r="XEK129" s="21"/>
      <c r="XEL129" s="21"/>
      <c r="XEM129" s="21"/>
      <c r="XEN129" s="21"/>
      <c r="XEO129" s="21"/>
      <c r="XEP129" s="21"/>
      <c r="XEQ129" s="21"/>
      <c r="XER129" s="21"/>
      <c r="XES129" s="21"/>
      <c r="XET129" s="21"/>
      <c r="XEU129" s="21"/>
      <c r="XEV129" s="21"/>
      <c r="XEW129" s="21"/>
      <c r="XEX129" s="21"/>
      <c r="XEY129" s="21"/>
      <c r="XEZ129" s="21"/>
      <c r="XFA129" s="21"/>
      <c r="XFB129" s="21"/>
      <c r="XFC129" s="21"/>
      <c r="XFD129" s="21"/>
    </row>
    <row r="130" spans="1:16384">
      <c r="A130" s="21"/>
      <c r="B130" s="212" t="s">
        <v>230</v>
      </c>
      <c r="C130" s="21"/>
      <c r="D130" s="21"/>
      <c r="E130" s="2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15"/>
      <c r="AF130" s="62"/>
      <c r="AG130" s="62"/>
      <c r="AH130" s="62"/>
      <c r="AI130" s="62"/>
      <c r="AJ130" s="62"/>
      <c r="AK130" s="62"/>
      <c r="AL130" s="62"/>
      <c r="AM130" s="62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  <c r="IW130" s="21"/>
      <c r="IX130" s="21"/>
      <c r="IY130" s="21"/>
      <c r="IZ130" s="21"/>
      <c r="JA130" s="21"/>
      <c r="JB130" s="21"/>
      <c r="JC130" s="21"/>
      <c r="JD130" s="21"/>
      <c r="JE130" s="21"/>
      <c r="JF130" s="21"/>
      <c r="JG130" s="21"/>
      <c r="JH130" s="21"/>
      <c r="JI130" s="21"/>
      <c r="JJ130" s="21"/>
      <c r="JK130" s="21"/>
      <c r="JL130" s="21"/>
      <c r="JM130" s="21"/>
      <c r="JN130" s="21"/>
      <c r="JO130" s="21"/>
      <c r="JP130" s="21"/>
      <c r="JQ130" s="21"/>
      <c r="JR130" s="21"/>
      <c r="JS130" s="21"/>
      <c r="JT130" s="21"/>
      <c r="JU130" s="21"/>
      <c r="JV130" s="21"/>
      <c r="JW130" s="21"/>
      <c r="JX130" s="21"/>
      <c r="JY130" s="21"/>
      <c r="JZ130" s="21"/>
      <c r="KA130" s="21"/>
      <c r="KB130" s="21"/>
      <c r="KC130" s="21"/>
      <c r="KD130" s="21"/>
      <c r="KE130" s="21"/>
      <c r="KF130" s="21"/>
      <c r="KG130" s="21"/>
      <c r="KH130" s="21"/>
      <c r="KI130" s="21"/>
      <c r="KJ130" s="21"/>
      <c r="KK130" s="21"/>
      <c r="KL130" s="21"/>
      <c r="KM130" s="21"/>
      <c r="KN130" s="21"/>
      <c r="KO130" s="21"/>
      <c r="KP130" s="21"/>
      <c r="KQ130" s="21"/>
      <c r="KR130" s="21"/>
      <c r="KS130" s="21"/>
      <c r="KT130" s="21"/>
      <c r="KU130" s="21"/>
      <c r="KV130" s="21"/>
      <c r="KW130" s="21"/>
      <c r="KX130" s="21"/>
      <c r="KY130" s="21"/>
      <c r="KZ130" s="21"/>
      <c r="LA130" s="21"/>
      <c r="LB130" s="21"/>
      <c r="LC130" s="21"/>
      <c r="LD130" s="21"/>
      <c r="LE130" s="21"/>
      <c r="LF130" s="21"/>
      <c r="LG130" s="21"/>
      <c r="LH130" s="21"/>
      <c r="LI130" s="21"/>
      <c r="LJ130" s="21"/>
      <c r="LK130" s="21"/>
      <c r="LL130" s="21"/>
      <c r="LM130" s="21"/>
      <c r="LN130" s="21"/>
      <c r="LO130" s="21"/>
      <c r="LP130" s="21"/>
      <c r="LQ130" s="21"/>
      <c r="LR130" s="21"/>
      <c r="LS130" s="21"/>
      <c r="LT130" s="21"/>
      <c r="LU130" s="21"/>
      <c r="LV130" s="21"/>
      <c r="LW130" s="21"/>
      <c r="LX130" s="21"/>
      <c r="LY130" s="21"/>
      <c r="LZ130" s="21"/>
      <c r="MA130" s="21"/>
      <c r="MB130" s="21"/>
      <c r="MC130" s="21"/>
      <c r="MD130" s="21"/>
      <c r="ME130" s="21"/>
      <c r="MF130" s="21"/>
      <c r="MG130" s="21"/>
      <c r="MH130" s="21"/>
      <c r="MI130" s="21"/>
      <c r="MJ130" s="21"/>
      <c r="MK130" s="21"/>
      <c r="ML130" s="21"/>
      <c r="MM130" s="21"/>
      <c r="MN130" s="21"/>
      <c r="MO130" s="21"/>
      <c r="MP130" s="21"/>
      <c r="MQ130" s="21"/>
      <c r="MR130" s="21"/>
      <c r="MS130" s="21"/>
      <c r="MT130" s="21"/>
      <c r="MU130" s="21"/>
      <c r="MV130" s="21"/>
      <c r="MW130" s="21"/>
      <c r="MX130" s="21"/>
      <c r="MY130" s="21"/>
      <c r="MZ130" s="21"/>
      <c r="NA130" s="21"/>
      <c r="NB130" s="21"/>
      <c r="NC130" s="21"/>
      <c r="ND130" s="21"/>
      <c r="NE130" s="21"/>
      <c r="NF130" s="21"/>
      <c r="NG130" s="21"/>
      <c r="NH130" s="21"/>
      <c r="NI130" s="21"/>
      <c r="NJ130" s="21"/>
      <c r="NK130" s="21"/>
      <c r="NL130" s="21"/>
      <c r="NM130" s="21"/>
      <c r="NN130" s="21"/>
      <c r="NO130" s="21"/>
      <c r="NP130" s="21"/>
      <c r="NQ130" s="21"/>
      <c r="NR130" s="21"/>
      <c r="NS130" s="21"/>
      <c r="NT130" s="21"/>
      <c r="NU130" s="21"/>
      <c r="NV130" s="21"/>
      <c r="NW130" s="21"/>
      <c r="NX130" s="21"/>
      <c r="NY130" s="21"/>
      <c r="NZ130" s="21"/>
      <c r="OA130" s="21"/>
      <c r="OB130" s="21"/>
      <c r="OC130" s="21"/>
      <c r="OD130" s="21"/>
      <c r="OE130" s="21"/>
      <c r="OF130" s="21"/>
      <c r="OG130" s="21"/>
      <c r="OH130" s="21"/>
      <c r="OI130" s="21"/>
      <c r="OJ130" s="21"/>
      <c r="OK130" s="21"/>
      <c r="OL130" s="21"/>
      <c r="OM130" s="21"/>
      <c r="ON130" s="21"/>
      <c r="OO130" s="21"/>
      <c r="OP130" s="21"/>
      <c r="OQ130" s="21"/>
      <c r="OR130" s="21"/>
      <c r="OS130" s="21"/>
      <c r="OT130" s="21"/>
      <c r="OU130" s="21"/>
      <c r="OV130" s="21"/>
      <c r="OW130" s="21"/>
      <c r="OX130" s="21"/>
      <c r="OY130" s="21"/>
      <c r="OZ130" s="21"/>
      <c r="PA130" s="21"/>
      <c r="PB130" s="21"/>
      <c r="PC130" s="21"/>
      <c r="PD130" s="21"/>
      <c r="PE130" s="21"/>
      <c r="PF130" s="21"/>
      <c r="PG130" s="21"/>
      <c r="PH130" s="21"/>
      <c r="PI130" s="21"/>
      <c r="PJ130" s="21"/>
      <c r="PK130" s="21"/>
      <c r="PL130" s="21"/>
      <c r="PM130" s="21"/>
      <c r="PN130" s="21"/>
      <c r="PO130" s="21"/>
      <c r="PP130" s="21"/>
      <c r="PQ130" s="21"/>
      <c r="PR130" s="21"/>
      <c r="PS130" s="21"/>
      <c r="PT130" s="21"/>
      <c r="PU130" s="21"/>
      <c r="PV130" s="21"/>
      <c r="PW130" s="21"/>
      <c r="PX130" s="21"/>
      <c r="PY130" s="21"/>
      <c r="PZ130" s="21"/>
      <c r="QA130" s="21"/>
      <c r="QB130" s="21"/>
      <c r="QC130" s="21"/>
      <c r="QD130" s="21"/>
      <c r="QE130" s="21"/>
      <c r="QF130" s="21"/>
      <c r="QG130" s="21"/>
      <c r="QH130" s="21"/>
      <c r="QI130" s="21"/>
      <c r="QJ130" s="21"/>
      <c r="QK130" s="21"/>
      <c r="QL130" s="21"/>
      <c r="QM130" s="21"/>
      <c r="QN130" s="21"/>
      <c r="QO130" s="21"/>
      <c r="QP130" s="21"/>
      <c r="QQ130" s="21"/>
      <c r="QR130" s="21"/>
      <c r="QS130" s="21"/>
      <c r="QT130" s="21"/>
      <c r="QU130" s="21"/>
      <c r="QV130" s="21"/>
      <c r="QW130" s="21"/>
      <c r="QX130" s="21"/>
      <c r="QY130" s="21"/>
      <c r="QZ130" s="21"/>
      <c r="RA130" s="21"/>
      <c r="RB130" s="21"/>
      <c r="RC130" s="21"/>
      <c r="RD130" s="21"/>
      <c r="RE130" s="21"/>
      <c r="RF130" s="21"/>
      <c r="RG130" s="21"/>
      <c r="RH130" s="21"/>
      <c r="RI130" s="21"/>
      <c r="RJ130" s="21"/>
      <c r="RK130" s="21"/>
      <c r="RL130" s="21"/>
      <c r="RM130" s="21"/>
      <c r="RN130" s="21"/>
      <c r="RO130" s="21"/>
      <c r="RP130" s="21"/>
      <c r="RQ130" s="21"/>
      <c r="RR130" s="21"/>
      <c r="RS130" s="21"/>
      <c r="RT130" s="21"/>
      <c r="RU130" s="21"/>
      <c r="RV130" s="21"/>
      <c r="RW130" s="21"/>
      <c r="RX130" s="21"/>
      <c r="RY130" s="21"/>
      <c r="RZ130" s="21"/>
      <c r="SA130" s="21"/>
      <c r="SB130" s="21"/>
      <c r="SC130" s="21"/>
      <c r="SD130" s="21"/>
      <c r="SE130" s="21"/>
      <c r="SF130" s="21"/>
      <c r="SG130" s="21"/>
      <c r="SH130" s="21"/>
      <c r="SI130" s="21"/>
      <c r="SJ130" s="21"/>
      <c r="SK130" s="21"/>
      <c r="SL130" s="21"/>
      <c r="SM130" s="21"/>
      <c r="SN130" s="21"/>
      <c r="SO130" s="21"/>
      <c r="SP130" s="21"/>
      <c r="SQ130" s="21"/>
      <c r="SR130" s="21"/>
      <c r="SS130" s="21"/>
      <c r="ST130" s="21"/>
      <c r="SU130" s="21"/>
      <c r="SV130" s="21"/>
      <c r="SW130" s="21"/>
      <c r="SX130" s="21"/>
      <c r="SY130" s="21"/>
      <c r="SZ130" s="21"/>
      <c r="TA130" s="21"/>
      <c r="TB130" s="21"/>
      <c r="TC130" s="21"/>
      <c r="TD130" s="21"/>
      <c r="TE130" s="21"/>
      <c r="TF130" s="21"/>
      <c r="TG130" s="21"/>
      <c r="TH130" s="21"/>
      <c r="TI130" s="21"/>
      <c r="TJ130" s="21"/>
      <c r="TK130" s="21"/>
      <c r="TL130" s="21"/>
      <c r="TM130" s="21"/>
      <c r="TN130" s="21"/>
      <c r="TO130" s="21"/>
      <c r="TP130" s="21"/>
      <c r="TQ130" s="21"/>
      <c r="TR130" s="21"/>
      <c r="TS130" s="21"/>
      <c r="TT130" s="21"/>
      <c r="TU130" s="21"/>
      <c r="TV130" s="21"/>
      <c r="TW130" s="21"/>
      <c r="TX130" s="21"/>
      <c r="TY130" s="21"/>
      <c r="TZ130" s="21"/>
      <c r="UA130" s="21"/>
      <c r="UB130" s="21"/>
      <c r="UC130" s="21"/>
      <c r="UD130" s="21"/>
      <c r="UE130" s="21"/>
      <c r="UF130" s="21"/>
      <c r="UG130" s="21"/>
      <c r="UH130" s="21"/>
      <c r="UI130" s="21"/>
      <c r="UJ130" s="21"/>
      <c r="UK130" s="21"/>
      <c r="UL130" s="21"/>
      <c r="UM130" s="21"/>
      <c r="UN130" s="21"/>
      <c r="UO130" s="21"/>
      <c r="UP130" s="21"/>
      <c r="UQ130" s="21"/>
      <c r="UR130" s="21"/>
      <c r="US130" s="21"/>
      <c r="UT130" s="21"/>
      <c r="UU130" s="21"/>
      <c r="UV130" s="21"/>
      <c r="UW130" s="21"/>
      <c r="UX130" s="21"/>
      <c r="UY130" s="21"/>
      <c r="UZ130" s="21"/>
      <c r="VA130" s="21"/>
      <c r="VB130" s="21"/>
      <c r="VC130" s="21"/>
      <c r="VD130" s="21"/>
      <c r="VE130" s="21"/>
      <c r="VF130" s="21"/>
      <c r="VG130" s="21"/>
      <c r="VH130" s="21"/>
      <c r="VI130" s="21"/>
      <c r="VJ130" s="21"/>
      <c r="VK130" s="21"/>
      <c r="VL130" s="21"/>
      <c r="VM130" s="21"/>
      <c r="VN130" s="21"/>
      <c r="VO130" s="21"/>
      <c r="VP130" s="21"/>
      <c r="VQ130" s="21"/>
      <c r="VR130" s="21"/>
      <c r="VS130" s="21"/>
      <c r="VT130" s="21"/>
      <c r="VU130" s="21"/>
      <c r="VV130" s="21"/>
      <c r="VW130" s="21"/>
      <c r="VX130" s="21"/>
      <c r="VY130" s="21"/>
      <c r="VZ130" s="21"/>
      <c r="WA130" s="21"/>
      <c r="WB130" s="21"/>
      <c r="WC130" s="21"/>
      <c r="WD130" s="21"/>
      <c r="WE130" s="21"/>
      <c r="WF130" s="21"/>
      <c r="WG130" s="21"/>
      <c r="WH130" s="21"/>
      <c r="WI130" s="21"/>
      <c r="WJ130" s="21"/>
      <c r="WK130" s="21"/>
      <c r="WL130" s="21"/>
      <c r="WM130" s="21"/>
      <c r="WN130" s="21"/>
      <c r="WO130" s="21"/>
      <c r="WP130" s="21"/>
      <c r="WQ130" s="21"/>
      <c r="WR130" s="21"/>
      <c r="WS130" s="21"/>
      <c r="WT130" s="21"/>
      <c r="WU130" s="21"/>
      <c r="WV130" s="21"/>
      <c r="WW130" s="21"/>
      <c r="WX130" s="21"/>
      <c r="WY130" s="21"/>
      <c r="WZ130" s="21"/>
      <c r="XA130" s="21"/>
      <c r="XB130" s="21"/>
      <c r="XC130" s="21"/>
      <c r="XD130" s="21"/>
      <c r="XE130" s="21"/>
      <c r="XF130" s="21"/>
      <c r="XG130" s="21"/>
      <c r="XH130" s="21"/>
      <c r="XI130" s="21"/>
      <c r="XJ130" s="21"/>
      <c r="XK130" s="21"/>
      <c r="XL130" s="21"/>
      <c r="XM130" s="21"/>
      <c r="XN130" s="21"/>
      <c r="XO130" s="21"/>
      <c r="XP130" s="21"/>
      <c r="XQ130" s="21"/>
      <c r="XR130" s="21"/>
      <c r="XS130" s="21"/>
      <c r="XT130" s="21"/>
      <c r="XU130" s="21"/>
      <c r="XV130" s="21"/>
      <c r="XW130" s="21"/>
      <c r="XX130" s="21"/>
      <c r="XY130" s="21"/>
      <c r="XZ130" s="21"/>
      <c r="YA130" s="21"/>
      <c r="YB130" s="21"/>
      <c r="YC130" s="21"/>
      <c r="YD130" s="21"/>
      <c r="YE130" s="21"/>
      <c r="YF130" s="21"/>
      <c r="YG130" s="21"/>
      <c r="YH130" s="21"/>
      <c r="YI130" s="21"/>
      <c r="YJ130" s="21"/>
      <c r="YK130" s="21"/>
      <c r="YL130" s="21"/>
      <c r="YM130" s="21"/>
      <c r="YN130" s="21"/>
      <c r="YO130" s="21"/>
      <c r="YP130" s="21"/>
      <c r="YQ130" s="21"/>
      <c r="YR130" s="21"/>
      <c r="YS130" s="21"/>
      <c r="YT130" s="21"/>
      <c r="YU130" s="21"/>
      <c r="YV130" s="21"/>
      <c r="YW130" s="21"/>
      <c r="YX130" s="21"/>
      <c r="YY130" s="21"/>
      <c r="YZ130" s="21"/>
      <c r="ZA130" s="21"/>
      <c r="ZB130" s="21"/>
      <c r="ZC130" s="21"/>
      <c r="ZD130" s="21"/>
      <c r="ZE130" s="21"/>
      <c r="ZF130" s="21"/>
      <c r="ZG130" s="21"/>
      <c r="ZH130" s="21"/>
      <c r="ZI130" s="21"/>
      <c r="ZJ130" s="21"/>
      <c r="ZK130" s="21"/>
      <c r="ZL130" s="21"/>
      <c r="ZM130" s="21"/>
      <c r="ZN130" s="21"/>
      <c r="ZO130" s="21"/>
      <c r="ZP130" s="21"/>
      <c r="ZQ130" s="21"/>
      <c r="ZR130" s="21"/>
      <c r="ZS130" s="21"/>
      <c r="ZT130" s="21"/>
      <c r="ZU130" s="21"/>
      <c r="ZV130" s="21"/>
      <c r="ZW130" s="21"/>
      <c r="ZX130" s="21"/>
      <c r="ZY130" s="21"/>
      <c r="ZZ130" s="21"/>
      <c r="AAA130" s="21"/>
      <c r="AAB130" s="21"/>
      <c r="AAC130" s="21"/>
      <c r="AAD130" s="21"/>
      <c r="AAE130" s="21"/>
      <c r="AAF130" s="21"/>
      <c r="AAG130" s="21"/>
      <c r="AAH130" s="21"/>
      <c r="AAI130" s="21"/>
      <c r="AAJ130" s="21"/>
      <c r="AAK130" s="21"/>
      <c r="AAL130" s="21"/>
      <c r="AAM130" s="21"/>
      <c r="AAN130" s="21"/>
      <c r="AAO130" s="21"/>
      <c r="AAP130" s="21"/>
      <c r="AAQ130" s="21"/>
      <c r="AAR130" s="21"/>
      <c r="AAS130" s="21"/>
      <c r="AAT130" s="21"/>
      <c r="AAU130" s="21"/>
      <c r="AAV130" s="21"/>
      <c r="AAW130" s="21"/>
      <c r="AAX130" s="21"/>
      <c r="AAY130" s="21"/>
      <c r="AAZ130" s="21"/>
      <c r="ABA130" s="21"/>
      <c r="ABB130" s="21"/>
      <c r="ABC130" s="21"/>
      <c r="ABD130" s="21"/>
      <c r="ABE130" s="21"/>
      <c r="ABF130" s="21"/>
      <c r="ABG130" s="21"/>
      <c r="ABH130" s="21"/>
      <c r="ABI130" s="21"/>
      <c r="ABJ130" s="21"/>
      <c r="ABK130" s="21"/>
      <c r="ABL130" s="21"/>
      <c r="ABM130" s="21"/>
      <c r="ABN130" s="21"/>
      <c r="ABO130" s="21"/>
      <c r="ABP130" s="21"/>
      <c r="ABQ130" s="21"/>
      <c r="ABR130" s="21"/>
      <c r="ABS130" s="21"/>
      <c r="ABT130" s="21"/>
      <c r="ABU130" s="21"/>
      <c r="ABV130" s="21"/>
      <c r="ABW130" s="21"/>
      <c r="ABX130" s="21"/>
      <c r="ABY130" s="21"/>
      <c r="ABZ130" s="21"/>
      <c r="ACA130" s="21"/>
      <c r="ACB130" s="21"/>
      <c r="ACC130" s="21"/>
      <c r="ACD130" s="21"/>
      <c r="ACE130" s="21"/>
      <c r="ACF130" s="21"/>
      <c r="ACG130" s="21"/>
      <c r="ACH130" s="21"/>
      <c r="ACI130" s="21"/>
      <c r="ACJ130" s="21"/>
      <c r="ACK130" s="21"/>
      <c r="ACL130" s="21"/>
      <c r="ACM130" s="21"/>
      <c r="ACN130" s="21"/>
      <c r="ACO130" s="21"/>
      <c r="ACP130" s="21"/>
      <c r="ACQ130" s="21"/>
      <c r="ACR130" s="21"/>
      <c r="ACS130" s="21"/>
      <c r="ACT130" s="21"/>
      <c r="ACU130" s="21"/>
      <c r="ACV130" s="21"/>
      <c r="ACW130" s="21"/>
      <c r="ACX130" s="21"/>
      <c r="ACY130" s="21"/>
      <c r="ACZ130" s="21"/>
      <c r="ADA130" s="21"/>
      <c r="ADB130" s="21"/>
      <c r="ADC130" s="21"/>
      <c r="ADD130" s="21"/>
      <c r="ADE130" s="21"/>
      <c r="ADF130" s="21"/>
      <c r="ADG130" s="21"/>
      <c r="ADH130" s="21"/>
      <c r="ADI130" s="21"/>
      <c r="ADJ130" s="21"/>
      <c r="ADK130" s="21"/>
      <c r="ADL130" s="21"/>
      <c r="ADM130" s="21"/>
      <c r="ADN130" s="21"/>
      <c r="ADO130" s="21"/>
      <c r="ADP130" s="21"/>
      <c r="ADQ130" s="21"/>
      <c r="ADR130" s="21"/>
      <c r="ADS130" s="21"/>
      <c r="ADT130" s="21"/>
      <c r="ADU130" s="21"/>
      <c r="ADV130" s="21"/>
      <c r="ADW130" s="21"/>
      <c r="ADX130" s="21"/>
      <c r="ADY130" s="21"/>
      <c r="ADZ130" s="21"/>
      <c r="AEA130" s="21"/>
      <c r="AEB130" s="21"/>
      <c r="AEC130" s="21"/>
      <c r="AED130" s="21"/>
      <c r="AEE130" s="21"/>
      <c r="AEF130" s="21"/>
      <c r="AEG130" s="21"/>
      <c r="AEH130" s="21"/>
      <c r="AEI130" s="21"/>
      <c r="AEJ130" s="21"/>
      <c r="AEK130" s="21"/>
      <c r="AEL130" s="21"/>
      <c r="AEM130" s="21"/>
      <c r="AEN130" s="21"/>
      <c r="AEO130" s="21"/>
      <c r="AEP130" s="21"/>
      <c r="AEQ130" s="21"/>
      <c r="AER130" s="21"/>
      <c r="AES130" s="21"/>
      <c r="AET130" s="21"/>
      <c r="AEU130" s="21"/>
      <c r="AEV130" s="21"/>
      <c r="AEW130" s="21"/>
      <c r="AEX130" s="21"/>
      <c r="AEY130" s="21"/>
      <c r="AEZ130" s="21"/>
      <c r="AFA130" s="21"/>
      <c r="AFB130" s="21"/>
      <c r="AFC130" s="21"/>
      <c r="AFD130" s="21"/>
      <c r="AFE130" s="21"/>
      <c r="AFF130" s="21"/>
      <c r="AFG130" s="21"/>
      <c r="AFH130" s="21"/>
      <c r="AFI130" s="21"/>
      <c r="AFJ130" s="21"/>
      <c r="AFK130" s="21"/>
      <c r="AFL130" s="21"/>
      <c r="AFM130" s="21"/>
      <c r="AFN130" s="21"/>
      <c r="AFO130" s="21"/>
      <c r="AFP130" s="21"/>
      <c r="AFQ130" s="21"/>
      <c r="AFR130" s="21"/>
      <c r="AFS130" s="21"/>
      <c r="AFT130" s="21"/>
      <c r="AFU130" s="21"/>
      <c r="AFV130" s="21"/>
      <c r="AFW130" s="21"/>
      <c r="AFX130" s="21"/>
      <c r="AFY130" s="21"/>
      <c r="AFZ130" s="21"/>
      <c r="AGA130" s="21"/>
      <c r="AGB130" s="21"/>
      <c r="AGC130" s="21"/>
      <c r="AGD130" s="21"/>
      <c r="AGE130" s="21"/>
      <c r="AGF130" s="21"/>
      <c r="AGG130" s="21"/>
      <c r="AGH130" s="21"/>
      <c r="AGI130" s="21"/>
      <c r="AGJ130" s="21"/>
      <c r="AGK130" s="21"/>
      <c r="AGL130" s="21"/>
      <c r="AGM130" s="21"/>
      <c r="AGN130" s="21"/>
      <c r="AGO130" s="21"/>
      <c r="AGP130" s="21"/>
      <c r="AGQ130" s="21"/>
      <c r="AGR130" s="21"/>
      <c r="AGS130" s="21"/>
      <c r="AGT130" s="21"/>
      <c r="AGU130" s="21"/>
      <c r="AGV130" s="21"/>
      <c r="AGW130" s="21"/>
      <c r="AGX130" s="21"/>
      <c r="AGY130" s="21"/>
      <c r="AGZ130" s="21"/>
      <c r="AHA130" s="21"/>
      <c r="AHB130" s="21"/>
      <c r="AHC130" s="21"/>
      <c r="AHD130" s="21"/>
      <c r="AHE130" s="21"/>
      <c r="AHF130" s="21"/>
      <c r="AHG130" s="21"/>
      <c r="AHH130" s="21"/>
      <c r="AHI130" s="21"/>
      <c r="AHJ130" s="21"/>
      <c r="AHK130" s="21"/>
      <c r="AHL130" s="21"/>
      <c r="AHM130" s="21"/>
      <c r="AHN130" s="21"/>
      <c r="AHO130" s="21"/>
      <c r="AHP130" s="21"/>
      <c r="AHQ130" s="21"/>
      <c r="AHR130" s="21"/>
      <c r="AHS130" s="21"/>
      <c r="AHT130" s="21"/>
      <c r="AHU130" s="21"/>
      <c r="AHV130" s="21"/>
      <c r="AHW130" s="21"/>
      <c r="AHX130" s="21"/>
      <c r="AHY130" s="21"/>
      <c r="AHZ130" s="21"/>
      <c r="AIA130" s="21"/>
      <c r="AIB130" s="21"/>
      <c r="AIC130" s="21"/>
      <c r="AID130" s="21"/>
      <c r="AIE130" s="21"/>
      <c r="AIF130" s="21"/>
      <c r="AIG130" s="21"/>
      <c r="AIH130" s="21"/>
      <c r="AII130" s="21"/>
      <c r="AIJ130" s="21"/>
      <c r="AIK130" s="21"/>
      <c r="AIL130" s="21"/>
      <c r="AIM130" s="21"/>
      <c r="AIN130" s="21"/>
      <c r="AIO130" s="21"/>
      <c r="AIP130" s="21"/>
      <c r="AIQ130" s="21"/>
      <c r="AIR130" s="21"/>
      <c r="AIS130" s="21"/>
      <c r="AIT130" s="21"/>
      <c r="AIU130" s="21"/>
      <c r="AIV130" s="21"/>
      <c r="AIW130" s="21"/>
      <c r="AIX130" s="21"/>
      <c r="AIY130" s="21"/>
      <c r="AIZ130" s="21"/>
      <c r="AJA130" s="21"/>
      <c r="AJB130" s="21"/>
      <c r="AJC130" s="21"/>
      <c r="AJD130" s="21"/>
      <c r="AJE130" s="21"/>
      <c r="AJF130" s="21"/>
      <c r="AJG130" s="21"/>
      <c r="AJH130" s="21"/>
      <c r="AJI130" s="21"/>
      <c r="AJJ130" s="21"/>
      <c r="AJK130" s="21"/>
      <c r="AJL130" s="21"/>
      <c r="AJM130" s="21"/>
      <c r="AJN130" s="21"/>
      <c r="AJO130" s="21"/>
      <c r="AJP130" s="21"/>
      <c r="AJQ130" s="21"/>
      <c r="AJR130" s="21"/>
      <c r="AJS130" s="21"/>
      <c r="AJT130" s="21"/>
      <c r="AJU130" s="21"/>
      <c r="AJV130" s="21"/>
      <c r="AJW130" s="21"/>
      <c r="AJX130" s="21"/>
      <c r="AJY130" s="21"/>
      <c r="AJZ130" s="21"/>
      <c r="AKA130" s="21"/>
      <c r="AKB130" s="21"/>
      <c r="AKC130" s="21"/>
      <c r="AKD130" s="21"/>
      <c r="AKE130" s="21"/>
      <c r="AKF130" s="21"/>
      <c r="AKG130" s="21"/>
      <c r="AKH130" s="21"/>
      <c r="AKI130" s="21"/>
      <c r="AKJ130" s="21"/>
      <c r="AKK130" s="21"/>
      <c r="AKL130" s="21"/>
      <c r="AKM130" s="21"/>
      <c r="AKN130" s="21"/>
      <c r="AKO130" s="21"/>
      <c r="AKP130" s="21"/>
      <c r="AKQ130" s="21"/>
      <c r="AKR130" s="21"/>
      <c r="AKS130" s="21"/>
      <c r="AKT130" s="21"/>
      <c r="AKU130" s="21"/>
      <c r="AKV130" s="21"/>
      <c r="AKW130" s="21"/>
      <c r="AKX130" s="21"/>
      <c r="AKY130" s="21"/>
      <c r="AKZ130" s="21"/>
      <c r="ALA130" s="21"/>
      <c r="ALB130" s="21"/>
      <c r="ALC130" s="21"/>
      <c r="ALD130" s="21"/>
      <c r="ALE130" s="21"/>
      <c r="ALF130" s="21"/>
      <c r="ALG130" s="21"/>
      <c r="ALH130" s="21"/>
      <c r="ALI130" s="21"/>
      <c r="ALJ130" s="21"/>
      <c r="ALK130" s="21"/>
      <c r="ALL130" s="21"/>
      <c r="ALM130" s="21"/>
      <c r="ALN130" s="21"/>
      <c r="ALO130" s="21"/>
      <c r="ALP130" s="21"/>
      <c r="ALQ130" s="21"/>
      <c r="ALR130" s="21"/>
      <c r="ALS130" s="21"/>
      <c r="ALT130" s="21"/>
      <c r="ALU130" s="21"/>
      <c r="ALV130" s="21"/>
      <c r="ALW130" s="21"/>
      <c r="ALX130" s="21"/>
      <c r="ALY130" s="21"/>
      <c r="ALZ130" s="21"/>
      <c r="AMA130" s="21"/>
      <c r="AMB130" s="21"/>
      <c r="AMC130" s="21"/>
      <c r="AMD130" s="21"/>
      <c r="AME130" s="21"/>
      <c r="AMF130" s="21"/>
      <c r="AMG130" s="21"/>
      <c r="AMH130" s="21"/>
      <c r="AMI130" s="21"/>
      <c r="AMJ130" s="21"/>
      <c r="AMK130" s="21"/>
      <c r="AML130" s="21"/>
      <c r="AMM130" s="21"/>
      <c r="AMN130" s="21"/>
      <c r="AMO130" s="21"/>
      <c r="AMP130" s="21"/>
      <c r="AMQ130" s="21"/>
      <c r="AMR130" s="21"/>
      <c r="AMS130" s="21"/>
      <c r="AMT130" s="21"/>
      <c r="AMU130" s="21"/>
      <c r="AMV130" s="21"/>
      <c r="AMW130" s="21"/>
      <c r="AMX130" s="21"/>
      <c r="AMY130" s="21"/>
      <c r="AMZ130" s="21"/>
      <c r="ANA130" s="21"/>
      <c r="ANB130" s="21"/>
      <c r="ANC130" s="21"/>
      <c r="AND130" s="21"/>
      <c r="ANE130" s="21"/>
      <c r="ANF130" s="21"/>
      <c r="ANG130" s="21"/>
      <c r="ANH130" s="21"/>
      <c r="ANI130" s="21"/>
      <c r="ANJ130" s="21"/>
      <c r="ANK130" s="21"/>
      <c r="ANL130" s="21"/>
      <c r="ANM130" s="21"/>
      <c r="ANN130" s="21"/>
      <c r="ANO130" s="21"/>
      <c r="ANP130" s="21"/>
      <c r="ANQ130" s="21"/>
      <c r="ANR130" s="21"/>
      <c r="ANS130" s="21"/>
      <c r="ANT130" s="21"/>
      <c r="ANU130" s="21"/>
      <c r="ANV130" s="21"/>
      <c r="ANW130" s="21"/>
      <c r="ANX130" s="21"/>
      <c r="ANY130" s="21"/>
      <c r="ANZ130" s="21"/>
      <c r="AOA130" s="21"/>
      <c r="AOB130" s="21"/>
      <c r="AOC130" s="21"/>
      <c r="AOD130" s="21"/>
      <c r="AOE130" s="21"/>
      <c r="AOF130" s="21"/>
      <c r="AOG130" s="21"/>
      <c r="AOH130" s="21"/>
      <c r="AOI130" s="21"/>
      <c r="AOJ130" s="21"/>
      <c r="AOK130" s="21"/>
      <c r="AOL130" s="21"/>
      <c r="AOM130" s="21"/>
      <c r="AON130" s="21"/>
      <c r="AOO130" s="21"/>
      <c r="AOP130" s="21"/>
      <c r="AOQ130" s="21"/>
      <c r="AOR130" s="21"/>
      <c r="AOS130" s="21"/>
      <c r="AOT130" s="21"/>
      <c r="AOU130" s="21"/>
      <c r="AOV130" s="21"/>
      <c r="AOW130" s="21"/>
      <c r="AOX130" s="21"/>
      <c r="AOY130" s="21"/>
      <c r="AOZ130" s="21"/>
      <c r="APA130" s="21"/>
      <c r="APB130" s="21"/>
      <c r="APC130" s="21"/>
      <c r="APD130" s="21"/>
      <c r="APE130" s="21"/>
      <c r="APF130" s="21"/>
      <c r="APG130" s="21"/>
      <c r="APH130" s="21"/>
      <c r="API130" s="21"/>
      <c r="APJ130" s="21"/>
      <c r="APK130" s="21"/>
      <c r="APL130" s="21"/>
      <c r="APM130" s="21"/>
      <c r="APN130" s="21"/>
      <c r="APO130" s="21"/>
      <c r="APP130" s="21"/>
      <c r="APQ130" s="21"/>
      <c r="APR130" s="21"/>
      <c r="APS130" s="21"/>
      <c r="APT130" s="21"/>
      <c r="APU130" s="21"/>
      <c r="APV130" s="21"/>
      <c r="APW130" s="21"/>
      <c r="APX130" s="21"/>
      <c r="APY130" s="21"/>
      <c r="APZ130" s="21"/>
      <c r="AQA130" s="21"/>
      <c r="AQB130" s="21"/>
      <c r="AQC130" s="21"/>
      <c r="AQD130" s="21"/>
      <c r="AQE130" s="21"/>
      <c r="AQF130" s="21"/>
      <c r="AQG130" s="21"/>
      <c r="AQH130" s="21"/>
      <c r="AQI130" s="21"/>
      <c r="AQJ130" s="21"/>
      <c r="AQK130" s="21"/>
      <c r="AQL130" s="21"/>
      <c r="AQM130" s="21"/>
      <c r="AQN130" s="21"/>
      <c r="AQO130" s="21"/>
      <c r="AQP130" s="21"/>
      <c r="AQQ130" s="21"/>
      <c r="AQR130" s="21"/>
      <c r="AQS130" s="21"/>
      <c r="AQT130" s="21"/>
      <c r="AQU130" s="21"/>
      <c r="AQV130" s="21"/>
      <c r="AQW130" s="21"/>
      <c r="AQX130" s="21"/>
      <c r="AQY130" s="21"/>
      <c r="AQZ130" s="21"/>
      <c r="ARA130" s="21"/>
      <c r="ARB130" s="21"/>
      <c r="ARC130" s="21"/>
      <c r="ARD130" s="21"/>
      <c r="ARE130" s="21"/>
      <c r="ARF130" s="21"/>
      <c r="ARG130" s="21"/>
      <c r="ARH130" s="21"/>
      <c r="ARI130" s="21"/>
      <c r="ARJ130" s="21"/>
      <c r="ARK130" s="21"/>
      <c r="ARL130" s="21"/>
      <c r="ARM130" s="21"/>
      <c r="ARN130" s="21"/>
      <c r="ARO130" s="21"/>
      <c r="ARP130" s="21"/>
      <c r="ARQ130" s="21"/>
      <c r="ARR130" s="21"/>
      <c r="ARS130" s="21"/>
      <c r="ART130" s="21"/>
      <c r="ARU130" s="21"/>
      <c r="ARV130" s="21"/>
      <c r="ARW130" s="21"/>
      <c r="ARX130" s="21"/>
      <c r="ARY130" s="21"/>
      <c r="ARZ130" s="21"/>
      <c r="ASA130" s="21"/>
      <c r="ASB130" s="21"/>
      <c r="ASC130" s="21"/>
      <c r="ASD130" s="21"/>
      <c r="ASE130" s="21"/>
      <c r="ASF130" s="21"/>
      <c r="ASG130" s="21"/>
      <c r="ASH130" s="21"/>
      <c r="ASI130" s="21"/>
      <c r="ASJ130" s="21"/>
      <c r="ASK130" s="21"/>
      <c r="ASL130" s="21"/>
      <c r="ASM130" s="21"/>
      <c r="ASN130" s="21"/>
      <c r="ASO130" s="21"/>
      <c r="ASP130" s="21"/>
      <c r="ASQ130" s="21"/>
      <c r="ASR130" s="21"/>
      <c r="ASS130" s="21"/>
      <c r="AST130" s="21"/>
      <c r="ASU130" s="21"/>
      <c r="ASV130" s="21"/>
      <c r="ASW130" s="21"/>
      <c r="ASX130" s="21"/>
      <c r="ASY130" s="21"/>
      <c r="ASZ130" s="21"/>
      <c r="ATA130" s="21"/>
      <c r="ATB130" s="21"/>
      <c r="ATC130" s="21"/>
      <c r="ATD130" s="21"/>
      <c r="ATE130" s="21"/>
      <c r="ATF130" s="21"/>
      <c r="ATG130" s="21"/>
      <c r="ATH130" s="21"/>
      <c r="ATI130" s="21"/>
      <c r="ATJ130" s="21"/>
      <c r="ATK130" s="21"/>
      <c r="ATL130" s="21"/>
      <c r="ATM130" s="21"/>
      <c r="ATN130" s="21"/>
      <c r="ATO130" s="21"/>
      <c r="ATP130" s="21"/>
      <c r="ATQ130" s="21"/>
      <c r="ATR130" s="21"/>
      <c r="ATS130" s="21"/>
      <c r="ATT130" s="21"/>
      <c r="ATU130" s="21"/>
      <c r="ATV130" s="21"/>
      <c r="ATW130" s="21"/>
      <c r="ATX130" s="21"/>
      <c r="ATY130" s="21"/>
      <c r="ATZ130" s="21"/>
      <c r="AUA130" s="21"/>
      <c r="AUB130" s="21"/>
      <c r="AUC130" s="21"/>
      <c r="AUD130" s="21"/>
      <c r="AUE130" s="21"/>
      <c r="AUF130" s="21"/>
      <c r="AUG130" s="21"/>
      <c r="AUH130" s="21"/>
      <c r="AUI130" s="21"/>
      <c r="AUJ130" s="21"/>
      <c r="AUK130" s="21"/>
      <c r="AUL130" s="21"/>
      <c r="AUM130" s="21"/>
      <c r="AUN130" s="21"/>
      <c r="AUO130" s="21"/>
      <c r="AUP130" s="21"/>
      <c r="AUQ130" s="21"/>
      <c r="AUR130" s="21"/>
      <c r="AUS130" s="21"/>
      <c r="AUT130" s="21"/>
      <c r="AUU130" s="21"/>
      <c r="AUV130" s="21"/>
      <c r="AUW130" s="21"/>
      <c r="AUX130" s="21"/>
      <c r="AUY130" s="21"/>
      <c r="AUZ130" s="21"/>
      <c r="AVA130" s="21"/>
      <c r="AVB130" s="21"/>
      <c r="AVC130" s="21"/>
      <c r="AVD130" s="21"/>
      <c r="AVE130" s="21"/>
      <c r="AVF130" s="21"/>
      <c r="AVG130" s="21"/>
      <c r="AVH130" s="21"/>
      <c r="AVI130" s="21"/>
      <c r="AVJ130" s="21"/>
      <c r="AVK130" s="21"/>
      <c r="AVL130" s="21"/>
      <c r="AVM130" s="21"/>
      <c r="AVN130" s="21"/>
      <c r="AVO130" s="21"/>
      <c r="AVP130" s="21"/>
      <c r="AVQ130" s="21"/>
      <c r="AVR130" s="21"/>
      <c r="AVS130" s="21"/>
      <c r="AVT130" s="21"/>
      <c r="AVU130" s="21"/>
      <c r="AVV130" s="21"/>
      <c r="AVW130" s="21"/>
      <c r="AVX130" s="21"/>
      <c r="AVY130" s="21"/>
      <c r="AVZ130" s="21"/>
      <c r="AWA130" s="21"/>
      <c r="AWB130" s="21"/>
      <c r="AWC130" s="21"/>
      <c r="AWD130" s="21"/>
      <c r="AWE130" s="21"/>
      <c r="AWF130" s="21"/>
      <c r="AWG130" s="21"/>
      <c r="AWH130" s="21"/>
      <c r="AWI130" s="21"/>
      <c r="AWJ130" s="21"/>
      <c r="AWK130" s="21"/>
      <c r="AWL130" s="21"/>
      <c r="AWM130" s="21"/>
      <c r="AWN130" s="21"/>
      <c r="AWO130" s="21"/>
      <c r="AWP130" s="21"/>
      <c r="AWQ130" s="21"/>
      <c r="AWR130" s="21"/>
      <c r="AWS130" s="21"/>
      <c r="AWT130" s="21"/>
      <c r="AWU130" s="21"/>
      <c r="AWV130" s="21"/>
      <c r="AWW130" s="21"/>
      <c r="AWX130" s="21"/>
      <c r="AWY130" s="21"/>
      <c r="AWZ130" s="21"/>
      <c r="AXA130" s="21"/>
      <c r="AXB130" s="21"/>
      <c r="AXC130" s="21"/>
      <c r="AXD130" s="21"/>
      <c r="AXE130" s="21"/>
      <c r="AXF130" s="21"/>
      <c r="AXG130" s="21"/>
      <c r="AXH130" s="21"/>
      <c r="AXI130" s="21"/>
      <c r="AXJ130" s="21"/>
      <c r="AXK130" s="21"/>
      <c r="AXL130" s="21"/>
      <c r="AXM130" s="21"/>
      <c r="AXN130" s="21"/>
      <c r="AXO130" s="21"/>
      <c r="AXP130" s="21"/>
      <c r="AXQ130" s="21"/>
      <c r="AXR130" s="21"/>
      <c r="AXS130" s="21"/>
      <c r="AXT130" s="21"/>
      <c r="AXU130" s="21"/>
      <c r="AXV130" s="21"/>
      <c r="AXW130" s="21"/>
      <c r="AXX130" s="21"/>
      <c r="AXY130" s="21"/>
      <c r="AXZ130" s="21"/>
      <c r="AYA130" s="21"/>
      <c r="AYB130" s="21"/>
      <c r="AYC130" s="21"/>
      <c r="AYD130" s="21"/>
      <c r="AYE130" s="21"/>
      <c r="AYF130" s="21"/>
      <c r="AYG130" s="21"/>
      <c r="AYH130" s="21"/>
      <c r="AYI130" s="21"/>
      <c r="AYJ130" s="21"/>
      <c r="AYK130" s="21"/>
      <c r="AYL130" s="21"/>
      <c r="AYM130" s="21"/>
      <c r="AYN130" s="21"/>
      <c r="AYO130" s="21"/>
      <c r="AYP130" s="21"/>
      <c r="AYQ130" s="21"/>
      <c r="AYR130" s="21"/>
      <c r="AYS130" s="21"/>
      <c r="AYT130" s="21"/>
      <c r="AYU130" s="21"/>
      <c r="AYV130" s="21"/>
      <c r="AYW130" s="21"/>
      <c r="AYX130" s="21"/>
      <c r="AYY130" s="21"/>
      <c r="AYZ130" s="21"/>
      <c r="AZA130" s="21"/>
      <c r="AZB130" s="21"/>
      <c r="AZC130" s="21"/>
      <c r="AZD130" s="21"/>
      <c r="AZE130" s="21"/>
      <c r="AZF130" s="21"/>
      <c r="AZG130" s="21"/>
      <c r="AZH130" s="21"/>
      <c r="AZI130" s="21"/>
      <c r="AZJ130" s="21"/>
      <c r="AZK130" s="21"/>
      <c r="AZL130" s="21"/>
      <c r="AZM130" s="21"/>
      <c r="AZN130" s="21"/>
      <c r="AZO130" s="21"/>
      <c r="AZP130" s="21"/>
      <c r="AZQ130" s="21"/>
      <c r="AZR130" s="21"/>
      <c r="AZS130" s="21"/>
      <c r="AZT130" s="21"/>
      <c r="AZU130" s="21"/>
      <c r="AZV130" s="21"/>
      <c r="AZW130" s="21"/>
      <c r="AZX130" s="21"/>
      <c r="AZY130" s="21"/>
      <c r="AZZ130" s="21"/>
      <c r="BAA130" s="21"/>
      <c r="BAB130" s="21"/>
      <c r="BAC130" s="21"/>
      <c r="BAD130" s="21"/>
      <c r="BAE130" s="21"/>
      <c r="BAF130" s="21"/>
      <c r="BAG130" s="21"/>
      <c r="BAH130" s="21"/>
      <c r="BAI130" s="21"/>
      <c r="BAJ130" s="21"/>
      <c r="BAK130" s="21"/>
      <c r="BAL130" s="21"/>
      <c r="BAM130" s="21"/>
      <c r="BAN130" s="21"/>
      <c r="BAO130" s="21"/>
      <c r="BAP130" s="21"/>
      <c r="BAQ130" s="21"/>
      <c r="BAR130" s="21"/>
      <c r="BAS130" s="21"/>
      <c r="BAT130" s="21"/>
      <c r="BAU130" s="21"/>
      <c r="BAV130" s="21"/>
      <c r="BAW130" s="21"/>
      <c r="BAX130" s="21"/>
      <c r="BAY130" s="21"/>
      <c r="BAZ130" s="21"/>
      <c r="BBA130" s="21"/>
      <c r="BBB130" s="21"/>
      <c r="BBC130" s="21"/>
      <c r="BBD130" s="21"/>
      <c r="BBE130" s="21"/>
      <c r="BBF130" s="21"/>
      <c r="BBG130" s="21"/>
      <c r="BBH130" s="21"/>
      <c r="BBI130" s="21"/>
      <c r="BBJ130" s="21"/>
      <c r="BBK130" s="21"/>
      <c r="BBL130" s="21"/>
      <c r="BBM130" s="21"/>
      <c r="BBN130" s="21"/>
      <c r="BBO130" s="21"/>
      <c r="BBP130" s="21"/>
      <c r="BBQ130" s="21"/>
      <c r="BBR130" s="21"/>
      <c r="BBS130" s="21"/>
      <c r="BBT130" s="21"/>
      <c r="BBU130" s="21"/>
      <c r="BBV130" s="21"/>
      <c r="BBW130" s="21"/>
      <c r="BBX130" s="21"/>
      <c r="BBY130" s="21"/>
      <c r="BBZ130" s="21"/>
      <c r="BCA130" s="21"/>
      <c r="BCB130" s="21"/>
      <c r="BCC130" s="21"/>
      <c r="BCD130" s="21"/>
      <c r="BCE130" s="21"/>
      <c r="BCF130" s="21"/>
      <c r="BCG130" s="21"/>
      <c r="BCH130" s="21"/>
      <c r="BCI130" s="21"/>
      <c r="BCJ130" s="21"/>
      <c r="BCK130" s="21"/>
      <c r="BCL130" s="21"/>
      <c r="BCM130" s="21"/>
      <c r="BCN130" s="21"/>
      <c r="BCO130" s="21"/>
      <c r="BCP130" s="21"/>
      <c r="BCQ130" s="21"/>
      <c r="BCR130" s="21"/>
      <c r="BCS130" s="21"/>
      <c r="BCT130" s="21"/>
      <c r="BCU130" s="21"/>
      <c r="BCV130" s="21"/>
      <c r="BCW130" s="21"/>
      <c r="BCX130" s="21"/>
      <c r="BCY130" s="21"/>
      <c r="BCZ130" s="21"/>
      <c r="BDA130" s="21"/>
      <c r="BDB130" s="21"/>
      <c r="BDC130" s="21"/>
      <c r="BDD130" s="21"/>
      <c r="BDE130" s="21"/>
      <c r="BDF130" s="21"/>
      <c r="BDG130" s="21"/>
      <c r="BDH130" s="21"/>
      <c r="BDI130" s="21"/>
      <c r="BDJ130" s="21"/>
      <c r="BDK130" s="21"/>
      <c r="BDL130" s="21"/>
      <c r="BDM130" s="21"/>
      <c r="BDN130" s="21"/>
      <c r="BDO130" s="21"/>
      <c r="BDP130" s="21"/>
      <c r="BDQ130" s="21"/>
      <c r="BDR130" s="21"/>
      <c r="BDS130" s="21"/>
      <c r="BDT130" s="21"/>
      <c r="BDU130" s="21"/>
      <c r="BDV130" s="21"/>
      <c r="BDW130" s="21"/>
      <c r="BDX130" s="21"/>
      <c r="BDY130" s="21"/>
      <c r="BDZ130" s="21"/>
      <c r="BEA130" s="21"/>
      <c r="BEB130" s="21"/>
      <c r="BEC130" s="21"/>
      <c r="BED130" s="21"/>
      <c r="BEE130" s="21"/>
      <c r="BEF130" s="21"/>
      <c r="BEG130" s="21"/>
      <c r="BEH130" s="21"/>
      <c r="BEI130" s="21"/>
      <c r="BEJ130" s="21"/>
      <c r="BEK130" s="21"/>
      <c r="BEL130" s="21"/>
      <c r="BEM130" s="21"/>
      <c r="BEN130" s="21"/>
      <c r="BEO130" s="21"/>
      <c r="BEP130" s="21"/>
      <c r="BEQ130" s="21"/>
      <c r="BER130" s="21"/>
      <c r="BES130" s="21"/>
      <c r="BET130" s="21"/>
      <c r="BEU130" s="21"/>
      <c r="BEV130" s="21"/>
      <c r="BEW130" s="21"/>
      <c r="BEX130" s="21"/>
      <c r="BEY130" s="21"/>
      <c r="BEZ130" s="21"/>
      <c r="BFA130" s="21"/>
      <c r="BFB130" s="21"/>
      <c r="BFC130" s="21"/>
      <c r="BFD130" s="21"/>
      <c r="BFE130" s="21"/>
      <c r="BFF130" s="21"/>
      <c r="BFG130" s="21"/>
      <c r="BFH130" s="21"/>
      <c r="BFI130" s="21"/>
      <c r="BFJ130" s="21"/>
      <c r="BFK130" s="21"/>
      <c r="BFL130" s="21"/>
      <c r="BFM130" s="21"/>
      <c r="BFN130" s="21"/>
      <c r="BFO130" s="21"/>
      <c r="BFP130" s="21"/>
      <c r="BFQ130" s="21"/>
      <c r="BFR130" s="21"/>
      <c r="BFS130" s="21"/>
      <c r="BFT130" s="21"/>
      <c r="BFU130" s="21"/>
      <c r="BFV130" s="21"/>
      <c r="BFW130" s="21"/>
      <c r="BFX130" s="21"/>
      <c r="BFY130" s="21"/>
      <c r="BFZ130" s="21"/>
      <c r="BGA130" s="21"/>
      <c r="BGB130" s="21"/>
      <c r="BGC130" s="21"/>
      <c r="BGD130" s="21"/>
      <c r="BGE130" s="21"/>
      <c r="BGF130" s="21"/>
      <c r="BGG130" s="21"/>
      <c r="BGH130" s="21"/>
      <c r="BGI130" s="21"/>
      <c r="BGJ130" s="21"/>
      <c r="BGK130" s="21"/>
      <c r="BGL130" s="21"/>
      <c r="BGM130" s="21"/>
      <c r="BGN130" s="21"/>
      <c r="BGO130" s="21"/>
      <c r="BGP130" s="21"/>
      <c r="BGQ130" s="21"/>
      <c r="BGR130" s="21"/>
      <c r="BGS130" s="21"/>
      <c r="BGT130" s="21"/>
      <c r="BGU130" s="21"/>
      <c r="BGV130" s="21"/>
      <c r="BGW130" s="21"/>
      <c r="BGX130" s="21"/>
      <c r="BGY130" s="21"/>
      <c r="BGZ130" s="21"/>
      <c r="BHA130" s="21"/>
      <c r="BHB130" s="21"/>
      <c r="BHC130" s="21"/>
      <c r="BHD130" s="21"/>
      <c r="BHE130" s="21"/>
      <c r="BHF130" s="21"/>
      <c r="BHG130" s="21"/>
      <c r="BHH130" s="21"/>
      <c r="BHI130" s="21"/>
      <c r="BHJ130" s="21"/>
      <c r="BHK130" s="21"/>
      <c r="BHL130" s="21"/>
      <c r="BHM130" s="21"/>
      <c r="BHN130" s="21"/>
      <c r="BHO130" s="21"/>
      <c r="BHP130" s="21"/>
      <c r="BHQ130" s="21"/>
      <c r="BHR130" s="21"/>
      <c r="BHS130" s="21"/>
      <c r="BHT130" s="21"/>
      <c r="BHU130" s="21"/>
      <c r="BHV130" s="21"/>
      <c r="BHW130" s="21"/>
      <c r="BHX130" s="21"/>
      <c r="BHY130" s="21"/>
      <c r="BHZ130" s="21"/>
      <c r="BIA130" s="21"/>
      <c r="BIB130" s="21"/>
      <c r="BIC130" s="21"/>
      <c r="BID130" s="21"/>
      <c r="BIE130" s="21"/>
      <c r="BIF130" s="21"/>
      <c r="BIG130" s="21"/>
      <c r="BIH130" s="21"/>
      <c r="BII130" s="21"/>
      <c r="BIJ130" s="21"/>
      <c r="BIK130" s="21"/>
      <c r="BIL130" s="21"/>
      <c r="BIM130" s="21"/>
      <c r="BIN130" s="21"/>
      <c r="BIO130" s="21"/>
      <c r="BIP130" s="21"/>
      <c r="BIQ130" s="21"/>
      <c r="BIR130" s="21"/>
      <c r="BIS130" s="21"/>
      <c r="BIT130" s="21"/>
      <c r="BIU130" s="21"/>
      <c r="BIV130" s="21"/>
      <c r="BIW130" s="21"/>
      <c r="BIX130" s="21"/>
      <c r="BIY130" s="21"/>
      <c r="BIZ130" s="21"/>
      <c r="BJA130" s="21"/>
      <c r="BJB130" s="21"/>
      <c r="BJC130" s="21"/>
      <c r="BJD130" s="21"/>
      <c r="BJE130" s="21"/>
      <c r="BJF130" s="21"/>
      <c r="BJG130" s="21"/>
      <c r="BJH130" s="21"/>
      <c r="BJI130" s="21"/>
      <c r="BJJ130" s="21"/>
      <c r="BJK130" s="21"/>
      <c r="BJL130" s="21"/>
      <c r="BJM130" s="21"/>
      <c r="BJN130" s="21"/>
      <c r="BJO130" s="21"/>
      <c r="BJP130" s="21"/>
      <c r="BJQ130" s="21"/>
      <c r="BJR130" s="21"/>
      <c r="BJS130" s="21"/>
      <c r="BJT130" s="21"/>
      <c r="BJU130" s="21"/>
      <c r="BJV130" s="21"/>
      <c r="BJW130" s="21"/>
      <c r="BJX130" s="21"/>
      <c r="BJY130" s="21"/>
      <c r="BJZ130" s="21"/>
      <c r="BKA130" s="21"/>
      <c r="BKB130" s="21"/>
      <c r="BKC130" s="21"/>
      <c r="BKD130" s="21"/>
      <c r="BKE130" s="21"/>
      <c r="BKF130" s="21"/>
      <c r="BKG130" s="21"/>
      <c r="BKH130" s="21"/>
      <c r="BKI130" s="21"/>
      <c r="BKJ130" s="21"/>
      <c r="BKK130" s="21"/>
      <c r="BKL130" s="21"/>
      <c r="BKM130" s="21"/>
      <c r="BKN130" s="21"/>
      <c r="BKO130" s="21"/>
      <c r="BKP130" s="21"/>
      <c r="BKQ130" s="21"/>
      <c r="BKR130" s="21"/>
      <c r="BKS130" s="21"/>
      <c r="BKT130" s="21"/>
      <c r="BKU130" s="21"/>
      <c r="BKV130" s="21"/>
      <c r="BKW130" s="21"/>
      <c r="BKX130" s="21"/>
      <c r="BKY130" s="21"/>
      <c r="BKZ130" s="21"/>
      <c r="BLA130" s="21"/>
      <c r="BLB130" s="21"/>
      <c r="BLC130" s="21"/>
      <c r="BLD130" s="21"/>
      <c r="BLE130" s="21"/>
      <c r="BLF130" s="21"/>
      <c r="BLG130" s="21"/>
      <c r="BLH130" s="21"/>
      <c r="BLI130" s="21"/>
      <c r="BLJ130" s="21"/>
      <c r="BLK130" s="21"/>
      <c r="BLL130" s="21"/>
      <c r="BLM130" s="21"/>
      <c r="BLN130" s="21"/>
      <c r="BLO130" s="21"/>
      <c r="BLP130" s="21"/>
      <c r="BLQ130" s="21"/>
      <c r="BLR130" s="21"/>
      <c r="BLS130" s="21"/>
      <c r="BLT130" s="21"/>
      <c r="BLU130" s="21"/>
      <c r="BLV130" s="21"/>
      <c r="BLW130" s="21"/>
      <c r="BLX130" s="21"/>
      <c r="BLY130" s="21"/>
      <c r="BLZ130" s="21"/>
      <c r="BMA130" s="21"/>
      <c r="BMB130" s="21"/>
      <c r="BMC130" s="21"/>
      <c r="BMD130" s="21"/>
      <c r="BME130" s="21"/>
      <c r="BMF130" s="21"/>
      <c r="BMG130" s="21"/>
      <c r="BMH130" s="21"/>
      <c r="BMI130" s="21"/>
      <c r="BMJ130" s="21"/>
      <c r="BMK130" s="21"/>
      <c r="BML130" s="21"/>
      <c r="BMM130" s="21"/>
      <c r="BMN130" s="21"/>
      <c r="BMO130" s="21"/>
      <c r="BMP130" s="21"/>
      <c r="BMQ130" s="21"/>
      <c r="BMR130" s="21"/>
      <c r="BMS130" s="21"/>
      <c r="BMT130" s="21"/>
      <c r="BMU130" s="21"/>
      <c r="BMV130" s="21"/>
      <c r="BMW130" s="21"/>
      <c r="BMX130" s="21"/>
      <c r="BMY130" s="21"/>
      <c r="BMZ130" s="21"/>
      <c r="BNA130" s="21"/>
      <c r="BNB130" s="21"/>
      <c r="BNC130" s="21"/>
      <c r="BND130" s="21"/>
      <c r="BNE130" s="21"/>
      <c r="BNF130" s="21"/>
      <c r="BNG130" s="21"/>
      <c r="BNH130" s="21"/>
      <c r="BNI130" s="21"/>
      <c r="BNJ130" s="21"/>
      <c r="BNK130" s="21"/>
      <c r="BNL130" s="21"/>
      <c r="BNM130" s="21"/>
      <c r="BNN130" s="21"/>
      <c r="BNO130" s="21"/>
      <c r="BNP130" s="21"/>
      <c r="BNQ130" s="21"/>
      <c r="BNR130" s="21"/>
      <c r="BNS130" s="21"/>
      <c r="BNT130" s="21"/>
      <c r="BNU130" s="21"/>
      <c r="BNV130" s="21"/>
      <c r="BNW130" s="21"/>
      <c r="BNX130" s="21"/>
      <c r="BNY130" s="21"/>
      <c r="BNZ130" s="21"/>
      <c r="BOA130" s="21"/>
      <c r="BOB130" s="21"/>
      <c r="BOC130" s="21"/>
      <c r="BOD130" s="21"/>
      <c r="BOE130" s="21"/>
      <c r="BOF130" s="21"/>
      <c r="BOG130" s="21"/>
      <c r="BOH130" s="21"/>
      <c r="BOI130" s="21"/>
      <c r="BOJ130" s="21"/>
      <c r="BOK130" s="21"/>
      <c r="BOL130" s="21"/>
      <c r="BOM130" s="21"/>
      <c r="BON130" s="21"/>
      <c r="BOO130" s="21"/>
      <c r="BOP130" s="21"/>
      <c r="BOQ130" s="21"/>
      <c r="BOR130" s="21"/>
      <c r="BOS130" s="21"/>
      <c r="BOT130" s="21"/>
      <c r="BOU130" s="21"/>
      <c r="BOV130" s="21"/>
      <c r="BOW130" s="21"/>
      <c r="BOX130" s="21"/>
      <c r="BOY130" s="21"/>
      <c r="BOZ130" s="21"/>
      <c r="BPA130" s="21"/>
      <c r="BPB130" s="21"/>
      <c r="BPC130" s="21"/>
      <c r="BPD130" s="21"/>
      <c r="BPE130" s="21"/>
      <c r="BPF130" s="21"/>
      <c r="BPG130" s="21"/>
      <c r="BPH130" s="21"/>
      <c r="BPI130" s="21"/>
      <c r="BPJ130" s="21"/>
      <c r="BPK130" s="21"/>
      <c r="BPL130" s="21"/>
      <c r="BPM130" s="21"/>
      <c r="BPN130" s="21"/>
      <c r="BPO130" s="21"/>
      <c r="BPP130" s="21"/>
      <c r="BPQ130" s="21"/>
      <c r="BPR130" s="21"/>
      <c r="BPS130" s="21"/>
      <c r="BPT130" s="21"/>
      <c r="BPU130" s="21"/>
      <c r="BPV130" s="21"/>
      <c r="BPW130" s="21"/>
      <c r="BPX130" s="21"/>
      <c r="BPY130" s="21"/>
      <c r="BPZ130" s="21"/>
      <c r="BQA130" s="21"/>
      <c r="BQB130" s="21"/>
      <c r="BQC130" s="21"/>
      <c r="BQD130" s="21"/>
      <c r="BQE130" s="21"/>
      <c r="BQF130" s="21"/>
      <c r="BQG130" s="21"/>
      <c r="BQH130" s="21"/>
      <c r="BQI130" s="21"/>
      <c r="BQJ130" s="21"/>
      <c r="BQK130" s="21"/>
      <c r="BQL130" s="21"/>
      <c r="BQM130" s="21"/>
      <c r="BQN130" s="21"/>
      <c r="BQO130" s="21"/>
      <c r="BQP130" s="21"/>
      <c r="BQQ130" s="21"/>
      <c r="BQR130" s="21"/>
      <c r="BQS130" s="21"/>
      <c r="BQT130" s="21"/>
      <c r="BQU130" s="21"/>
      <c r="BQV130" s="21"/>
      <c r="BQW130" s="21"/>
      <c r="BQX130" s="21"/>
      <c r="BQY130" s="21"/>
      <c r="BQZ130" s="21"/>
      <c r="BRA130" s="21"/>
      <c r="BRB130" s="21"/>
      <c r="BRC130" s="21"/>
      <c r="BRD130" s="21"/>
      <c r="BRE130" s="21"/>
      <c r="BRF130" s="21"/>
      <c r="BRG130" s="21"/>
      <c r="BRH130" s="21"/>
      <c r="BRI130" s="21"/>
      <c r="BRJ130" s="21"/>
      <c r="BRK130" s="21"/>
      <c r="BRL130" s="21"/>
      <c r="BRM130" s="21"/>
      <c r="BRN130" s="21"/>
      <c r="BRO130" s="21"/>
      <c r="BRP130" s="21"/>
      <c r="BRQ130" s="21"/>
      <c r="BRR130" s="21"/>
      <c r="BRS130" s="21"/>
      <c r="BRT130" s="21"/>
      <c r="BRU130" s="21"/>
      <c r="BRV130" s="21"/>
      <c r="BRW130" s="21"/>
      <c r="BRX130" s="21"/>
      <c r="BRY130" s="21"/>
      <c r="BRZ130" s="21"/>
      <c r="BSA130" s="21"/>
      <c r="BSB130" s="21"/>
      <c r="BSC130" s="21"/>
      <c r="BSD130" s="21"/>
      <c r="BSE130" s="21"/>
      <c r="BSF130" s="21"/>
      <c r="BSG130" s="21"/>
      <c r="BSH130" s="21"/>
      <c r="BSI130" s="21"/>
      <c r="BSJ130" s="21"/>
      <c r="BSK130" s="21"/>
      <c r="BSL130" s="21"/>
      <c r="BSM130" s="21"/>
      <c r="BSN130" s="21"/>
      <c r="BSO130" s="21"/>
      <c r="BSP130" s="21"/>
      <c r="BSQ130" s="21"/>
      <c r="BSR130" s="21"/>
      <c r="BSS130" s="21"/>
      <c r="BST130" s="21"/>
      <c r="BSU130" s="21"/>
      <c r="BSV130" s="21"/>
      <c r="BSW130" s="21"/>
      <c r="BSX130" s="21"/>
      <c r="BSY130" s="21"/>
      <c r="BSZ130" s="21"/>
      <c r="BTA130" s="21"/>
      <c r="BTB130" s="21"/>
      <c r="BTC130" s="21"/>
      <c r="BTD130" s="21"/>
      <c r="BTE130" s="21"/>
      <c r="BTF130" s="21"/>
      <c r="BTG130" s="21"/>
      <c r="BTH130" s="21"/>
      <c r="BTI130" s="21"/>
      <c r="BTJ130" s="21"/>
      <c r="BTK130" s="21"/>
      <c r="BTL130" s="21"/>
      <c r="BTM130" s="21"/>
      <c r="BTN130" s="21"/>
      <c r="BTO130" s="21"/>
      <c r="BTP130" s="21"/>
      <c r="BTQ130" s="21"/>
      <c r="BTR130" s="21"/>
      <c r="BTS130" s="21"/>
      <c r="BTT130" s="21"/>
      <c r="BTU130" s="21"/>
      <c r="BTV130" s="21"/>
      <c r="BTW130" s="21"/>
      <c r="BTX130" s="21"/>
      <c r="BTY130" s="21"/>
      <c r="BTZ130" s="21"/>
      <c r="BUA130" s="21"/>
      <c r="BUB130" s="21"/>
      <c r="BUC130" s="21"/>
      <c r="BUD130" s="21"/>
      <c r="BUE130" s="21"/>
      <c r="BUF130" s="21"/>
      <c r="BUG130" s="21"/>
      <c r="BUH130" s="21"/>
      <c r="BUI130" s="21"/>
      <c r="BUJ130" s="21"/>
      <c r="BUK130" s="21"/>
      <c r="BUL130" s="21"/>
      <c r="BUM130" s="21"/>
      <c r="BUN130" s="21"/>
      <c r="BUO130" s="21"/>
      <c r="BUP130" s="21"/>
      <c r="BUQ130" s="21"/>
      <c r="BUR130" s="21"/>
      <c r="BUS130" s="21"/>
      <c r="BUT130" s="21"/>
      <c r="BUU130" s="21"/>
      <c r="BUV130" s="21"/>
      <c r="BUW130" s="21"/>
      <c r="BUX130" s="21"/>
      <c r="BUY130" s="21"/>
      <c r="BUZ130" s="21"/>
      <c r="BVA130" s="21"/>
      <c r="BVB130" s="21"/>
      <c r="BVC130" s="21"/>
      <c r="BVD130" s="21"/>
      <c r="BVE130" s="21"/>
      <c r="BVF130" s="21"/>
      <c r="BVG130" s="21"/>
      <c r="BVH130" s="21"/>
      <c r="BVI130" s="21"/>
      <c r="BVJ130" s="21"/>
      <c r="BVK130" s="21"/>
      <c r="BVL130" s="21"/>
      <c r="BVM130" s="21"/>
      <c r="BVN130" s="21"/>
      <c r="BVO130" s="21"/>
      <c r="BVP130" s="21"/>
      <c r="BVQ130" s="21"/>
      <c r="BVR130" s="21"/>
      <c r="BVS130" s="21"/>
      <c r="BVT130" s="21"/>
      <c r="BVU130" s="21"/>
      <c r="BVV130" s="21"/>
      <c r="BVW130" s="21"/>
      <c r="BVX130" s="21"/>
      <c r="BVY130" s="21"/>
      <c r="BVZ130" s="21"/>
      <c r="BWA130" s="21"/>
      <c r="BWB130" s="21"/>
      <c r="BWC130" s="21"/>
      <c r="BWD130" s="21"/>
      <c r="BWE130" s="21"/>
      <c r="BWF130" s="21"/>
      <c r="BWG130" s="21"/>
      <c r="BWH130" s="21"/>
      <c r="BWI130" s="21"/>
      <c r="BWJ130" s="21"/>
      <c r="BWK130" s="21"/>
      <c r="BWL130" s="21"/>
      <c r="BWM130" s="21"/>
      <c r="BWN130" s="21"/>
      <c r="BWO130" s="21"/>
      <c r="BWP130" s="21"/>
      <c r="BWQ130" s="21"/>
      <c r="BWR130" s="21"/>
      <c r="BWS130" s="21"/>
      <c r="BWT130" s="21"/>
      <c r="BWU130" s="21"/>
      <c r="BWV130" s="21"/>
      <c r="BWW130" s="21"/>
      <c r="BWX130" s="21"/>
      <c r="BWY130" s="21"/>
      <c r="BWZ130" s="21"/>
      <c r="BXA130" s="21"/>
      <c r="BXB130" s="21"/>
      <c r="BXC130" s="21"/>
      <c r="BXD130" s="21"/>
      <c r="BXE130" s="21"/>
      <c r="BXF130" s="21"/>
      <c r="BXG130" s="21"/>
      <c r="BXH130" s="21"/>
      <c r="BXI130" s="21"/>
      <c r="BXJ130" s="21"/>
      <c r="BXK130" s="21"/>
      <c r="BXL130" s="21"/>
      <c r="BXM130" s="21"/>
      <c r="BXN130" s="21"/>
      <c r="BXO130" s="21"/>
      <c r="BXP130" s="21"/>
      <c r="BXQ130" s="21"/>
      <c r="BXR130" s="21"/>
      <c r="BXS130" s="21"/>
      <c r="BXT130" s="21"/>
      <c r="BXU130" s="21"/>
      <c r="BXV130" s="21"/>
      <c r="BXW130" s="21"/>
      <c r="BXX130" s="21"/>
      <c r="BXY130" s="21"/>
      <c r="BXZ130" s="21"/>
      <c r="BYA130" s="21"/>
      <c r="BYB130" s="21"/>
      <c r="BYC130" s="21"/>
      <c r="BYD130" s="21"/>
      <c r="BYE130" s="21"/>
      <c r="BYF130" s="21"/>
      <c r="BYG130" s="21"/>
      <c r="BYH130" s="21"/>
      <c r="BYI130" s="21"/>
      <c r="BYJ130" s="21"/>
      <c r="BYK130" s="21"/>
      <c r="BYL130" s="21"/>
      <c r="BYM130" s="21"/>
      <c r="BYN130" s="21"/>
      <c r="BYO130" s="21"/>
      <c r="BYP130" s="21"/>
      <c r="BYQ130" s="21"/>
      <c r="BYR130" s="21"/>
      <c r="BYS130" s="21"/>
      <c r="BYT130" s="21"/>
      <c r="BYU130" s="21"/>
      <c r="BYV130" s="21"/>
      <c r="BYW130" s="21"/>
      <c r="BYX130" s="21"/>
      <c r="BYY130" s="21"/>
      <c r="BYZ130" s="21"/>
      <c r="BZA130" s="21"/>
      <c r="BZB130" s="21"/>
      <c r="BZC130" s="21"/>
      <c r="BZD130" s="21"/>
      <c r="BZE130" s="21"/>
      <c r="BZF130" s="21"/>
      <c r="BZG130" s="21"/>
      <c r="BZH130" s="21"/>
      <c r="BZI130" s="21"/>
      <c r="BZJ130" s="21"/>
      <c r="BZK130" s="21"/>
      <c r="BZL130" s="21"/>
      <c r="BZM130" s="21"/>
      <c r="BZN130" s="21"/>
      <c r="BZO130" s="21"/>
      <c r="BZP130" s="21"/>
      <c r="BZQ130" s="21"/>
      <c r="BZR130" s="21"/>
      <c r="BZS130" s="21"/>
      <c r="BZT130" s="21"/>
      <c r="BZU130" s="21"/>
      <c r="BZV130" s="21"/>
      <c r="BZW130" s="21"/>
      <c r="BZX130" s="21"/>
      <c r="BZY130" s="21"/>
      <c r="BZZ130" s="21"/>
      <c r="CAA130" s="21"/>
      <c r="CAB130" s="21"/>
      <c r="CAC130" s="21"/>
      <c r="CAD130" s="21"/>
      <c r="CAE130" s="21"/>
      <c r="CAF130" s="21"/>
      <c r="CAG130" s="21"/>
      <c r="CAH130" s="21"/>
      <c r="CAI130" s="21"/>
      <c r="CAJ130" s="21"/>
      <c r="CAK130" s="21"/>
      <c r="CAL130" s="21"/>
      <c r="CAM130" s="21"/>
      <c r="CAN130" s="21"/>
      <c r="CAO130" s="21"/>
      <c r="CAP130" s="21"/>
      <c r="CAQ130" s="21"/>
      <c r="CAR130" s="21"/>
      <c r="CAS130" s="21"/>
      <c r="CAT130" s="21"/>
      <c r="CAU130" s="21"/>
      <c r="CAV130" s="21"/>
      <c r="CAW130" s="21"/>
      <c r="CAX130" s="21"/>
      <c r="CAY130" s="21"/>
      <c r="CAZ130" s="21"/>
      <c r="CBA130" s="21"/>
      <c r="CBB130" s="21"/>
      <c r="CBC130" s="21"/>
      <c r="CBD130" s="21"/>
      <c r="CBE130" s="21"/>
      <c r="CBF130" s="21"/>
      <c r="CBG130" s="21"/>
      <c r="CBH130" s="21"/>
      <c r="CBI130" s="21"/>
      <c r="CBJ130" s="21"/>
      <c r="CBK130" s="21"/>
      <c r="CBL130" s="21"/>
      <c r="CBM130" s="21"/>
      <c r="CBN130" s="21"/>
      <c r="CBO130" s="21"/>
      <c r="CBP130" s="21"/>
      <c r="CBQ130" s="21"/>
      <c r="CBR130" s="21"/>
      <c r="CBS130" s="21"/>
      <c r="CBT130" s="21"/>
      <c r="CBU130" s="21"/>
      <c r="CBV130" s="21"/>
      <c r="CBW130" s="21"/>
      <c r="CBX130" s="21"/>
      <c r="CBY130" s="21"/>
      <c r="CBZ130" s="21"/>
      <c r="CCA130" s="21"/>
      <c r="CCB130" s="21"/>
      <c r="CCC130" s="21"/>
      <c r="CCD130" s="21"/>
      <c r="CCE130" s="21"/>
      <c r="CCF130" s="21"/>
      <c r="CCG130" s="21"/>
      <c r="CCH130" s="21"/>
      <c r="CCI130" s="21"/>
      <c r="CCJ130" s="21"/>
      <c r="CCK130" s="21"/>
      <c r="CCL130" s="21"/>
      <c r="CCM130" s="21"/>
      <c r="CCN130" s="21"/>
      <c r="CCO130" s="21"/>
      <c r="CCP130" s="21"/>
      <c r="CCQ130" s="21"/>
      <c r="CCR130" s="21"/>
      <c r="CCS130" s="21"/>
      <c r="CCT130" s="21"/>
      <c r="CCU130" s="21"/>
      <c r="CCV130" s="21"/>
      <c r="CCW130" s="21"/>
      <c r="CCX130" s="21"/>
      <c r="CCY130" s="21"/>
      <c r="CCZ130" s="21"/>
      <c r="CDA130" s="21"/>
      <c r="CDB130" s="21"/>
      <c r="CDC130" s="21"/>
      <c r="CDD130" s="21"/>
      <c r="CDE130" s="21"/>
      <c r="CDF130" s="21"/>
      <c r="CDG130" s="21"/>
      <c r="CDH130" s="21"/>
      <c r="CDI130" s="21"/>
      <c r="CDJ130" s="21"/>
      <c r="CDK130" s="21"/>
      <c r="CDL130" s="21"/>
      <c r="CDM130" s="21"/>
      <c r="CDN130" s="21"/>
      <c r="CDO130" s="21"/>
      <c r="CDP130" s="21"/>
      <c r="CDQ130" s="21"/>
      <c r="CDR130" s="21"/>
      <c r="CDS130" s="21"/>
      <c r="CDT130" s="21"/>
      <c r="CDU130" s="21"/>
      <c r="CDV130" s="21"/>
      <c r="CDW130" s="21"/>
      <c r="CDX130" s="21"/>
      <c r="CDY130" s="21"/>
      <c r="CDZ130" s="21"/>
      <c r="CEA130" s="21"/>
      <c r="CEB130" s="21"/>
      <c r="CEC130" s="21"/>
      <c r="CED130" s="21"/>
      <c r="CEE130" s="21"/>
      <c r="CEF130" s="21"/>
      <c r="CEG130" s="21"/>
      <c r="CEH130" s="21"/>
      <c r="CEI130" s="21"/>
      <c r="CEJ130" s="21"/>
      <c r="CEK130" s="21"/>
      <c r="CEL130" s="21"/>
      <c r="CEM130" s="21"/>
      <c r="CEN130" s="21"/>
      <c r="CEO130" s="21"/>
      <c r="CEP130" s="21"/>
      <c r="CEQ130" s="21"/>
      <c r="CER130" s="21"/>
      <c r="CES130" s="21"/>
      <c r="CET130" s="21"/>
      <c r="CEU130" s="21"/>
      <c r="CEV130" s="21"/>
      <c r="CEW130" s="21"/>
      <c r="CEX130" s="21"/>
      <c r="CEY130" s="21"/>
      <c r="CEZ130" s="21"/>
      <c r="CFA130" s="21"/>
      <c r="CFB130" s="21"/>
      <c r="CFC130" s="21"/>
      <c r="CFD130" s="21"/>
      <c r="CFE130" s="21"/>
      <c r="CFF130" s="21"/>
      <c r="CFG130" s="21"/>
      <c r="CFH130" s="21"/>
      <c r="CFI130" s="21"/>
      <c r="CFJ130" s="21"/>
      <c r="CFK130" s="21"/>
      <c r="CFL130" s="21"/>
      <c r="CFM130" s="21"/>
      <c r="CFN130" s="21"/>
      <c r="CFO130" s="21"/>
      <c r="CFP130" s="21"/>
      <c r="CFQ130" s="21"/>
      <c r="CFR130" s="21"/>
      <c r="CFS130" s="21"/>
      <c r="CFT130" s="21"/>
      <c r="CFU130" s="21"/>
      <c r="CFV130" s="21"/>
      <c r="CFW130" s="21"/>
      <c r="CFX130" s="21"/>
      <c r="CFY130" s="21"/>
      <c r="CFZ130" s="21"/>
      <c r="CGA130" s="21"/>
      <c r="CGB130" s="21"/>
      <c r="CGC130" s="21"/>
      <c r="CGD130" s="21"/>
      <c r="CGE130" s="21"/>
      <c r="CGF130" s="21"/>
      <c r="CGG130" s="21"/>
      <c r="CGH130" s="21"/>
      <c r="CGI130" s="21"/>
      <c r="CGJ130" s="21"/>
      <c r="CGK130" s="21"/>
      <c r="CGL130" s="21"/>
      <c r="CGM130" s="21"/>
      <c r="CGN130" s="21"/>
      <c r="CGO130" s="21"/>
      <c r="CGP130" s="21"/>
      <c r="CGQ130" s="21"/>
      <c r="CGR130" s="21"/>
      <c r="CGS130" s="21"/>
      <c r="CGT130" s="21"/>
      <c r="CGU130" s="21"/>
      <c r="CGV130" s="21"/>
      <c r="CGW130" s="21"/>
      <c r="CGX130" s="21"/>
      <c r="CGY130" s="21"/>
      <c r="CGZ130" s="21"/>
      <c r="CHA130" s="21"/>
      <c r="CHB130" s="21"/>
      <c r="CHC130" s="21"/>
      <c r="CHD130" s="21"/>
      <c r="CHE130" s="21"/>
      <c r="CHF130" s="21"/>
      <c r="CHG130" s="21"/>
      <c r="CHH130" s="21"/>
      <c r="CHI130" s="21"/>
      <c r="CHJ130" s="21"/>
      <c r="CHK130" s="21"/>
      <c r="CHL130" s="21"/>
      <c r="CHM130" s="21"/>
      <c r="CHN130" s="21"/>
      <c r="CHO130" s="21"/>
      <c r="CHP130" s="21"/>
      <c r="CHQ130" s="21"/>
      <c r="CHR130" s="21"/>
      <c r="CHS130" s="21"/>
      <c r="CHT130" s="21"/>
      <c r="CHU130" s="21"/>
      <c r="CHV130" s="21"/>
      <c r="CHW130" s="21"/>
      <c r="CHX130" s="21"/>
      <c r="CHY130" s="21"/>
      <c r="CHZ130" s="21"/>
      <c r="CIA130" s="21"/>
      <c r="CIB130" s="21"/>
      <c r="CIC130" s="21"/>
      <c r="CID130" s="21"/>
      <c r="CIE130" s="21"/>
      <c r="CIF130" s="21"/>
      <c r="CIG130" s="21"/>
      <c r="CIH130" s="21"/>
      <c r="CII130" s="21"/>
      <c r="CIJ130" s="21"/>
      <c r="CIK130" s="21"/>
      <c r="CIL130" s="21"/>
      <c r="CIM130" s="21"/>
      <c r="CIN130" s="21"/>
      <c r="CIO130" s="21"/>
      <c r="CIP130" s="21"/>
      <c r="CIQ130" s="21"/>
      <c r="CIR130" s="21"/>
      <c r="CIS130" s="21"/>
      <c r="CIT130" s="21"/>
      <c r="CIU130" s="21"/>
      <c r="CIV130" s="21"/>
      <c r="CIW130" s="21"/>
      <c r="CIX130" s="21"/>
      <c r="CIY130" s="21"/>
      <c r="CIZ130" s="21"/>
      <c r="CJA130" s="21"/>
      <c r="CJB130" s="21"/>
      <c r="CJC130" s="21"/>
      <c r="CJD130" s="21"/>
      <c r="CJE130" s="21"/>
      <c r="CJF130" s="21"/>
      <c r="CJG130" s="21"/>
      <c r="CJH130" s="21"/>
      <c r="CJI130" s="21"/>
      <c r="CJJ130" s="21"/>
      <c r="CJK130" s="21"/>
      <c r="CJL130" s="21"/>
      <c r="CJM130" s="21"/>
      <c r="CJN130" s="21"/>
      <c r="CJO130" s="21"/>
      <c r="CJP130" s="21"/>
      <c r="CJQ130" s="21"/>
      <c r="CJR130" s="21"/>
      <c r="CJS130" s="21"/>
      <c r="CJT130" s="21"/>
      <c r="CJU130" s="21"/>
      <c r="CJV130" s="21"/>
      <c r="CJW130" s="21"/>
      <c r="CJX130" s="21"/>
      <c r="CJY130" s="21"/>
      <c r="CJZ130" s="21"/>
      <c r="CKA130" s="21"/>
      <c r="CKB130" s="21"/>
      <c r="CKC130" s="21"/>
      <c r="CKD130" s="21"/>
      <c r="CKE130" s="21"/>
      <c r="CKF130" s="21"/>
      <c r="CKG130" s="21"/>
      <c r="CKH130" s="21"/>
      <c r="CKI130" s="21"/>
      <c r="CKJ130" s="21"/>
      <c r="CKK130" s="21"/>
      <c r="CKL130" s="21"/>
      <c r="CKM130" s="21"/>
      <c r="CKN130" s="21"/>
      <c r="CKO130" s="21"/>
      <c r="CKP130" s="21"/>
      <c r="CKQ130" s="21"/>
      <c r="CKR130" s="21"/>
      <c r="CKS130" s="21"/>
      <c r="CKT130" s="21"/>
      <c r="CKU130" s="21"/>
      <c r="CKV130" s="21"/>
      <c r="CKW130" s="21"/>
      <c r="CKX130" s="21"/>
      <c r="CKY130" s="21"/>
      <c r="CKZ130" s="21"/>
      <c r="CLA130" s="21"/>
      <c r="CLB130" s="21"/>
      <c r="CLC130" s="21"/>
      <c r="CLD130" s="21"/>
      <c r="CLE130" s="21"/>
      <c r="CLF130" s="21"/>
      <c r="CLG130" s="21"/>
      <c r="CLH130" s="21"/>
      <c r="CLI130" s="21"/>
      <c r="CLJ130" s="21"/>
      <c r="CLK130" s="21"/>
      <c r="CLL130" s="21"/>
      <c r="CLM130" s="21"/>
      <c r="CLN130" s="21"/>
      <c r="CLO130" s="21"/>
      <c r="CLP130" s="21"/>
      <c r="CLQ130" s="21"/>
      <c r="CLR130" s="21"/>
      <c r="CLS130" s="21"/>
      <c r="CLT130" s="21"/>
      <c r="CLU130" s="21"/>
      <c r="CLV130" s="21"/>
      <c r="CLW130" s="21"/>
      <c r="CLX130" s="21"/>
      <c r="CLY130" s="21"/>
      <c r="CLZ130" s="21"/>
      <c r="CMA130" s="21"/>
      <c r="CMB130" s="21"/>
      <c r="CMC130" s="21"/>
      <c r="CMD130" s="21"/>
      <c r="CME130" s="21"/>
      <c r="CMF130" s="21"/>
      <c r="CMG130" s="21"/>
      <c r="CMH130" s="21"/>
      <c r="CMI130" s="21"/>
      <c r="CMJ130" s="21"/>
      <c r="CMK130" s="21"/>
      <c r="CML130" s="21"/>
      <c r="CMM130" s="21"/>
      <c r="CMN130" s="21"/>
      <c r="CMO130" s="21"/>
      <c r="CMP130" s="21"/>
      <c r="CMQ130" s="21"/>
      <c r="CMR130" s="21"/>
      <c r="CMS130" s="21"/>
      <c r="CMT130" s="21"/>
      <c r="CMU130" s="21"/>
      <c r="CMV130" s="21"/>
      <c r="CMW130" s="21"/>
      <c r="CMX130" s="21"/>
      <c r="CMY130" s="21"/>
      <c r="CMZ130" s="21"/>
      <c r="CNA130" s="21"/>
      <c r="CNB130" s="21"/>
      <c r="CNC130" s="21"/>
      <c r="CND130" s="21"/>
      <c r="CNE130" s="21"/>
      <c r="CNF130" s="21"/>
      <c r="CNG130" s="21"/>
      <c r="CNH130" s="21"/>
      <c r="CNI130" s="21"/>
      <c r="CNJ130" s="21"/>
      <c r="CNK130" s="21"/>
      <c r="CNL130" s="21"/>
      <c r="CNM130" s="21"/>
      <c r="CNN130" s="21"/>
      <c r="CNO130" s="21"/>
      <c r="CNP130" s="21"/>
      <c r="CNQ130" s="21"/>
      <c r="CNR130" s="21"/>
      <c r="CNS130" s="21"/>
      <c r="CNT130" s="21"/>
      <c r="CNU130" s="21"/>
      <c r="CNV130" s="21"/>
      <c r="CNW130" s="21"/>
      <c r="CNX130" s="21"/>
      <c r="CNY130" s="21"/>
      <c r="CNZ130" s="21"/>
      <c r="COA130" s="21"/>
      <c r="COB130" s="21"/>
      <c r="COC130" s="21"/>
      <c r="COD130" s="21"/>
      <c r="COE130" s="21"/>
      <c r="COF130" s="21"/>
      <c r="COG130" s="21"/>
      <c r="COH130" s="21"/>
      <c r="COI130" s="21"/>
      <c r="COJ130" s="21"/>
      <c r="COK130" s="21"/>
      <c r="COL130" s="21"/>
      <c r="COM130" s="21"/>
      <c r="CON130" s="21"/>
      <c r="COO130" s="21"/>
      <c r="COP130" s="21"/>
      <c r="COQ130" s="21"/>
      <c r="COR130" s="21"/>
      <c r="COS130" s="21"/>
      <c r="COT130" s="21"/>
      <c r="COU130" s="21"/>
      <c r="COV130" s="21"/>
      <c r="COW130" s="21"/>
      <c r="COX130" s="21"/>
      <c r="COY130" s="21"/>
      <c r="COZ130" s="21"/>
      <c r="CPA130" s="21"/>
      <c r="CPB130" s="21"/>
      <c r="CPC130" s="21"/>
      <c r="CPD130" s="21"/>
      <c r="CPE130" s="21"/>
      <c r="CPF130" s="21"/>
      <c r="CPG130" s="21"/>
      <c r="CPH130" s="21"/>
      <c r="CPI130" s="21"/>
      <c r="CPJ130" s="21"/>
      <c r="CPK130" s="21"/>
      <c r="CPL130" s="21"/>
      <c r="CPM130" s="21"/>
      <c r="CPN130" s="21"/>
      <c r="CPO130" s="21"/>
      <c r="CPP130" s="21"/>
      <c r="CPQ130" s="21"/>
      <c r="CPR130" s="21"/>
      <c r="CPS130" s="21"/>
      <c r="CPT130" s="21"/>
      <c r="CPU130" s="21"/>
      <c r="CPV130" s="21"/>
      <c r="CPW130" s="21"/>
      <c r="CPX130" s="21"/>
      <c r="CPY130" s="21"/>
      <c r="CPZ130" s="21"/>
      <c r="CQA130" s="21"/>
      <c r="CQB130" s="21"/>
      <c r="CQC130" s="21"/>
      <c r="CQD130" s="21"/>
      <c r="CQE130" s="21"/>
      <c r="CQF130" s="21"/>
      <c r="CQG130" s="21"/>
      <c r="CQH130" s="21"/>
      <c r="CQI130" s="21"/>
      <c r="CQJ130" s="21"/>
      <c r="CQK130" s="21"/>
      <c r="CQL130" s="21"/>
      <c r="CQM130" s="21"/>
      <c r="CQN130" s="21"/>
      <c r="CQO130" s="21"/>
      <c r="CQP130" s="21"/>
      <c r="CQQ130" s="21"/>
      <c r="CQR130" s="21"/>
      <c r="CQS130" s="21"/>
      <c r="CQT130" s="21"/>
      <c r="CQU130" s="21"/>
      <c r="CQV130" s="21"/>
      <c r="CQW130" s="21"/>
      <c r="CQX130" s="21"/>
      <c r="CQY130" s="21"/>
      <c r="CQZ130" s="21"/>
      <c r="CRA130" s="21"/>
      <c r="CRB130" s="21"/>
      <c r="CRC130" s="21"/>
      <c r="CRD130" s="21"/>
      <c r="CRE130" s="21"/>
      <c r="CRF130" s="21"/>
      <c r="CRG130" s="21"/>
      <c r="CRH130" s="21"/>
      <c r="CRI130" s="21"/>
      <c r="CRJ130" s="21"/>
      <c r="CRK130" s="21"/>
      <c r="CRL130" s="21"/>
      <c r="CRM130" s="21"/>
      <c r="CRN130" s="21"/>
      <c r="CRO130" s="21"/>
      <c r="CRP130" s="21"/>
      <c r="CRQ130" s="21"/>
      <c r="CRR130" s="21"/>
      <c r="CRS130" s="21"/>
      <c r="CRT130" s="21"/>
      <c r="CRU130" s="21"/>
      <c r="CRV130" s="21"/>
      <c r="CRW130" s="21"/>
      <c r="CRX130" s="21"/>
      <c r="CRY130" s="21"/>
      <c r="CRZ130" s="21"/>
      <c r="CSA130" s="21"/>
      <c r="CSB130" s="21"/>
      <c r="CSC130" s="21"/>
      <c r="CSD130" s="21"/>
      <c r="CSE130" s="21"/>
      <c r="CSF130" s="21"/>
      <c r="CSG130" s="21"/>
      <c r="CSH130" s="21"/>
      <c r="CSI130" s="21"/>
      <c r="CSJ130" s="21"/>
      <c r="CSK130" s="21"/>
      <c r="CSL130" s="21"/>
      <c r="CSM130" s="21"/>
      <c r="CSN130" s="21"/>
      <c r="CSO130" s="21"/>
      <c r="CSP130" s="21"/>
      <c r="CSQ130" s="21"/>
      <c r="CSR130" s="21"/>
      <c r="CSS130" s="21"/>
      <c r="CST130" s="21"/>
      <c r="CSU130" s="21"/>
      <c r="CSV130" s="21"/>
      <c r="CSW130" s="21"/>
      <c r="CSX130" s="21"/>
      <c r="CSY130" s="21"/>
      <c r="CSZ130" s="21"/>
      <c r="CTA130" s="21"/>
      <c r="CTB130" s="21"/>
      <c r="CTC130" s="21"/>
      <c r="CTD130" s="21"/>
      <c r="CTE130" s="21"/>
      <c r="CTF130" s="21"/>
      <c r="CTG130" s="21"/>
      <c r="CTH130" s="21"/>
      <c r="CTI130" s="21"/>
      <c r="CTJ130" s="21"/>
      <c r="CTK130" s="21"/>
      <c r="CTL130" s="21"/>
      <c r="CTM130" s="21"/>
      <c r="CTN130" s="21"/>
      <c r="CTO130" s="21"/>
      <c r="CTP130" s="21"/>
      <c r="CTQ130" s="21"/>
      <c r="CTR130" s="21"/>
      <c r="CTS130" s="21"/>
      <c r="CTT130" s="21"/>
      <c r="CTU130" s="21"/>
      <c r="CTV130" s="21"/>
      <c r="CTW130" s="21"/>
      <c r="CTX130" s="21"/>
      <c r="CTY130" s="21"/>
      <c r="CTZ130" s="21"/>
      <c r="CUA130" s="21"/>
      <c r="CUB130" s="21"/>
      <c r="CUC130" s="21"/>
      <c r="CUD130" s="21"/>
      <c r="CUE130" s="21"/>
      <c r="CUF130" s="21"/>
      <c r="CUG130" s="21"/>
      <c r="CUH130" s="21"/>
      <c r="CUI130" s="21"/>
      <c r="CUJ130" s="21"/>
      <c r="CUK130" s="21"/>
      <c r="CUL130" s="21"/>
      <c r="CUM130" s="21"/>
      <c r="CUN130" s="21"/>
      <c r="CUO130" s="21"/>
      <c r="CUP130" s="21"/>
      <c r="CUQ130" s="21"/>
      <c r="CUR130" s="21"/>
      <c r="CUS130" s="21"/>
      <c r="CUT130" s="21"/>
      <c r="CUU130" s="21"/>
      <c r="CUV130" s="21"/>
      <c r="CUW130" s="21"/>
      <c r="CUX130" s="21"/>
      <c r="CUY130" s="21"/>
      <c r="CUZ130" s="21"/>
      <c r="CVA130" s="21"/>
      <c r="CVB130" s="21"/>
      <c r="CVC130" s="21"/>
      <c r="CVD130" s="21"/>
      <c r="CVE130" s="21"/>
      <c r="CVF130" s="21"/>
      <c r="CVG130" s="21"/>
      <c r="CVH130" s="21"/>
      <c r="CVI130" s="21"/>
      <c r="CVJ130" s="21"/>
      <c r="CVK130" s="21"/>
      <c r="CVL130" s="21"/>
      <c r="CVM130" s="21"/>
      <c r="CVN130" s="21"/>
      <c r="CVO130" s="21"/>
      <c r="CVP130" s="21"/>
      <c r="CVQ130" s="21"/>
      <c r="CVR130" s="21"/>
      <c r="CVS130" s="21"/>
      <c r="CVT130" s="21"/>
      <c r="CVU130" s="21"/>
      <c r="CVV130" s="21"/>
      <c r="CVW130" s="21"/>
      <c r="CVX130" s="21"/>
      <c r="CVY130" s="21"/>
      <c r="CVZ130" s="21"/>
      <c r="CWA130" s="21"/>
      <c r="CWB130" s="21"/>
      <c r="CWC130" s="21"/>
      <c r="CWD130" s="21"/>
      <c r="CWE130" s="21"/>
      <c r="CWF130" s="21"/>
      <c r="CWG130" s="21"/>
      <c r="CWH130" s="21"/>
      <c r="CWI130" s="21"/>
      <c r="CWJ130" s="21"/>
      <c r="CWK130" s="21"/>
      <c r="CWL130" s="21"/>
      <c r="CWM130" s="21"/>
      <c r="CWN130" s="21"/>
      <c r="CWO130" s="21"/>
      <c r="CWP130" s="21"/>
      <c r="CWQ130" s="21"/>
      <c r="CWR130" s="21"/>
      <c r="CWS130" s="21"/>
      <c r="CWT130" s="21"/>
      <c r="CWU130" s="21"/>
      <c r="CWV130" s="21"/>
      <c r="CWW130" s="21"/>
      <c r="CWX130" s="21"/>
      <c r="CWY130" s="21"/>
      <c r="CWZ130" s="21"/>
      <c r="CXA130" s="21"/>
      <c r="CXB130" s="21"/>
      <c r="CXC130" s="21"/>
      <c r="CXD130" s="21"/>
      <c r="CXE130" s="21"/>
      <c r="CXF130" s="21"/>
      <c r="CXG130" s="21"/>
      <c r="CXH130" s="21"/>
      <c r="CXI130" s="21"/>
      <c r="CXJ130" s="21"/>
      <c r="CXK130" s="21"/>
      <c r="CXL130" s="21"/>
      <c r="CXM130" s="21"/>
      <c r="CXN130" s="21"/>
      <c r="CXO130" s="21"/>
      <c r="CXP130" s="21"/>
      <c r="CXQ130" s="21"/>
      <c r="CXR130" s="21"/>
      <c r="CXS130" s="21"/>
      <c r="CXT130" s="21"/>
      <c r="CXU130" s="21"/>
      <c r="CXV130" s="21"/>
      <c r="CXW130" s="21"/>
      <c r="CXX130" s="21"/>
      <c r="CXY130" s="21"/>
      <c r="CXZ130" s="21"/>
      <c r="CYA130" s="21"/>
      <c r="CYB130" s="21"/>
      <c r="CYC130" s="21"/>
      <c r="CYD130" s="21"/>
      <c r="CYE130" s="21"/>
      <c r="CYF130" s="21"/>
      <c r="CYG130" s="21"/>
      <c r="CYH130" s="21"/>
      <c r="CYI130" s="21"/>
      <c r="CYJ130" s="21"/>
      <c r="CYK130" s="21"/>
      <c r="CYL130" s="21"/>
      <c r="CYM130" s="21"/>
      <c r="CYN130" s="21"/>
      <c r="CYO130" s="21"/>
      <c r="CYP130" s="21"/>
      <c r="CYQ130" s="21"/>
      <c r="CYR130" s="21"/>
      <c r="CYS130" s="21"/>
      <c r="CYT130" s="21"/>
      <c r="CYU130" s="21"/>
      <c r="CYV130" s="21"/>
      <c r="CYW130" s="21"/>
      <c r="CYX130" s="21"/>
      <c r="CYY130" s="21"/>
      <c r="CYZ130" s="21"/>
      <c r="CZA130" s="21"/>
      <c r="CZB130" s="21"/>
      <c r="CZC130" s="21"/>
      <c r="CZD130" s="21"/>
      <c r="CZE130" s="21"/>
      <c r="CZF130" s="21"/>
      <c r="CZG130" s="21"/>
      <c r="CZH130" s="21"/>
      <c r="CZI130" s="21"/>
      <c r="CZJ130" s="21"/>
      <c r="CZK130" s="21"/>
      <c r="CZL130" s="21"/>
      <c r="CZM130" s="21"/>
      <c r="CZN130" s="21"/>
      <c r="CZO130" s="21"/>
      <c r="CZP130" s="21"/>
      <c r="CZQ130" s="21"/>
      <c r="CZR130" s="21"/>
      <c r="CZS130" s="21"/>
      <c r="CZT130" s="21"/>
      <c r="CZU130" s="21"/>
      <c r="CZV130" s="21"/>
      <c r="CZW130" s="21"/>
      <c r="CZX130" s="21"/>
      <c r="CZY130" s="21"/>
      <c r="CZZ130" s="21"/>
      <c r="DAA130" s="21"/>
      <c r="DAB130" s="21"/>
      <c r="DAC130" s="21"/>
      <c r="DAD130" s="21"/>
      <c r="DAE130" s="21"/>
      <c r="DAF130" s="21"/>
      <c r="DAG130" s="21"/>
      <c r="DAH130" s="21"/>
      <c r="DAI130" s="21"/>
      <c r="DAJ130" s="21"/>
      <c r="DAK130" s="21"/>
      <c r="DAL130" s="21"/>
      <c r="DAM130" s="21"/>
      <c r="DAN130" s="21"/>
      <c r="DAO130" s="21"/>
      <c r="DAP130" s="21"/>
      <c r="DAQ130" s="21"/>
      <c r="DAR130" s="21"/>
      <c r="DAS130" s="21"/>
      <c r="DAT130" s="21"/>
      <c r="DAU130" s="21"/>
      <c r="DAV130" s="21"/>
      <c r="DAW130" s="21"/>
      <c r="DAX130" s="21"/>
      <c r="DAY130" s="21"/>
      <c r="DAZ130" s="21"/>
      <c r="DBA130" s="21"/>
      <c r="DBB130" s="21"/>
      <c r="DBC130" s="21"/>
      <c r="DBD130" s="21"/>
      <c r="DBE130" s="21"/>
      <c r="DBF130" s="21"/>
      <c r="DBG130" s="21"/>
      <c r="DBH130" s="21"/>
      <c r="DBI130" s="21"/>
      <c r="DBJ130" s="21"/>
      <c r="DBK130" s="21"/>
      <c r="DBL130" s="21"/>
      <c r="DBM130" s="21"/>
      <c r="DBN130" s="21"/>
      <c r="DBO130" s="21"/>
      <c r="DBP130" s="21"/>
      <c r="DBQ130" s="21"/>
      <c r="DBR130" s="21"/>
      <c r="DBS130" s="21"/>
      <c r="DBT130" s="21"/>
      <c r="DBU130" s="21"/>
      <c r="DBV130" s="21"/>
      <c r="DBW130" s="21"/>
      <c r="DBX130" s="21"/>
      <c r="DBY130" s="21"/>
      <c r="DBZ130" s="21"/>
      <c r="DCA130" s="21"/>
      <c r="DCB130" s="21"/>
      <c r="DCC130" s="21"/>
      <c r="DCD130" s="21"/>
      <c r="DCE130" s="21"/>
      <c r="DCF130" s="21"/>
      <c r="DCG130" s="21"/>
      <c r="DCH130" s="21"/>
      <c r="DCI130" s="21"/>
      <c r="DCJ130" s="21"/>
      <c r="DCK130" s="21"/>
      <c r="DCL130" s="21"/>
      <c r="DCM130" s="21"/>
      <c r="DCN130" s="21"/>
      <c r="DCO130" s="21"/>
      <c r="DCP130" s="21"/>
      <c r="DCQ130" s="21"/>
      <c r="DCR130" s="21"/>
      <c r="DCS130" s="21"/>
      <c r="DCT130" s="21"/>
      <c r="DCU130" s="21"/>
      <c r="DCV130" s="21"/>
      <c r="DCW130" s="21"/>
      <c r="DCX130" s="21"/>
      <c r="DCY130" s="21"/>
      <c r="DCZ130" s="21"/>
      <c r="DDA130" s="21"/>
      <c r="DDB130" s="21"/>
      <c r="DDC130" s="21"/>
      <c r="DDD130" s="21"/>
      <c r="DDE130" s="21"/>
      <c r="DDF130" s="21"/>
      <c r="DDG130" s="21"/>
      <c r="DDH130" s="21"/>
      <c r="DDI130" s="21"/>
      <c r="DDJ130" s="21"/>
      <c r="DDK130" s="21"/>
      <c r="DDL130" s="21"/>
      <c r="DDM130" s="21"/>
      <c r="DDN130" s="21"/>
      <c r="DDO130" s="21"/>
      <c r="DDP130" s="21"/>
      <c r="DDQ130" s="21"/>
      <c r="DDR130" s="21"/>
      <c r="DDS130" s="21"/>
      <c r="DDT130" s="21"/>
      <c r="DDU130" s="21"/>
      <c r="DDV130" s="21"/>
      <c r="DDW130" s="21"/>
      <c r="DDX130" s="21"/>
      <c r="DDY130" s="21"/>
      <c r="DDZ130" s="21"/>
      <c r="DEA130" s="21"/>
      <c r="DEB130" s="21"/>
      <c r="DEC130" s="21"/>
      <c r="DED130" s="21"/>
      <c r="DEE130" s="21"/>
      <c r="DEF130" s="21"/>
      <c r="DEG130" s="21"/>
      <c r="DEH130" s="21"/>
      <c r="DEI130" s="21"/>
      <c r="DEJ130" s="21"/>
      <c r="DEK130" s="21"/>
      <c r="DEL130" s="21"/>
      <c r="DEM130" s="21"/>
      <c r="DEN130" s="21"/>
      <c r="DEO130" s="21"/>
      <c r="DEP130" s="21"/>
      <c r="DEQ130" s="21"/>
      <c r="DER130" s="21"/>
      <c r="DES130" s="21"/>
      <c r="DET130" s="21"/>
      <c r="DEU130" s="21"/>
      <c r="DEV130" s="21"/>
      <c r="DEW130" s="21"/>
      <c r="DEX130" s="21"/>
      <c r="DEY130" s="21"/>
      <c r="DEZ130" s="21"/>
      <c r="DFA130" s="21"/>
      <c r="DFB130" s="21"/>
      <c r="DFC130" s="21"/>
      <c r="DFD130" s="21"/>
      <c r="DFE130" s="21"/>
      <c r="DFF130" s="21"/>
      <c r="DFG130" s="21"/>
      <c r="DFH130" s="21"/>
      <c r="DFI130" s="21"/>
      <c r="DFJ130" s="21"/>
      <c r="DFK130" s="21"/>
      <c r="DFL130" s="21"/>
      <c r="DFM130" s="21"/>
      <c r="DFN130" s="21"/>
      <c r="DFO130" s="21"/>
      <c r="DFP130" s="21"/>
      <c r="DFQ130" s="21"/>
      <c r="DFR130" s="21"/>
      <c r="DFS130" s="21"/>
      <c r="DFT130" s="21"/>
      <c r="DFU130" s="21"/>
      <c r="DFV130" s="21"/>
      <c r="DFW130" s="21"/>
      <c r="DFX130" s="21"/>
      <c r="DFY130" s="21"/>
      <c r="DFZ130" s="21"/>
      <c r="DGA130" s="21"/>
      <c r="DGB130" s="21"/>
      <c r="DGC130" s="21"/>
      <c r="DGD130" s="21"/>
      <c r="DGE130" s="21"/>
      <c r="DGF130" s="21"/>
      <c r="DGG130" s="21"/>
      <c r="DGH130" s="21"/>
      <c r="DGI130" s="21"/>
      <c r="DGJ130" s="21"/>
      <c r="DGK130" s="21"/>
      <c r="DGL130" s="21"/>
      <c r="DGM130" s="21"/>
      <c r="DGN130" s="21"/>
      <c r="DGO130" s="21"/>
      <c r="DGP130" s="21"/>
      <c r="DGQ130" s="21"/>
      <c r="DGR130" s="21"/>
      <c r="DGS130" s="21"/>
      <c r="DGT130" s="21"/>
      <c r="DGU130" s="21"/>
      <c r="DGV130" s="21"/>
      <c r="DGW130" s="21"/>
      <c r="DGX130" s="21"/>
      <c r="DGY130" s="21"/>
      <c r="DGZ130" s="21"/>
      <c r="DHA130" s="21"/>
      <c r="DHB130" s="21"/>
      <c r="DHC130" s="21"/>
      <c r="DHD130" s="21"/>
      <c r="DHE130" s="21"/>
      <c r="DHF130" s="21"/>
      <c r="DHG130" s="21"/>
      <c r="DHH130" s="21"/>
      <c r="DHI130" s="21"/>
      <c r="DHJ130" s="21"/>
      <c r="DHK130" s="21"/>
      <c r="DHL130" s="21"/>
      <c r="DHM130" s="21"/>
      <c r="DHN130" s="21"/>
      <c r="DHO130" s="21"/>
      <c r="DHP130" s="21"/>
      <c r="DHQ130" s="21"/>
      <c r="DHR130" s="21"/>
      <c r="DHS130" s="21"/>
      <c r="DHT130" s="21"/>
      <c r="DHU130" s="21"/>
      <c r="DHV130" s="21"/>
      <c r="DHW130" s="21"/>
      <c r="DHX130" s="21"/>
      <c r="DHY130" s="21"/>
      <c r="DHZ130" s="21"/>
      <c r="DIA130" s="21"/>
      <c r="DIB130" s="21"/>
      <c r="DIC130" s="21"/>
      <c r="DID130" s="21"/>
      <c r="DIE130" s="21"/>
      <c r="DIF130" s="21"/>
      <c r="DIG130" s="21"/>
      <c r="DIH130" s="21"/>
      <c r="DII130" s="21"/>
      <c r="DIJ130" s="21"/>
      <c r="DIK130" s="21"/>
      <c r="DIL130" s="21"/>
      <c r="DIM130" s="21"/>
      <c r="DIN130" s="21"/>
      <c r="DIO130" s="21"/>
      <c r="DIP130" s="21"/>
      <c r="DIQ130" s="21"/>
      <c r="DIR130" s="21"/>
      <c r="DIS130" s="21"/>
      <c r="DIT130" s="21"/>
      <c r="DIU130" s="21"/>
      <c r="DIV130" s="21"/>
      <c r="DIW130" s="21"/>
      <c r="DIX130" s="21"/>
      <c r="DIY130" s="21"/>
      <c r="DIZ130" s="21"/>
      <c r="DJA130" s="21"/>
      <c r="DJB130" s="21"/>
      <c r="DJC130" s="21"/>
      <c r="DJD130" s="21"/>
      <c r="DJE130" s="21"/>
      <c r="DJF130" s="21"/>
      <c r="DJG130" s="21"/>
      <c r="DJH130" s="21"/>
      <c r="DJI130" s="21"/>
      <c r="DJJ130" s="21"/>
      <c r="DJK130" s="21"/>
      <c r="DJL130" s="21"/>
      <c r="DJM130" s="21"/>
      <c r="DJN130" s="21"/>
      <c r="DJO130" s="21"/>
      <c r="DJP130" s="21"/>
      <c r="DJQ130" s="21"/>
      <c r="DJR130" s="21"/>
      <c r="DJS130" s="21"/>
      <c r="DJT130" s="21"/>
      <c r="DJU130" s="21"/>
      <c r="DJV130" s="21"/>
      <c r="DJW130" s="21"/>
      <c r="DJX130" s="21"/>
      <c r="DJY130" s="21"/>
      <c r="DJZ130" s="21"/>
      <c r="DKA130" s="21"/>
      <c r="DKB130" s="21"/>
      <c r="DKC130" s="21"/>
      <c r="DKD130" s="21"/>
      <c r="DKE130" s="21"/>
      <c r="DKF130" s="21"/>
      <c r="DKG130" s="21"/>
      <c r="DKH130" s="21"/>
      <c r="DKI130" s="21"/>
      <c r="DKJ130" s="21"/>
      <c r="DKK130" s="21"/>
      <c r="DKL130" s="21"/>
      <c r="DKM130" s="21"/>
      <c r="DKN130" s="21"/>
      <c r="DKO130" s="21"/>
      <c r="DKP130" s="21"/>
      <c r="DKQ130" s="21"/>
      <c r="DKR130" s="21"/>
      <c r="DKS130" s="21"/>
      <c r="DKT130" s="21"/>
      <c r="DKU130" s="21"/>
      <c r="DKV130" s="21"/>
      <c r="DKW130" s="21"/>
      <c r="DKX130" s="21"/>
      <c r="DKY130" s="21"/>
      <c r="DKZ130" s="21"/>
      <c r="DLA130" s="21"/>
      <c r="DLB130" s="21"/>
      <c r="DLC130" s="21"/>
      <c r="DLD130" s="21"/>
      <c r="DLE130" s="21"/>
      <c r="DLF130" s="21"/>
      <c r="DLG130" s="21"/>
      <c r="DLH130" s="21"/>
      <c r="DLI130" s="21"/>
      <c r="DLJ130" s="21"/>
      <c r="DLK130" s="21"/>
      <c r="DLL130" s="21"/>
      <c r="DLM130" s="21"/>
      <c r="DLN130" s="21"/>
      <c r="DLO130" s="21"/>
      <c r="DLP130" s="21"/>
      <c r="DLQ130" s="21"/>
      <c r="DLR130" s="21"/>
      <c r="DLS130" s="21"/>
      <c r="DLT130" s="21"/>
      <c r="DLU130" s="21"/>
      <c r="DLV130" s="21"/>
      <c r="DLW130" s="21"/>
      <c r="DLX130" s="21"/>
      <c r="DLY130" s="21"/>
      <c r="DLZ130" s="21"/>
      <c r="DMA130" s="21"/>
      <c r="DMB130" s="21"/>
      <c r="DMC130" s="21"/>
      <c r="DMD130" s="21"/>
      <c r="DME130" s="21"/>
      <c r="DMF130" s="21"/>
      <c r="DMG130" s="21"/>
      <c r="DMH130" s="21"/>
      <c r="DMI130" s="21"/>
      <c r="DMJ130" s="21"/>
      <c r="DMK130" s="21"/>
      <c r="DML130" s="21"/>
      <c r="DMM130" s="21"/>
      <c r="DMN130" s="21"/>
      <c r="DMO130" s="21"/>
      <c r="DMP130" s="21"/>
      <c r="DMQ130" s="21"/>
      <c r="DMR130" s="21"/>
      <c r="DMS130" s="21"/>
      <c r="DMT130" s="21"/>
      <c r="DMU130" s="21"/>
      <c r="DMV130" s="21"/>
      <c r="DMW130" s="21"/>
      <c r="DMX130" s="21"/>
      <c r="DMY130" s="21"/>
      <c r="DMZ130" s="21"/>
      <c r="DNA130" s="21"/>
      <c r="DNB130" s="21"/>
      <c r="DNC130" s="21"/>
      <c r="DND130" s="21"/>
      <c r="DNE130" s="21"/>
      <c r="DNF130" s="21"/>
      <c r="DNG130" s="21"/>
      <c r="DNH130" s="21"/>
      <c r="DNI130" s="21"/>
      <c r="DNJ130" s="21"/>
      <c r="DNK130" s="21"/>
      <c r="DNL130" s="21"/>
      <c r="DNM130" s="21"/>
      <c r="DNN130" s="21"/>
      <c r="DNO130" s="21"/>
      <c r="DNP130" s="21"/>
      <c r="DNQ130" s="21"/>
      <c r="DNR130" s="21"/>
      <c r="DNS130" s="21"/>
      <c r="DNT130" s="21"/>
      <c r="DNU130" s="21"/>
      <c r="DNV130" s="21"/>
      <c r="DNW130" s="21"/>
      <c r="DNX130" s="21"/>
      <c r="DNY130" s="21"/>
      <c r="DNZ130" s="21"/>
      <c r="DOA130" s="21"/>
      <c r="DOB130" s="21"/>
      <c r="DOC130" s="21"/>
      <c r="DOD130" s="21"/>
      <c r="DOE130" s="21"/>
      <c r="DOF130" s="21"/>
      <c r="DOG130" s="21"/>
      <c r="DOH130" s="21"/>
      <c r="DOI130" s="21"/>
      <c r="DOJ130" s="21"/>
      <c r="DOK130" s="21"/>
      <c r="DOL130" s="21"/>
      <c r="DOM130" s="21"/>
      <c r="DON130" s="21"/>
      <c r="DOO130" s="21"/>
      <c r="DOP130" s="21"/>
      <c r="DOQ130" s="21"/>
      <c r="DOR130" s="21"/>
      <c r="DOS130" s="21"/>
      <c r="DOT130" s="21"/>
      <c r="DOU130" s="21"/>
      <c r="DOV130" s="21"/>
      <c r="DOW130" s="21"/>
      <c r="DOX130" s="21"/>
      <c r="DOY130" s="21"/>
      <c r="DOZ130" s="21"/>
      <c r="DPA130" s="21"/>
      <c r="DPB130" s="21"/>
      <c r="DPC130" s="21"/>
      <c r="DPD130" s="21"/>
      <c r="DPE130" s="21"/>
      <c r="DPF130" s="21"/>
      <c r="DPG130" s="21"/>
      <c r="DPH130" s="21"/>
      <c r="DPI130" s="21"/>
      <c r="DPJ130" s="21"/>
      <c r="DPK130" s="21"/>
      <c r="DPL130" s="21"/>
      <c r="DPM130" s="21"/>
      <c r="DPN130" s="21"/>
      <c r="DPO130" s="21"/>
      <c r="DPP130" s="21"/>
      <c r="DPQ130" s="21"/>
      <c r="DPR130" s="21"/>
      <c r="DPS130" s="21"/>
      <c r="DPT130" s="21"/>
      <c r="DPU130" s="21"/>
      <c r="DPV130" s="21"/>
      <c r="DPW130" s="21"/>
      <c r="DPX130" s="21"/>
      <c r="DPY130" s="21"/>
      <c r="DPZ130" s="21"/>
      <c r="DQA130" s="21"/>
      <c r="DQB130" s="21"/>
      <c r="DQC130" s="21"/>
      <c r="DQD130" s="21"/>
      <c r="DQE130" s="21"/>
      <c r="DQF130" s="21"/>
      <c r="DQG130" s="21"/>
      <c r="DQH130" s="21"/>
      <c r="DQI130" s="21"/>
      <c r="DQJ130" s="21"/>
      <c r="DQK130" s="21"/>
      <c r="DQL130" s="21"/>
      <c r="DQM130" s="21"/>
      <c r="DQN130" s="21"/>
      <c r="DQO130" s="21"/>
      <c r="DQP130" s="21"/>
      <c r="DQQ130" s="21"/>
      <c r="DQR130" s="21"/>
      <c r="DQS130" s="21"/>
      <c r="DQT130" s="21"/>
      <c r="DQU130" s="21"/>
      <c r="DQV130" s="21"/>
      <c r="DQW130" s="21"/>
      <c r="DQX130" s="21"/>
      <c r="DQY130" s="21"/>
      <c r="DQZ130" s="21"/>
      <c r="DRA130" s="21"/>
      <c r="DRB130" s="21"/>
      <c r="DRC130" s="21"/>
      <c r="DRD130" s="21"/>
      <c r="DRE130" s="21"/>
      <c r="DRF130" s="21"/>
      <c r="DRG130" s="21"/>
      <c r="DRH130" s="21"/>
      <c r="DRI130" s="21"/>
      <c r="DRJ130" s="21"/>
      <c r="DRK130" s="21"/>
      <c r="DRL130" s="21"/>
      <c r="DRM130" s="21"/>
      <c r="DRN130" s="21"/>
      <c r="DRO130" s="21"/>
      <c r="DRP130" s="21"/>
      <c r="DRQ130" s="21"/>
      <c r="DRR130" s="21"/>
      <c r="DRS130" s="21"/>
      <c r="DRT130" s="21"/>
      <c r="DRU130" s="21"/>
      <c r="DRV130" s="21"/>
      <c r="DRW130" s="21"/>
      <c r="DRX130" s="21"/>
      <c r="DRY130" s="21"/>
      <c r="DRZ130" s="21"/>
      <c r="DSA130" s="21"/>
      <c r="DSB130" s="21"/>
      <c r="DSC130" s="21"/>
      <c r="DSD130" s="21"/>
      <c r="DSE130" s="21"/>
      <c r="DSF130" s="21"/>
      <c r="DSG130" s="21"/>
      <c r="DSH130" s="21"/>
      <c r="DSI130" s="21"/>
      <c r="DSJ130" s="21"/>
      <c r="DSK130" s="21"/>
      <c r="DSL130" s="21"/>
      <c r="DSM130" s="21"/>
      <c r="DSN130" s="21"/>
      <c r="DSO130" s="21"/>
      <c r="DSP130" s="21"/>
      <c r="DSQ130" s="21"/>
      <c r="DSR130" s="21"/>
      <c r="DSS130" s="21"/>
      <c r="DST130" s="21"/>
      <c r="DSU130" s="21"/>
      <c r="DSV130" s="21"/>
      <c r="DSW130" s="21"/>
      <c r="DSX130" s="21"/>
      <c r="DSY130" s="21"/>
      <c r="DSZ130" s="21"/>
      <c r="DTA130" s="21"/>
      <c r="DTB130" s="21"/>
      <c r="DTC130" s="21"/>
      <c r="DTD130" s="21"/>
      <c r="DTE130" s="21"/>
      <c r="DTF130" s="21"/>
      <c r="DTG130" s="21"/>
      <c r="DTH130" s="21"/>
      <c r="DTI130" s="21"/>
      <c r="DTJ130" s="21"/>
      <c r="DTK130" s="21"/>
      <c r="DTL130" s="21"/>
      <c r="DTM130" s="21"/>
      <c r="DTN130" s="21"/>
      <c r="DTO130" s="21"/>
      <c r="DTP130" s="21"/>
      <c r="DTQ130" s="21"/>
      <c r="DTR130" s="21"/>
      <c r="DTS130" s="21"/>
      <c r="DTT130" s="21"/>
      <c r="DTU130" s="21"/>
      <c r="DTV130" s="21"/>
      <c r="DTW130" s="21"/>
      <c r="DTX130" s="21"/>
      <c r="DTY130" s="21"/>
      <c r="DTZ130" s="21"/>
      <c r="DUA130" s="21"/>
      <c r="DUB130" s="21"/>
      <c r="DUC130" s="21"/>
      <c r="DUD130" s="21"/>
      <c r="DUE130" s="21"/>
      <c r="DUF130" s="21"/>
      <c r="DUG130" s="21"/>
      <c r="DUH130" s="21"/>
      <c r="DUI130" s="21"/>
      <c r="DUJ130" s="21"/>
      <c r="DUK130" s="21"/>
      <c r="DUL130" s="21"/>
      <c r="DUM130" s="21"/>
      <c r="DUN130" s="21"/>
      <c r="DUO130" s="21"/>
      <c r="DUP130" s="21"/>
      <c r="DUQ130" s="21"/>
      <c r="DUR130" s="21"/>
      <c r="DUS130" s="21"/>
      <c r="DUT130" s="21"/>
      <c r="DUU130" s="21"/>
      <c r="DUV130" s="21"/>
      <c r="DUW130" s="21"/>
      <c r="DUX130" s="21"/>
      <c r="DUY130" s="21"/>
      <c r="DUZ130" s="21"/>
      <c r="DVA130" s="21"/>
      <c r="DVB130" s="21"/>
      <c r="DVC130" s="21"/>
      <c r="DVD130" s="21"/>
      <c r="DVE130" s="21"/>
      <c r="DVF130" s="21"/>
      <c r="DVG130" s="21"/>
      <c r="DVH130" s="21"/>
      <c r="DVI130" s="21"/>
      <c r="DVJ130" s="21"/>
      <c r="DVK130" s="21"/>
      <c r="DVL130" s="21"/>
      <c r="DVM130" s="21"/>
      <c r="DVN130" s="21"/>
      <c r="DVO130" s="21"/>
      <c r="DVP130" s="21"/>
      <c r="DVQ130" s="21"/>
      <c r="DVR130" s="21"/>
      <c r="DVS130" s="21"/>
      <c r="DVT130" s="21"/>
      <c r="DVU130" s="21"/>
      <c r="DVV130" s="21"/>
      <c r="DVW130" s="21"/>
      <c r="DVX130" s="21"/>
      <c r="DVY130" s="21"/>
      <c r="DVZ130" s="21"/>
      <c r="DWA130" s="21"/>
      <c r="DWB130" s="21"/>
      <c r="DWC130" s="21"/>
      <c r="DWD130" s="21"/>
      <c r="DWE130" s="21"/>
      <c r="DWF130" s="21"/>
      <c r="DWG130" s="21"/>
      <c r="DWH130" s="21"/>
      <c r="DWI130" s="21"/>
      <c r="DWJ130" s="21"/>
      <c r="DWK130" s="21"/>
      <c r="DWL130" s="21"/>
      <c r="DWM130" s="21"/>
      <c r="DWN130" s="21"/>
      <c r="DWO130" s="21"/>
      <c r="DWP130" s="21"/>
      <c r="DWQ130" s="21"/>
      <c r="DWR130" s="21"/>
      <c r="DWS130" s="21"/>
      <c r="DWT130" s="21"/>
      <c r="DWU130" s="21"/>
      <c r="DWV130" s="21"/>
      <c r="DWW130" s="21"/>
      <c r="DWX130" s="21"/>
      <c r="DWY130" s="21"/>
      <c r="DWZ130" s="21"/>
      <c r="DXA130" s="21"/>
      <c r="DXB130" s="21"/>
      <c r="DXC130" s="21"/>
      <c r="DXD130" s="21"/>
      <c r="DXE130" s="21"/>
      <c r="DXF130" s="21"/>
      <c r="DXG130" s="21"/>
      <c r="DXH130" s="21"/>
      <c r="DXI130" s="21"/>
      <c r="DXJ130" s="21"/>
      <c r="DXK130" s="21"/>
      <c r="DXL130" s="21"/>
      <c r="DXM130" s="21"/>
      <c r="DXN130" s="21"/>
      <c r="DXO130" s="21"/>
      <c r="DXP130" s="21"/>
      <c r="DXQ130" s="21"/>
      <c r="DXR130" s="21"/>
      <c r="DXS130" s="21"/>
      <c r="DXT130" s="21"/>
      <c r="DXU130" s="21"/>
      <c r="DXV130" s="21"/>
      <c r="DXW130" s="21"/>
      <c r="DXX130" s="21"/>
      <c r="DXY130" s="21"/>
      <c r="DXZ130" s="21"/>
      <c r="DYA130" s="21"/>
      <c r="DYB130" s="21"/>
      <c r="DYC130" s="21"/>
      <c r="DYD130" s="21"/>
      <c r="DYE130" s="21"/>
      <c r="DYF130" s="21"/>
      <c r="DYG130" s="21"/>
      <c r="DYH130" s="21"/>
      <c r="DYI130" s="21"/>
      <c r="DYJ130" s="21"/>
      <c r="DYK130" s="21"/>
      <c r="DYL130" s="21"/>
      <c r="DYM130" s="21"/>
      <c r="DYN130" s="21"/>
      <c r="DYO130" s="21"/>
      <c r="DYP130" s="21"/>
      <c r="DYQ130" s="21"/>
      <c r="DYR130" s="21"/>
      <c r="DYS130" s="21"/>
      <c r="DYT130" s="21"/>
      <c r="DYU130" s="21"/>
      <c r="DYV130" s="21"/>
      <c r="DYW130" s="21"/>
      <c r="DYX130" s="21"/>
      <c r="DYY130" s="21"/>
      <c r="DYZ130" s="21"/>
      <c r="DZA130" s="21"/>
      <c r="DZB130" s="21"/>
      <c r="DZC130" s="21"/>
      <c r="DZD130" s="21"/>
      <c r="DZE130" s="21"/>
      <c r="DZF130" s="21"/>
      <c r="DZG130" s="21"/>
      <c r="DZH130" s="21"/>
      <c r="DZI130" s="21"/>
      <c r="DZJ130" s="21"/>
      <c r="DZK130" s="21"/>
      <c r="DZL130" s="21"/>
      <c r="DZM130" s="21"/>
      <c r="DZN130" s="21"/>
      <c r="DZO130" s="21"/>
      <c r="DZP130" s="21"/>
      <c r="DZQ130" s="21"/>
      <c r="DZR130" s="21"/>
      <c r="DZS130" s="21"/>
      <c r="DZT130" s="21"/>
      <c r="DZU130" s="21"/>
      <c r="DZV130" s="21"/>
      <c r="DZW130" s="21"/>
      <c r="DZX130" s="21"/>
      <c r="DZY130" s="21"/>
      <c r="DZZ130" s="21"/>
      <c r="EAA130" s="21"/>
      <c r="EAB130" s="21"/>
      <c r="EAC130" s="21"/>
      <c r="EAD130" s="21"/>
      <c r="EAE130" s="21"/>
      <c r="EAF130" s="21"/>
      <c r="EAG130" s="21"/>
      <c r="EAH130" s="21"/>
      <c r="EAI130" s="21"/>
      <c r="EAJ130" s="21"/>
      <c r="EAK130" s="21"/>
      <c r="EAL130" s="21"/>
      <c r="EAM130" s="21"/>
      <c r="EAN130" s="21"/>
      <c r="EAO130" s="21"/>
      <c r="EAP130" s="21"/>
      <c r="EAQ130" s="21"/>
      <c r="EAR130" s="21"/>
      <c r="EAS130" s="21"/>
      <c r="EAT130" s="21"/>
      <c r="EAU130" s="21"/>
      <c r="EAV130" s="21"/>
      <c r="EAW130" s="21"/>
      <c r="EAX130" s="21"/>
      <c r="EAY130" s="21"/>
      <c r="EAZ130" s="21"/>
      <c r="EBA130" s="21"/>
      <c r="EBB130" s="21"/>
      <c r="EBC130" s="21"/>
      <c r="EBD130" s="21"/>
      <c r="EBE130" s="21"/>
      <c r="EBF130" s="21"/>
      <c r="EBG130" s="21"/>
      <c r="EBH130" s="21"/>
      <c r="EBI130" s="21"/>
      <c r="EBJ130" s="21"/>
      <c r="EBK130" s="21"/>
      <c r="EBL130" s="21"/>
      <c r="EBM130" s="21"/>
      <c r="EBN130" s="21"/>
      <c r="EBO130" s="21"/>
      <c r="EBP130" s="21"/>
      <c r="EBQ130" s="21"/>
      <c r="EBR130" s="21"/>
      <c r="EBS130" s="21"/>
      <c r="EBT130" s="21"/>
      <c r="EBU130" s="21"/>
      <c r="EBV130" s="21"/>
      <c r="EBW130" s="21"/>
      <c r="EBX130" s="21"/>
      <c r="EBY130" s="21"/>
      <c r="EBZ130" s="21"/>
      <c r="ECA130" s="21"/>
      <c r="ECB130" s="21"/>
      <c r="ECC130" s="21"/>
      <c r="ECD130" s="21"/>
      <c r="ECE130" s="21"/>
      <c r="ECF130" s="21"/>
      <c r="ECG130" s="21"/>
      <c r="ECH130" s="21"/>
      <c r="ECI130" s="21"/>
      <c r="ECJ130" s="21"/>
      <c r="ECK130" s="21"/>
      <c r="ECL130" s="21"/>
      <c r="ECM130" s="21"/>
      <c r="ECN130" s="21"/>
      <c r="ECO130" s="21"/>
      <c r="ECP130" s="21"/>
      <c r="ECQ130" s="21"/>
      <c r="ECR130" s="21"/>
      <c r="ECS130" s="21"/>
      <c r="ECT130" s="21"/>
      <c r="ECU130" s="21"/>
      <c r="ECV130" s="21"/>
      <c r="ECW130" s="21"/>
      <c r="ECX130" s="21"/>
      <c r="ECY130" s="21"/>
      <c r="ECZ130" s="21"/>
      <c r="EDA130" s="21"/>
      <c r="EDB130" s="21"/>
      <c r="EDC130" s="21"/>
      <c r="EDD130" s="21"/>
      <c r="EDE130" s="21"/>
      <c r="EDF130" s="21"/>
      <c r="EDG130" s="21"/>
      <c r="EDH130" s="21"/>
      <c r="EDI130" s="21"/>
      <c r="EDJ130" s="21"/>
      <c r="EDK130" s="21"/>
      <c r="EDL130" s="21"/>
      <c r="EDM130" s="21"/>
      <c r="EDN130" s="21"/>
      <c r="EDO130" s="21"/>
      <c r="EDP130" s="21"/>
      <c r="EDQ130" s="21"/>
      <c r="EDR130" s="21"/>
      <c r="EDS130" s="21"/>
      <c r="EDT130" s="21"/>
      <c r="EDU130" s="21"/>
      <c r="EDV130" s="21"/>
      <c r="EDW130" s="21"/>
      <c r="EDX130" s="21"/>
      <c r="EDY130" s="21"/>
      <c r="EDZ130" s="21"/>
      <c r="EEA130" s="21"/>
      <c r="EEB130" s="21"/>
      <c r="EEC130" s="21"/>
      <c r="EED130" s="21"/>
      <c r="EEE130" s="21"/>
      <c r="EEF130" s="21"/>
      <c r="EEG130" s="21"/>
      <c r="EEH130" s="21"/>
      <c r="EEI130" s="21"/>
      <c r="EEJ130" s="21"/>
      <c r="EEK130" s="21"/>
      <c r="EEL130" s="21"/>
      <c r="EEM130" s="21"/>
      <c r="EEN130" s="21"/>
      <c r="EEO130" s="21"/>
      <c r="EEP130" s="21"/>
      <c r="EEQ130" s="21"/>
      <c r="EER130" s="21"/>
      <c r="EES130" s="21"/>
      <c r="EET130" s="21"/>
      <c r="EEU130" s="21"/>
      <c r="EEV130" s="21"/>
      <c r="EEW130" s="21"/>
      <c r="EEX130" s="21"/>
      <c r="EEY130" s="21"/>
      <c r="EEZ130" s="21"/>
      <c r="EFA130" s="21"/>
      <c r="EFB130" s="21"/>
      <c r="EFC130" s="21"/>
      <c r="EFD130" s="21"/>
      <c r="EFE130" s="21"/>
      <c r="EFF130" s="21"/>
      <c r="EFG130" s="21"/>
      <c r="EFH130" s="21"/>
      <c r="EFI130" s="21"/>
      <c r="EFJ130" s="21"/>
      <c r="EFK130" s="21"/>
      <c r="EFL130" s="21"/>
      <c r="EFM130" s="21"/>
      <c r="EFN130" s="21"/>
      <c r="EFO130" s="21"/>
      <c r="EFP130" s="21"/>
      <c r="EFQ130" s="21"/>
      <c r="EFR130" s="21"/>
      <c r="EFS130" s="21"/>
      <c r="EFT130" s="21"/>
      <c r="EFU130" s="21"/>
      <c r="EFV130" s="21"/>
      <c r="EFW130" s="21"/>
      <c r="EFX130" s="21"/>
      <c r="EFY130" s="21"/>
      <c r="EFZ130" s="21"/>
      <c r="EGA130" s="21"/>
      <c r="EGB130" s="21"/>
      <c r="EGC130" s="21"/>
      <c r="EGD130" s="21"/>
      <c r="EGE130" s="21"/>
      <c r="EGF130" s="21"/>
      <c r="EGG130" s="21"/>
      <c r="EGH130" s="21"/>
      <c r="EGI130" s="21"/>
      <c r="EGJ130" s="21"/>
      <c r="EGK130" s="21"/>
      <c r="EGL130" s="21"/>
      <c r="EGM130" s="21"/>
      <c r="EGN130" s="21"/>
      <c r="EGO130" s="21"/>
      <c r="EGP130" s="21"/>
      <c r="EGQ130" s="21"/>
      <c r="EGR130" s="21"/>
      <c r="EGS130" s="21"/>
      <c r="EGT130" s="21"/>
      <c r="EGU130" s="21"/>
      <c r="EGV130" s="21"/>
      <c r="EGW130" s="21"/>
      <c r="EGX130" s="21"/>
      <c r="EGY130" s="21"/>
      <c r="EGZ130" s="21"/>
      <c r="EHA130" s="21"/>
      <c r="EHB130" s="21"/>
      <c r="EHC130" s="21"/>
      <c r="EHD130" s="21"/>
      <c r="EHE130" s="21"/>
      <c r="EHF130" s="21"/>
      <c r="EHG130" s="21"/>
      <c r="EHH130" s="21"/>
      <c r="EHI130" s="21"/>
      <c r="EHJ130" s="21"/>
      <c r="EHK130" s="21"/>
      <c r="EHL130" s="21"/>
      <c r="EHM130" s="21"/>
      <c r="EHN130" s="21"/>
      <c r="EHO130" s="21"/>
      <c r="EHP130" s="21"/>
      <c r="EHQ130" s="21"/>
      <c r="EHR130" s="21"/>
      <c r="EHS130" s="21"/>
      <c r="EHT130" s="21"/>
      <c r="EHU130" s="21"/>
      <c r="EHV130" s="21"/>
      <c r="EHW130" s="21"/>
      <c r="EHX130" s="21"/>
      <c r="EHY130" s="21"/>
      <c r="EHZ130" s="21"/>
      <c r="EIA130" s="21"/>
      <c r="EIB130" s="21"/>
      <c r="EIC130" s="21"/>
      <c r="EID130" s="21"/>
      <c r="EIE130" s="21"/>
      <c r="EIF130" s="21"/>
      <c r="EIG130" s="21"/>
      <c r="EIH130" s="21"/>
      <c r="EII130" s="21"/>
      <c r="EIJ130" s="21"/>
      <c r="EIK130" s="21"/>
      <c r="EIL130" s="21"/>
      <c r="EIM130" s="21"/>
      <c r="EIN130" s="21"/>
      <c r="EIO130" s="21"/>
      <c r="EIP130" s="21"/>
      <c r="EIQ130" s="21"/>
      <c r="EIR130" s="21"/>
      <c r="EIS130" s="21"/>
      <c r="EIT130" s="21"/>
      <c r="EIU130" s="21"/>
      <c r="EIV130" s="21"/>
      <c r="EIW130" s="21"/>
      <c r="EIX130" s="21"/>
      <c r="EIY130" s="21"/>
      <c r="EIZ130" s="21"/>
      <c r="EJA130" s="21"/>
      <c r="EJB130" s="21"/>
      <c r="EJC130" s="21"/>
      <c r="EJD130" s="21"/>
      <c r="EJE130" s="21"/>
      <c r="EJF130" s="21"/>
      <c r="EJG130" s="21"/>
      <c r="EJH130" s="21"/>
      <c r="EJI130" s="21"/>
      <c r="EJJ130" s="21"/>
      <c r="EJK130" s="21"/>
      <c r="EJL130" s="21"/>
      <c r="EJM130" s="21"/>
      <c r="EJN130" s="21"/>
      <c r="EJO130" s="21"/>
      <c r="EJP130" s="21"/>
      <c r="EJQ130" s="21"/>
      <c r="EJR130" s="21"/>
      <c r="EJS130" s="21"/>
      <c r="EJT130" s="21"/>
      <c r="EJU130" s="21"/>
      <c r="EJV130" s="21"/>
      <c r="EJW130" s="21"/>
      <c r="EJX130" s="21"/>
      <c r="EJY130" s="21"/>
      <c r="EJZ130" s="21"/>
      <c r="EKA130" s="21"/>
      <c r="EKB130" s="21"/>
      <c r="EKC130" s="21"/>
      <c r="EKD130" s="21"/>
      <c r="EKE130" s="21"/>
      <c r="EKF130" s="21"/>
      <c r="EKG130" s="21"/>
      <c r="EKH130" s="21"/>
      <c r="EKI130" s="21"/>
      <c r="EKJ130" s="21"/>
      <c r="EKK130" s="21"/>
      <c r="EKL130" s="21"/>
      <c r="EKM130" s="21"/>
      <c r="EKN130" s="21"/>
      <c r="EKO130" s="21"/>
      <c r="EKP130" s="21"/>
      <c r="EKQ130" s="21"/>
      <c r="EKR130" s="21"/>
      <c r="EKS130" s="21"/>
      <c r="EKT130" s="21"/>
      <c r="EKU130" s="21"/>
      <c r="EKV130" s="21"/>
      <c r="EKW130" s="21"/>
      <c r="EKX130" s="21"/>
      <c r="EKY130" s="21"/>
      <c r="EKZ130" s="21"/>
      <c r="ELA130" s="21"/>
      <c r="ELB130" s="21"/>
      <c r="ELC130" s="21"/>
      <c r="ELD130" s="21"/>
      <c r="ELE130" s="21"/>
      <c r="ELF130" s="21"/>
      <c r="ELG130" s="21"/>
      <c r="ELH130" s="21"/>
      <c r="ELI130" s="21"/>
      <c r="ELJ130" s="21"/>
      <c r="ELK130" s="21"/>
      <c r="ELL130" s="21"/>
      <c r="ELM130" s="21"/>
      <c r="ELN130" s="21"/>
      <c r="ELO130" s="21"/>
      <c r="ELP130" s="21"/>
      <c r="ELQ130" s="21"/>
      <c r="ELR130" s="21"/>
      <c r="ELS130" s="21"/>
      <c r="ELT130" s="21"/>
      <c r="ELU130" s="21"/>
      <c r="ELV130" s="21"/>
      <c r="ELW130" s="21"/>
      <c r="ELX130" s="21"/>
      <c r="ELY130" s="21"/>
      <c r="ELZ130" s="21"/>
      <c r="EMA130" s="21"/>
      <c r="EMB130" s="21"/>
      <c r="EMC130" s="21"/>
      <c r="EMD130" s="21"/>
      <c r="EME130" s="21"/>
      <c r="EMF130" s="21"/>
      <c r="EMG130" s="21"/>
      <c r="EMH130" s="21"/>
      <c r="EMI130" s="21"/>
      <c r="EMJ130" s="21"/>
      <c r="EMK130" s="21"/>
      <c r="EML130" s="21"/>
      <c r="EMM130" s="21"/>
      <c r="EMN130" s="21"/>
      <c r="EMO130" s="21"/>
      <c r="EMP130" s="21"/>
      <c r="EMQ130" s="21"/>
      <c r="EMR130" s="21"/>
      <c r="EMS130" s="21"/>
      <c r="EMT130" s="21"/>
      <c r="EMU130" s="21"/>
      <c r="EMV130" s="21"/>
      <c r="EMW130" s="21"/>
      <c r="EMX130" s="21"/>
      <c r="EMY130" s="21"/>
      <c r="EMZ130" s="21"/>
      <c r="ENA130" s="21"/>
      <c r="ENB130" s="21"/>
      <c r="ENC130" s="21"/>
      <c r="END130" s="21"/>
      <c r="ENE130" s="21"/>
      <c r="ENF130" s="21"/>
      <c r="ENG130" s="21"/>
      <c r="ENH130" s="21"/>
      <c r="ENI130" s="21"/>
      <c r="ENJ130" s="21"/>
      <c r="ENK130" s="21"/>
      <c r="ENL130" s="21"/>
      <c r="ENM130" s="21"/>
      <c r="ENN130" s="21"/>
      <c r="ENO130" s="21"/>
      <c r="ENP130" s="21"/>
      <c r="ENQ130" s="21"/>
      <c r="ENR130" s="21"/>
      <c r="ENS130" s="21"/>
      <c r="ENT130" s="21"/>
      <c r="ENU130" s="21"/>
      <c r="ENV130" s="21"/>
      <c r="ENW130" s="21"/>
      <c r="ENX130" s="21"/>
      <c r="ENY130" s="21"/>
      <c r="ENZ130" s="21"/>
      <c r="EOA130" s="21"/>
      <c r="EOB130" s="21"/>
      <c r="EOC130" s="21"/>
      <c r="EOD130" s="21"/>
      <c r="EOE130" s="21"/>
      <c r="EOF130" s="21"/>
      <c r="EOG130" s="21"/>
      <c r="EOH130" s="21"/>
      <c r="EOI130" s="21"/>
      <c r="EOJ130" s="21"/>
      <c r="EOK130" s="21"/>
      <c r="EOL130" s="21"/>
      <c r="EOM130" s="21"/>
      <c r="EON130" s="21"/>
      <c r="EOO130" s="21"/>
      <c r="EOP130" s="21"/>
      <c r="EOQ130" s="21"/>
      <c r="EOR130" s="21"/>
      <c r="EOS130" s="21"/>
      <c r="EOT130" s="21"/>
      <c r="EOU130" s="21"/>
      <c r="EOV130" s="21"/>
      <c r="EOW130" s="21"/>
      <c r="EOX130" s="21"/>
      <c r="EOY130" s="21"/>
      <c r="EOZ130" s="21"/>
      <c r="EPA130" s="21"/>
      <c r="EPB130" s="21"/>
      <c r="EPC130" s="21"/>
      <c r="EPD130" s="21"/>
      <c r="EPE130" s="21"/>
      <c r="EPF130" s="21"/>
      <c r="EPG130" s="21"/>
      <c r="EPH130" s="21"/>
      <c r="EPI130" s="21"/>
      <c r="EPJ130" s="21"/>
      <c r="EPK130" s="21"/>
      <c r="EPL130" s="21"/>
      <c r="EPM130" s="21"/>
      <c r="EPN130" s="21"/>
      <c r="EPO130" s="21"/>
      <c r="EPP130" s="21"/>
      <c r="EPQ130" s="21"/>
      <c r="EPR130" s="21"/>
      <c r="EPS130" s="21"/>
      <c r="EPT130" s="21"/>
      <c r="EPU130" s="21"/>
      <c r="EPV130" s="21"/>
      <c r="EPW130" s="21"/>
      <c r="EPX130" s="21"/>
      <c r="EPY130" s="21"/>
      <c r="EPZ130" s="21"/>
      <c r="EQA130" s="21"/>
      <c r="EQB130" s="21"/>
      <c r="EQC130" s="21"/>
      <c r="EQD130" s="21"/>
      <c r="EQE130" s="21"/>
      <c r="EQF130" s="21"/>
      <c r="EQG130" s="21"/>
      <c r="EQH130" s="21"/>
      <c r="EQI130" s="21"/>
      <c r="EQJ130" s="21"/>
      <c r="EQK130" s="21"/>
      <c r="EQL130" s="21"/>
      <c r="EQM130" s="21"/>
      <c r="EQN130" s="21"/>
      <c r="EQO130" s="21"/>
      <c r="EQP130" s="21"/>
      <c r="EQQ130" s="21"/>
      <c r="EQR130" s="21"/>
      <c r="EQS130" s="21"/>
      <c r="EQT130" s="21"/>
      <c r="EQU130" s="21"/>
      <c r="EQV130" s="21"/>
      <c r="EQW130" s="21"/>
      <c r="EQX130" s="21"/>
      <c r="EQY130" s="21"/>
      <c r="EQZ130" s="21"/>
      <c r="ERA130" s="21"/>
      <c r="ERB130" s="21"/>
      <c r="ERC130" s="21"/>
      <c r="ERD130" s="21"/>
      <c r="ERE130" s="21"/>
      <c r="ERF130" s="21"/>
      <c r="ERG130" s="21"/>
      <c r="ERH130" s="21"/>
      <c r="ERI130" s="21"/>
      <c r="ERJ130" s="21"/>
      <c r="ERK130" s="21"/>
      <c r="ERL130" s="21"/>
      <c r="ERM130" s="21"/>
      <c r="ERN130" s="21"/>
      <c r="ERO130" s="21"/>
      <c r="ERP130" s="21"/>
      <c r="ERQ130" s="21"/>
      <c r="ERR130" s="21"/>
      <c r="ERS130" s="21"/>
      <c r="ERT130" s="21"/>
      <c r="ERU130" s="21"/>
      <c r="ERV130" s="21"/>
      <c r="ERW130" s="21"/>
      <c r="ERX130" s="21"/>
      <c r="ERY130" s="21"/>
      <c r="ERZ130" s="21"/>
      <c r="ESA130" s="21"/>
      <c r="ESB130" s="21"/>
      <c r="ESC130" s="21"/>
      <c r="ESD130" s="21"/>
      <c r="ESE130" s="21"/>
      <c r="ESF130" s="21"/>
      <c r="ESG130" s="21"/>
      <c r="ESH130" s="21"/>
      <c r="ESI130" s="21"/>
      <c r="ESJ130" s="21"/>
      <c r="ESK130" s="21"/>
      <c r="ESL130" s="21"/>
      <c r="ESM130" s="21"/>
      <c r="ESN130" s="21"/>
      <c r="ESO130" s="21"/>
      <c r="ESP130" s="21"/>
      <c r="ESQ130" s="21"/>
      <c r="ESR130" s="21"/>
      <c r="ESS130" s="21"/>
      <c r="EST130" s="21"/>
      <c r="ESU130" s="21"/>
      <c r="ESV130" s="21"/>
      <c r="ESW130" s="21"/>
      <c r="ESX130" s="21"/>
      <c r="ESY130" s="21"/>
      <c r="ESZ130" s="21"/>
      <c r="ETA130" s="21"/>
      <c r="ETB130" s="21"/>
      <c r="ETC130" s="21"/>
      <c r="ETD130" s="21"/>
      <c r="ETE130" s="21"/>
      <c r="ETF130" s="21"/>
      <c r="ETG130" s="21"/>
      <c r="ETH130" s="21"/>
      <c r="ETI130" s="21"/>
      <c r="ETJ130" s="21"/>
      <c r="ETK130" s="21"/>
      <c r="ETL130" s="21"/>
      <c r="ETM130" s="21"/>
      <c r="ETN130" s="21"/>
      <c r="ETO130" s="21"/>
      <c r="ETP130" s="21"/>
      <c r="ETQ130" s="21"/>
      <c r="ETR130" s="21"/>
      <c r="ETS130" s="21"/>
      <c r="ETT130" s="21"/>
      <c r="ETU130" s="21"/>
      <c r="ETV130" s="21"/>
      <c r="ETW130" s="21"/>
      <c r="ETX130" s="21"/>
      <c r="ETY130" s="21"/>
      <c r="ETZ130" s="21"/>
      <c r="EUA130" s="21"/>
      <c r="EUB130" s="21"/>
      <c r="EUC130" s="21"/>
      <c r="EUD130" s="21"/>
      <c r="EUE130" s="21"/>
      <c r="EUF130" s="21"/>
      <c r="EUG130" s="21"/>
      <c r="EUH130" s="21"/>
      <c r="EUI130" s="21"/>
      <c r="EUJ130" s="21"/>
      <c r="EUK130" s="21"/>
      <c r="EUL130" s="21"/>
      <c r="EUM130" s="21"/>
      <c r="EUN130" s="21"/>
      <c r="EUO130" s="21"/>
      <c r="EUP130" s="21"/>
      <c r="EUQ130" s="21"/>
      <c r="EUR130" s="21"/>
      <c r="EUS130" s="21"/>
      <c r="EUT130" s="21"/>
      <c r="EUU130" s="21"/>
      <c r="EUV130" s="21"/>
      <c r="EUW130" s="21"/>
      <c r="EUX130" s="21"/>
      <c r="EUY130" s="21"/>
      <c r="EUZ130" s="21"/>
      <c r="EVA130" s="21"/>
      <c r="EVB130" s="21"/>
      <c r="EVC130" s="21"/>
      <c r="EVD130" s="21"/>
      <c r="EVE130" s="21"/>
      <c r="EVF130" s="21"/>
      <c r="EVG130" s="21"/>
      <c r="EVH130" s="21"/>
      <c r="EVI130" s="21"/>
      <c r="EVJ130" s="21"/>
      <c r="EVK130" s="21"/>
      <c r="EVL130" s="21"/>
      <c r="EVM130" s="21"/>
      <c r="EVN130" s="21"/>
      <c r="EVO130" s="21"/>
      <c r="EVP130" s="21"/>
      <c r="EVQ130" s="21"/>
      <c r="EVR130" s="21"/>
      <c r="EVS130" s="21"/>
      <c r="EVT130" s="21"/>
      <c r="EVU130" s="21"/>
      <c r="EVV130" s="21"/>
      <c r="EVW130" s="21"/>
      <c r="EVX130" s="21"/>
      <c r="EVY130" s="21"/>
      <c r="EVZ130" s="21"/>
      <c r="EWA130" s="21"/>
      <c r="EWB130" s="21"/>
      <c r="EWC130" s="21"/>
      <c r="EWD130" s="21"/>
      <c r="EWE130" s="21"/>
      <c r="EWF130" s="21"/>
      <c r="EWG130" s="21"/>
      <c r="EWH130" s="21"/>
      <c r="EWI130" s="21"/>
      <c r="EWJ130" s="21"/>
      <c r="EWK130" s="21"/>
      <c r="EWL130" s="21"/>
      <c r="EWM130" s="21"/>
      <c r="EWN130" s="21"/>
      <c r="EWO130" s="21"/>
      <c r="EWP130" s="21"/>
      <c r="EWQ130" s="21"/>
      <c r="EWR130" s="21"/>
      <c r="EWS130" s="21"/>
      <c r="EWT130" s="21"/>
      <c r="EWU130" s="21"/>
      <c r="EWV130" s="21"/>
      <c r="EWW130" s="21"/>
      <c r="EWX130" s="21"/>
      <c r="EWY130" s="21"/>
      <c r="EWZ130" s="21"/>
      <c r="EXA130" s="21"/>
      <c r="EXB130" s="21"/>
      <c r="EXC130" s="21"/>
      <c r="EXD130" s="21"/>
      <c r="EXE130" s="21"/>
      <c r="EXF130" s="21"/>
      <c r="EXG130" s="21"/>
      <c r="EXH130" s="21"/>
      <c r="EXI130" s="21"/>
      <c r="EXJ130" s="21"/>
      <c r="EXK130" s="21"/>
      <c r="EXL130" s="21"/>
      <c r="EXM130" s="21"/>
      <c r="EXN130" s="21"/>
      <c r="EXO130" s="21"/>
      <c r="EXP130" s="21"/>
      <c r="EXQ130" s="21"/>
      <c r="EXR130" s="21"/>
      <c r="EXS130" s="21"/>
      <c r="EXT130" s="21"/>
      <c r="EXU130" s="21"/>
      <c r="EXV130" s="21"/>
      <c r="EXW130" s="21"/>
      <c r="EXX130" s="21"/>
      <c r="EXY130" s="21"/>
      <c r="EXZ130" s="21"/>
      <c r="EYA130" s="21"/>
      <c r="EYB130" s="21"/>
      <c r="EYC130" s="21"/>
      <c r="EYD130" s="21"/>
      <c r="EYE130" s="21"/>
      <c r="EYF130" s="21"/>
      <c r="EYG130" s="21"/>
      <c r="EYH130" s="21"/>
      <c r="EYI130" s="21"/>
      <c r="EYJ130" s="21"/>
      <c r="EYK130" s="21"/>
      <c r="EYL130" s="21"/>
      <c r="EYM130" s="21"/>
      <c r="EYN130" s="21"/>
      <c r="EYO130" s="21"/>
      <c r="EYP130" s="21"/>
      <c r="EYQ130" s="21"/>
      <c r="EYR130" s="21"/>
      <c r="EYS130" s="21"/>
      <c r="EYT130" s="21"/>
      <c r="EYU130" s="21"/>
      <c r="EYV130" s="21"/>
      <c r="EYW130" s="21"/>
      <c r="EYX130" s="21"/>
      <c r="EYY130" s="21"/>
      <c r="EYZ130" s="21"/>
      <c r="EZA130" s="21"/>
      <c r="EZB130" s="21"/>
      <c r="EZC130" s="21"/>
      <c r="EZD130" s="21"/>
      <c r="EZE130" s="21"/>
      <c r="EZF130" s="21"/>
      <c r="EZG130" s="21"/>
      <c r="EZH130" s="21"/>
      <c r="EZI130" s="21"/>
      <c r="EZJ130" s="21"/>
      <c r="EZK130" s="21"/>
      <c r="EZL130" s="21"/>
      <c r="EZM130" s="21"/>
      <c r="EZN130" s="21"/>
      <c r="EZO130" s="21"/>
      <c r="EZP130" s="21"/>
      <c r="EZQ130" s="21"/>
      <c r="EZR130" s="21"/>
      <c r="EZS130" s="21"/>
      <c r="EZT130" s="21"/>
      <c r="EZU130" s="21"/>
      <c r="EZV130" s="21"/>
      <c r="EZW130" s="21"/>
      <c r="EZX130" s="21"/>
      <c r="EZY130" s="21"/>
      <c r="EZZ130" s="21"/>
      <c r="FAA130" s="21"/>
      <c r="FAB130" s="21"/>
      <c r="FAC130" s="21"/>
      <c r="FAD130" s="21"/>
      <c r="FAE130" s="21"/>
      <c r="FAF130" s="21"/>
      <c r="FAG130" s="21"/>
      <c r="FAH130" s="21"/>
      <c r="FAI130" s="21"/>
      <c r="FAJ130" s="21"/>
      <c r="FAK130" s="21"/>
      <c r="FAL130" s="21"/>
      <c r="FAM130" s="21"/>
      <c r="FAN130" s="21"/>
      <c r="FAO130" s="21"/>
      <c r="FAP130" s="21"/>
      <c r="FAQ130" s="21"/>
      <c r="FAR130" s="21"/>
      <c r="FAS130" s="21"/>
      <c r="FAT130" s="21"/>
      <c r="FAU130" s="21"/>
      <c r="FAV130" s="21"/>
      <c r="FAW130" s="21"/>
      <c r="FAX130" s="21"/>
      <c r="FAY130" s="21"/>
      <c r="FAZ130" s="21"/>
      <c r="FBA130" s="21"/>
      <c r="FBB130" s="21"/>
      <c r="FBC130" s="21"/>
      <c r="FBD130" s="21"/>
      <c r="FBE130" s="21"/>
      <c r="FBF130" s="21"/>
      <c r="FBG130" s="21"/>
      <c r="FBH130" s="21"/>
      <c r="FBI130" s="21"/>
      <c r="FBJ130" s="21"/>
      <c r="FBK130" s="21"/>
      <c r="FBL130" s="21"/>
      <c r="FBM130" s="21"/>
      <c r="FBN130" s="21"/>
      <c r="FBO130" s="21"/>
      <c r="FBP130" s="21"/>
      <c r="FBQ130" s="21"/>
      <c r="FBR130" s="21"/>
      <c r="FBS130" s="21"/>
      <c r="FBT130" s="21"/>
      <c r="FBU130" s="21"/>
      <c r="FBV130" s="21"/>
      <c r="FBW130" s="21"/>
      <c r="FBX130" s="21"/>
      <c r="FBY130" s="21"/>
      <c r="FBZ130" s="21"/>
      <c r="FCA130" s="21"/>
      <c r="FCB130" s="21"/>
      <c r="FCC130" s="21"/>
      <c r="FCD130" s="21"/>
      <c r="FCE130" s="21"/>
      <c r="FCF130" s="21"/>
      <c r="FCG130" s="21"/>
      <c r="FCH130" s="21"/>
      <c r="FCI130" s="21"/>
      <c r="FCJ130" s="21"/>
      <c r="FCK130" s="21"/>
      <c r="FCL130" s="21"/>
      <c r="FCM130" s="21"/>
      <c r="FCN130" s="21"/>
      <c r="FCO130" s="21"/>
      <c r="FCP130" s="21"/>
      <c r="FCQ130" s="21"/>
      <c r="FCR130" s="21"/>
      <c r="FCS130" s="21"/>
      <c r="FCT130" s="21"/>
      <c r="FCU130" s="21"/>
      <c r="FCV130" s="21"/>
      <c r="FCW130" s="21"/>
      <c r="FCX130" s="21"/>
      <c r="FCY130" s="21"/>
      <c r="FCZ130" s="21"/>
      <c r="FDA130" s="21"/>
      <c r="FDB130" s="21"/>
      <c r="FDC130" s="21"/>
      <c r="FDD130" s="21"/>
      <c r="FDE130" s="21"/>
      <c r="FDF130" s="21"/>
      <c r="FDG130" s="21"/>
      <c r="FDH130" s="21"/>
      <c r="FDI130" s="21"/>
      <c r="FDJ130" s="21"/>
      <c r="FDK130" s="21"/>
      <c r="FDL130" s="21"/>
      <c r="FDM130" s="21"/>
      <c r="FDN130" s="21"/>
      <c r="FDO130" s="21"/>
      <c r="FDP130" s="21"/>
      <c r="FDQ130" s="21"/>
      <c r="FDR130" s="21"/>
      <c r="FDS130" s="21"/>
      <c r="FDT130" s="21"/>
      <c r="FDU130" s="21"/>
      <c r="FDV130" s="21"/>
      <c r="FDW130" s="21"/>
      <c r="FDX130" s="21"/>
      <c r="FDY130" s="21"/>
      <c r="FDZ130" s="21"/>
      <c r="FEA130" s="21"/>
      <c r="FEB130" s="21"/>
      <c r="FEC130" s="21"/>
      <c r="FED130" s="21"/>
      <c r="FEE130" s="21"/>
      <c r="FEF130" s="21"/>
      <c r="FEG130" s="21"/>
      <c r="FEH130" s="21"/>
      <c r="FEI130" s="21"/>
      <c r="FEJ130" s="21"/>
      <c r="FEK130" s="21"/>
      <c r="FEL130" s="21"/>
      <c r="FEM130" s="21"/>
      <c r="FEN130" s="21"/>
      <c r="FEO130" s="21"/>
      <c r="FEP130" s="21"/>
      <c r="FEQ130" s="21"/>
      <c r="FER130" s="21"/>
      <c r="FES130" s="21"/>
      <c r="FET130" s="21"/>
      <c r="FEU130" s="21"/>
      <c r="FEV130" s="21"/>
      <c r="FEW130" s="21"/>
      <c r="FEX130" s="21"/>
      <c r="FEY130" s="21"/>
      <c r="FEZ130" s="21"/>
      <c r="FFA130" s="21"/>
      <c r="FFB130" s="21"/>
      <c r="FFC130" s="21"/>
      <c r="FFD130" s="21"/>
      <c r="FFE130" s="21"/>
      <c r="FFF130" s="21"/>
      <c r="FFG130" s="21"/>
      <c r="FFH130" s="21"/>
      <c r="FFI130" s="21"/>
      <c r="FFJ130" s="21"/>
      <c r="FFK130" s="21"/>
      <c r="FFL130" s="21"/>
      <c r="FFM130" s="21"/>
      <c r="FFN130" s="21"/>
      <c r="FFO130" s="21"/>
      <c r="FFP130" s="21"/>
      <c r="FFQ130" s="21"/>
      <c r="FFR130" s="21"/>
      <c r="FFS130" s="21"/>
      <c r="FFT130" s="21"/>
      <c r="FFU130" s="21"/>
      <c r="FFV130" s="21"/>
      <c r="FFW130" s="21"/>
      <c r="FFX130" s="21"/>
      <c r="FFY130" s="21"/>
      <c r="FFZ130" s="21"/>
      <c r="FGA130" s="21"/>
      <c r="FGB130" s="21"/>
      <c r="FGC130" s="21"/>
      <c r="FGD130" s="21"/>
      <c r="FGE130" s="21"/>
      <c r="FGF130" s="21"/>
      <c r="FGG130" s="21"/>
      <c r="FGH130" s="21"/>
      <c r="FGI130" s="21"/>
      <c r="FGJ130" s="21"/>
      <c r="FGK130" s="21"/>
      <c r="FGL130" s="21"/>
      <c r="FGM130" s="21"/>
      <c r="FGN130" s="21"/>
      <c r="FGO130" s="21"/>
      <c r="FGP130" s="21"/>
      <c r="FGQ130" s="21"/>
      <c r="FGR130" s="21"/>
      <c r="FGS130" s="21"/>
      <c r="FGT130" s="21"/>
      <c r="FGU130" s="21"/>
      <c r="FGV130" s="21"/>
      <c r="FGW130" s="21"/>
      <c r="FGX130" s="21"/>
      <c r="FGY130" s="21"/>
      <c r="FGZ130" s="21"/>
      <c r="FHA130" s="21"/>
      <c r="FHB130" s="21"/>
      <c r="FHC130" s="21"/>
      <c r="FHD130" s="21"/>
      <c r="FHE130" s="21"/>
      <c r="FHF130" s="21"/>
      <c r="FHG130" s="21"/>
      <c r="FHH130" s="21"/>
      <c r="FHI130" s="21"/>
      <c r="FHJ130" s="21"/>
      <c r="FHK130" s="21"/>
      <c r="FHL130" s="21"/>
      <c r="FHM130" s="21"/>
      <c r="FHN130" s="21"/>
      <c r="FHO130" s="21"/>
      <c r="FHP130" s="21"/>
      <c r="FHQ130" s="21"/>
      <c r="FHR130" s="21"/>
      <c r="FHS130" s="21"/>
      <c r="FHT130" s="21"/>
      <c r="FHU130" s="21"/>
      <c r="FHV130" s="21"/>
      <c r="FHW130" s="21"/>
      <c r="FHX130" s="21"/>
      <c r="FHY130" s="21"/>
      <c r="FHZ130" s="21"/>
      <c r="FIA130" s="21"/>
      <c r="FIB130" s="21"/>
      <c r="FIC130" s="21"/>
      <c r="FID130" s="21"/>
      <c r="FIE130" s="21"/>
      <c r="FIF130" s="21"/>
      <c r="FIG130" s="21"/>
      <c r="FIH130" s="21"/>
      <c r="FII130" s="21"/>
      <c r="FIJ130" s="21"/>
      <c r="FIK130" s="21"/>
      <c r="FIL130" s="21"/>
      <c r="FIM130" s="21"/>
      <c r="FIN130" s="21"/>
      <c r="FIO130" s="21"/>
      <c r="FIP130" s="21"/>
      <c r="FIQ130" s="21"/>
      <c r="FIR130" s="21"/>
      <c r="FIS130" s="21"/>
      <c r="FIT130" s="21"/>
      <c r="FIU130" s="21"/>
      <c r="FIV130" s="21"/>
      <c r="FIW130" s="21"/>
      <c r="FIX130" s="21"/>
      <c r="FIY130" s="21"/>
      <c r="FIZ130" s="21"/>
      <c r="FJA130" s="21"/>
      <c r="FJB130" s="21"/>
      <c r="FJC130" s="21"/>
      <c r="FJD130" s="21"/>
      <c r="FJE130" s="21"/>
      <c r="FJF130" s="21"/>
      <c r="FJG130" s="21"/>
      <c r="FJH130" s="21"/>
      <c r="FJI130" s="21"/>
      <c r="FJJ130" s="21"/>
      <c r="FJK130" s="21"/>
      <c r="FJL130" s="21"/>
      <c r="FJM130" s="21"/>
      <c r="FJN130" s="21"/>
      <c r="FJO130" s="21"/>
      <c r="FJP130" s="21"/>
      <c r="FJQ130" s="21"/>
      <c r="FJR130" s="21"/>
      <c r="FJS130" s="21"/>
      <c r="FJT130" s="21"/>
      <c r="FJU130" s="21"/>
      <c r="FJV130" s="21"/>
      <c r="FJW130" s="21"/>
      <c r="FJX130" s="21"/>
      <c r="FJY130" s="21"/>
      <c r="FJZ130" s="21"/>
      <c r="FKA130" s="21"/>
      <c r="FKB130" s="21"/>
      <c r="FKC130" s="21"/>
      <c r="FKD130" s="21"/>
      <c r="FKE130" s="21"/>
      <c r="FKF130" s="21"/>
      <c r="FKG130" s="21"/>
      <c r="FKH130" s="21"/>
      <c r="FKI130" s="21"/>
      <c r="FKJ130" s="21"/>
      <c r="FKK130" s="21"/>
      <c r="FKL130" s="21"/>
      <c r="FKM130" s="21"/>
      <c r="FKN130" s="21"/>
      <c r="FKO130" s="21"/>
      <c r="FKP130" s="21"/>
      <c r="FKQ130" s="21"/>
      <c r="FKR130" s="21"/>
      <c r="FKS130" s="21"/>
      <c r="FKT130" s="21"/>
      <c r="FKU130" s="21"/>
      <c r="FKV130" s="21"/>
      <c r="FKW130" s="21"/>
      <c r="FKX130" s="21"/>
      <c r="FKY130" s="21"/>
      <c r="FKZ130" s="21"/>
      <c r="FLA130" s="21"/>
      <c r="FLB130" s="21"/>
      <c r="FLC130" s="21"/>
      <c r="FLD130" s="21"/>
      <c r="FLE130" s="21"/>
      <c r="FLF130" s="21"/>
      <c r="FLG130" s="21"/>
      <c r="FLH130" s="21"/>
      <c r="FLI130" s="21"/>
      <c r="FLJ130" s="21"/>
      <c r="FLK130" s="21"/>
      <c r="FLL130" s="21"/>
      <c r="FLM130" s="21"/>
      <c r="FLN130" s="21"/>
      <c r="FLO130" s="21"/>
      <c r="FLP130" s="21"/>
      <c r="FLQ130" s="21"/>
      <c r="FLR130" s="21"/>
      <c r="FLS130" s="21"/>
      <c r="FLT130" s="21"/>
      <c r="FLU130" s="21"/>
      <c r="FLV130" s="21"/>
      <c r="FLW130" s="21"/>
      <c r="FLX130" s="21"/>
      <c r="FLY130" s="21"/>
      <c r="FLZ130" s="21"/>
      <c r="FMA130" s="21"/>
      <c r="FMB130" s="21"/>
      <c r="FMC130" s="21"/>
      <c r="FMD130" s="21"/>
      <c r="FME130" s="21"/>
      <c r="FMF130" s="21"/>
      <c r="FMG130" s="21"/>
      <c r="FMH130" s="21"/>
      <c r="FMI130" s="21"/>
      <c r="FMJ130" s="21"/>
      <c r="FMK130" s="21"/>
      <c r="FML130" s="21"/>
      <c r="FMM130" s="21"/>
      <c r="FMN130" s="21"/>
      <c r="FMO130" s="21"/>
      <c r="FMP130" s="21"/>
      <c r="FMQ130" s="21"/>
      <c r="FMR130" s="21"/>
      <c r="FMS130" s="21"/>
      <c r="FMT130" s="21"/>
      <c r="FMU130" s="21"/>
      <c r="FMV130" s="21"/>
      <c r="FMW130" s="21"/>
      <c r="FMX130" s="21"/>
      <c r="FMY130" s="21"/>
      <c r="FMZ130" s="21"/>
      <c r="FNA130" s="21"/>
      <c r="FNB130" s="21"/>
      <c r="FNC130" s="21"/>
      <c r="FND130" s="21"/>
      <c r="FNE130" s="21"/>
      <c r="FNF130" s="21"/>
      <c r="FNG130" s="21"/>
      <c r="FNH130" s="21"/>
      <c r="FNI130" s="21"/>
      <c r="FNJ130" s="21"/>
      <c r="FNK130" s="21"/>
      <c r="FNL130" s="21"/>
      <c r="FNM130" s="21"/>
      <c r="FNN130" s="21"/>
      <c r="FNO130" s="21"/>
      <c r="FNP130" s="21"/>
      <c r="FNQ130" s="21"/>
      <c r="FNR130" s="21"/>
      <c r="FNS130" s="21"/>
      <c r="FNT130" s="21"/>
      <c r="FNU130" s="21"/>
      <c r="FNV130" s="21"/>
      <c r="FNW130" s="21"/>
      <c r="FNX130" s="21"/>
      <c r="FNY130" s="21"/>
      <c r="FNZ130" s="21"/>
      <c r="FOA130" s="21"/>
      <c r="FOB130" s="21"/>
      <c r="FOC130" s="21"/>
      <c r="FOD130" s="21"/>
      <c r="FOE130" s="21"/>
      <c r="FOF130" s="21"/>
      <c r="FOG130" s="21"/>
      <c r="FOH130" s="21"/>
      <c r="FOI130" s="21"/>
      <c r="FOJ130" s="21"/>
      <c r="FOK130" s="21"/>
      <c r="FOL130" s="21"/>
      <c r="FOM130" s="21"/>
      <c r="FON130" s="21"/>
      <c r="FOO130" s="21"/>
      <c r="FOP130" s="21"/>
      <c r="FOQ130" s="21"/>
      <c r="FOR130" s="21"/>
      <c r="FOS130" s="21"/>
      <c r="FOT130" s="21"/>
      <c r="FOU130" s="21"/>
      <c r="FOV130" s="21"/>
      <c r="FOW130" s="21"/>
      <c r="FOX130" s="21"/>
      <c r="FOY130" s="21"/>
      <c r="FOZ130" s="21"/>
      <c r="FPA130" s="21"/>
      <c r="FPB130" s="21"/>
      <c r="FPC130" s="21"/>
      <c r="FPD130" s="21"/>
      <c r="FPE130" s="21"/>
      <c r="FPF130" s="21"/>
      <c r="FPG130" s="21"/>
      <c r="FPH130" s="21"/>
      <c r="FPI130" s="21"/>
      <c r="FPJ130" s="21"/>
      <c r="FPK130" s="21"/>
      <c r="FPL130" s="21"/>
      <c r="FPM130" s="21"/>
      <c r="FPN130" s="21"/>
      <c r="FPO130" s="21"/>
      <c r="FPP130" s="21"/>
      <c r="FPQ130" s="21"/>
      <c r="FPR130" s="21"/>
      <c r="FPS130" s="21"/>
      <c r="FPT130" s="21"/>
      <c r="FPU130" s="21"/>
      <c r="FPV130" s="21"/>
      <c r="FPW130" s="21"/>
      <c r="FPX130" s="21"/>
      <c r="FPY130" s="21"/>
      <c r="FPZ130" s="21"/>
      <c r="FQA130" s="21"/>
      <c r="FQB130" s="21"/>
      <c r="FQC130" s="21"/>
      <c r="FQD130" s="21"/>
      <c r="FQE130" s="21"/>
      <c r="FQF130" s="21"/>
      <c r="FQG130" s="21"/>
      <c r="FQH130" s="21"/>
      <c r="FQI130" s="21"/>
      <c r="FQJ130" s="21"/>
      <c r="FQK130" s="21"/>
      <c r="FQL130" s="21"/>
      <c r="FQM130" s="21"/>
      <c r="FQN130" s="21"/>
      <c r="FQO130" s="21"/>
      <c r="FQP130" s="21"/>
      <c r="FQQ130" s="21"/>
      <c r="FQR130" s="21"/>
      <c r="FQS130" s="21"/>
      <c r="FQT130" s="21"/>
      <c r="FQU130" s="21"/>
      <c r="FQV130" s="21"/>
      <c r="FQW130" s="21"/>
      <c r="FQX130" s="21"/>
      <c r="FQY130" s="21"/>
      <c r="FQZ130" s="21"/>
      <c r="FRA130" s="21"/>
      <c r="FRB130" s="21"/>
      <c r="FRC130" s="21"/>
      <c r="FRD130" s="21"/>
      <c r="FRE130" s="21"/>
      <c r="FRF130" s="21"/>
      <c r="FRG130" s="21"/>
      <c r="FRH130" s="21"/>
      <c r="FRI130" s="21"/>
      <c r="FRJ130" s="21"/>
      <c r="FRK130" s="21"/>
      <c r="FRL130" s="21"/>
      <c r="FRM130" s="21"/>
      <c r="FRN130" s="21"/>
      <c r="FRO130" s="21"/>
      <c r="FRP130" s="21"/>
      <c r="FRQ130" s="21"/>
      <c r="FRR130" s="21"/>
      <c r="FRS130" s="21"/>
      <c r="FRT130" s="21"/>
      <c r="FRU130" s="21"/>
      <c r="FRV130" s="21"/>
      <c r="FRW130" s="21"/>
      <c r="FRX130" s="21"/>
      <c r="FRY130" s="21"/>
      <c r="FRZ130" s="21"/>
      <c r="FSA130" s="21"/>
      <c r="FSB130" s="21"/>
      <c r="FSC130" s="21"/>
      <c r="FSD130" s="21"/>
      <c r="FSE130" s="21"/>
      <c r="FSF130" s="21"/>
      <c r="FSG130" s="21"/>
      <c r="FSH130" s="21"/>
      <c r="FSI130" s="21"/>
      <c r="FSJ130" s="21"/>
      <c r="FSK130" s="21"/>
      <c r="FSL130" s="21"/>
      <c r="FSM130" s="21"/>
      <c r="FSN130" s="21"/>
      <c r="FSO130" s="21"/>
      <c r="FSP130" s="21"/>
      <c r="FSQ130" s="21"/>
      <c r="FSR130" s="21"/>
      <c r="FSS130" s="21"/>
      <c r="FST130" s="21"/>
      <c r="FSU130" s="21"/>
      <c r="FSV130" s="21"/>
      <c r="FSW130" s="21"/>
      <c r="FSX130" s="21"/>
      <c r="FSY130" s="21"/>
      <c r="FSZ130" s="21"/>
      <c r="FTA130" s="21"/>
      <c r="FTB130" s="21"/>
      <c r="FTC130" s="21"/>
      <c r="FTD130" s="21"/>
      <c r="FTE130" s="21"/>
      <c r="FTF130" s="21"/>
      <c r="FTG130" s="21"/>
      <c r="FTH130" s="21"/>
      <c r="FTI130" s="21"/>
      <c r="FTJ130" s="21"/>
      <c r="FTK130" s="21"/>
      <c r="FTL130" s="21"/>
      <c r="FTM130" s="21"/>
      <c r="FTN130" s="21"/>
      <c r="FTO130" s="21"/>
      <c r="FTP130" s="21"/>
      <c r="FTQ130" s="21"/>
      <c r="FTR130" s="21"/>
      <c r="FTS130" s="21"/>
      <c r="FTT130" s="21"/>
      <c r="FTU130" s="21"/>
      <c r="FTV130" s="21"/>
      <c r="FTW130" s="21"/>
      <c r="FTX130" s="21"/>
      <c r="FTY130" s="21"/>
      <c r="FTZ130" s="21"/>
      <c r="FUA130" s="21"/>
      <c r="FUB130" s="21"/>
      <c r="FUC130" s="21"/>
      <c r="FUD130" s="21"/>
      <c r="FUE130" s="21"/>
      <c r="FUF130" s="21"/>
      <c r="FUG130" s="21"/>
      <c r="FUH130" s="21"/>
      <c r="FUI130" s="21"/>
      <c r="FUJ130" s="21"/>
      <c r="FUK130" s="21"/>
      <c r="FUL130" s="21"/>
      <c r="FUM130" s="21"/>
      <c r="FUN130" s="21"/>
      <c r="FUO130" s="21"/>
      <c r="FUP130" s="21"/>
      <c r="FUQ130" s="21"/>
      <c r="FUR130" s="21"/>
      <c r="FUS130" s="21"/>
      <c r="FUT130" s="21"/>
      <c r="FUU130" s="21"/>
      <c r="FUV130" s="21"/>
      <c r="FUW130" s="21"/>
      <c r="FUX130" s="21"/>
      <c r="FUY130" s="21"/>
      <c r="FUZ130" s="21"/>
      <c r="FVA130" s="21"/>
      <c r="FVB130" s="21"/>
      <c r="FVC130" s="21"/>
      <c r="FVD130" s="21"/>
      <c r="FVE130" s="21"/>
      <c r="FVF130" s="21"/>
      <c r="FVG130" s="21"/>
      <c r="FVH130" s="21"/>
      <c r="FVI130" s="21"/>
      <c r="FVJ130" s="21"/>
      <c r="FVK130" s="21"/>
      <c r="FVL130" s="21"/>
      <c r="FVM130" s="21"/>
      <c r="FVN130" s="21"/>
      <c r="FVO130" s="21"/>
      <c r="FVP130" s="21"/>
      <c r="FVQ130" s="21"/>
      <c r="FVR130" s="21"/>
      <c r="FVS130" s="21"/>
      <c r="FVT130" s="21"/>
      <c r="FVU130" s="21"/>
      <c r="FVV130" s="21"/>
      <c r="FVW130" s="21"/>
      <c r="FVX130" s="21"/>
      <c r="FVY130" s="21"/>
      <c r="FVZ130" s="21"/>
      <c r="FWA130" s="21"/>
      <c r="FWB130" s="21"/>
      <c r="FWC130" s="21"/>
      <c r="FWD130" s="21"/>
      <c r="FWE130" s="21"/>
      <c r="FWF130" s="21"/>
      <c r="FWG130" s="21"/>
      <c r="FWH130" s="21"/>
      <c r="FWI130" s="21"/>
      <c r="FWJ130" s="21"/>
      <c r="FWK130" s="21"/>
      <c r="FWL130" s="21"/>
      <c r="FWM130" s="21"/>
      <c r="FWN130" s="21"/>
      <c r="FWO130" s="21"/>
      <c r="FWP130" s="21"/>
      <c r="FWQ130" s="21"/>
      <c r="FWR130" s="21"/>
      <c r="FWS130" s="21"/>
      <c r="FWT130" s="21"/>
      <c r="FWU130" s="21"/>
      <c r="FWV130" s="21"/>
      <c r="FWW130" s="21"/>
      <c r="FWX130" s="21"/>
      <c r="FWY130" s="21"/>
      <c r="FWZ130" s="21"/>
      <c r="FXA130" s="21"/>
      <c r="FXB130" s="21"/>
      <c r="FXC130" s="21"/>
      <c r="FXD130" s="21"/>
      <c r="FXE130" s="21"/>
      <c r="FXF130" s="21"/>
      <c r="FXG130" s="21"/>
      <c r="FXH130" s="21"/>
      <c r="FXI130" s="21"/>
      <c r="FXJ130" s="21"/>
      <c r="FXK130" s="21"/>
      <c r="FXL130" s="21"/>
      <c r="FXM130" s="21"/>
      <c r="FXN130" s="21"/>
      <c r="FXO130" s="21"/>
      <c r="FXP130" s="21"/>
      <c r="FXQ130" s="21"/>
      <c r="FXR130" s="21"/>
      <c r="FXS130" s="21"/>
      <c r="FXT130" s="21"/>
      <c r="FXU130" s="21"/>
      <c r="FXV130" s="21"/>
      <c r="FXW130" s="21"/>
      <c r="FXX130" s="21"/>
      <c r="FXY130" s="21"/>
      <c r="FXZ130" s="21"/>
      <c r="FYA130" s="21"/>
      <c r="FYB130" s="21"/>
      <c r="FYC130" s="21"/>
      <c r="FYD130" s="21"/>
      <c r="FYE130" s="21"/>
      <c r="FYF130" s="21"/>
      <c r="FYG130" s="21"/>
      <c r="FYH130" s="21"/>
      <c r="FYI130" s="21"/>
      <c r="FYJ130" s="21"/>
      <c r="FYK130" s="21"/>
      <c r="FYL130" s="21"/>
      <c r="FYM130" s="21"/>
      <c r="FYN130" s="21"/>
      <c r="FYO130" s="21"/>
      <c r="FYP130" s="21"/>
      <c r="FYQ130" s="21"/>
      <c r="FYR130" s="21"/>
      <c r="FYS130" s="21"/>
      <c r="FYT130" s="21"/>
      <c r="FYU130" s="21"/>
      <c r="FYV130" s="21"/>
      <c r="FYW130" s="21"/>
      <c r="FYX130" s="21"/>
      <c r="FYY130" s="21"/>
      <c r="FYZ130" s="21"/>
      <c r="FZA130" s="21"/>
      <c r="FZB130" s="21"/>
      <c r="FZC130" s="21"/>
      <c r="FZD130" s="21"/>
      <c r="FZE130" s="21"/>
      <c r="FZF130" s="21"/>
      <c r="FZG130" s="21"/>
      <c r="FZH130" s="21"/>
      <c r="FZI130" s="21"/>
      <c r="FZJ130" s="21"/>
      <c r="FZK130" s="21"/>
      <c r="FZL130" s="21"/>
      <c r="FZM130" s="21"/>
      <c r="FZN130" s="21"/>
      <c r="FZO130" s="21"/>
      <c r="FZP130" s="21"/>
      <c r="FZQ130" s="21"/>
      <c r="FZR130" s="21"/>
      <c r="FZS130" s="21"/>
      <c r="FZT130" s="21"/>
      <c r="FZU130" s="21"/>
      <c r="FZV130" s="21"/>
      <c r="FZW130" s="21"/>
      <c r="FZX130" s="21"/>
      <c r="FZY130" s="21"/>
      <c r="FZZ130" s="21"/>
      <c r="GAA130" s="21"/>
      <c r="GAB130" s="21"/>
      <c r="GAC130" s="21"/>
      <c r="GAD130" s="21"/>
      <c r="GAE130" s="21"/>
      <c r="GAF130" s="21"/>
      <c r="GAG130" s="21"/>
      <c r="GAH130" s="21"/>
      <c r="GAI130" s="21"/>
      <c r="GAJ130" s="21"/>
      <c r="GAK130" s="21"/>
      <c r="GAL130" s="21"/>
      <c r="GAM130" s="21"/>
      <c r="GAN130" s="21"/>
      <c r="GAO130" s="21"/>
      <c r="GAP130" s="21"/>
      <c r="GAQ130" s="21"/>
      <c r="GAR130" s="21"/>
      <c r="GAS130" s="21"/>
      <c r="GAT130" s="21"/>
      <c r="GAU130" s="21"/>
      <c r="GAV130" s="21"/>
      <c r="GAW130" s="21"/>
      <c r="GAX130" s="21"/>
      <c r="GAY130" s="21"/>
      <c r="GAZ130" s="21"/>
      <c r="GBA130" s="21"/>
      <c r="GBB130" s="21"/>
      <c r="GBC130" s="21"/>
      <c r="GBD130" s="21"/>
      <c r="GBE130" s="21"/>
      <c r="GBF130" s="21"/>
      <c r="GBG130" s="21"/>
      <c r="GBH130" s="21"/>
      <c r="GBI130" s="21"/>
      <c r="GBJ130" s="21"/>
      <c r="GBK130" s="21"/>
      <c r="GBL130" s="21"/>
      <c r="GBM130" s="21"/>
      <c r="GBN130" s="21"/>
      <c r="GBO130" s="21"/>
      <c r="GBP130" s="21"/>
      <c r="GBQ130" s="21"/>
      <c r="GBR130" s="21"/>
      <c r="GBS130" s="21"/>
      <c r="GBT130" s="21"/>
      <c r="GBU130" s="21"/>
      <c r="GBV130" s="21"/>
      <c r="GBW130" s="21"/>
      <c r="GBX130" s="21"/>
      <c r="GBY130" s="21"/>
      <c r="GBZ130" s="21"/>
      <c r="GCA130" s="21"/>
      <c r="GCB130" s="21"/>
      <c r="GCC130" s="21"/>
      <c r="GCD130" s="21"/>
      <c r="GCE130" s="21"/>
      <c r="GCF130" s="21"/>
      <c r="GCG130" s="21"/>
      <c r="GCH130" s="21"/>
      <c r="GCI130" s="21"/>
      <c r="GCJ130" s="21"/>
      <c r="GCK130" s="21"/>
      <c r="GCL130" s="21"/>
      <c r="GCM130" s="21"/>
      <c r="GCN130" s="21"/>
      <c r="GCO130" s="21"/>
      <c r="GCP130" s="21"/>
      <c r="GCQ130" s="21"/>
      <c r="GCR130" s="21"/>
      <c r="GCS130" s="21"/>
      <c r="GCT130" s="21"/>
      <c r="GCU130" s="21"/>
      <c r="GCV130" s="21"/>
      <c r="GCW130" s="21"/>
      <c r="GCX130" s="21"/>
      <c r="GCY130" s="21"/>
      <c r="GCZ130" s="21"/>
      <c r="GDA130" s="21"/>
      <c r="GDB130" s="21"/>
      <c r="GDC130" s="21"/>
      <c r="GDD130" s="21"/>
      <c r="GDE130" s="21"/>
      <c r="GDF130" s="21"/>
      <c r="GDG130" s="21"/>
      <c r="GDH130" s="21"/>
      <c r="GDI130" s="21"/>
      <c r="GDJ130" s="21"/>
      <c r="GDK130" s="21"/>
      <c r="GDL130" s="21"/>
      <c r="GDM130" s="21"/>
      <c r="GDN130" s="21"/>
      <c r="GDO130" s="21"/>
      <c r="GDP130" s="21"/>
      <c r="GDQ130" s="21"/>
      <c r="GDR130" s="21"/>
      <c r="GDS130" s="21"/>
      <c r="GDT130" s="21"/>
      <c r="GDU130" s="21"/>
      <c r="GDV130" s="21"/>
      <c r="GDW130" s="21"/>
      <c r="GDX130" s="21"/>
      <c r="GDY130" s="21"/>
      <c r="GDZ130" s="21"/>
      <c r="GEA130" s="21"/>
      <c r="GEB130" s="21"/>
      <c r="GEC130" s="21"/>
      <c r="GED130" s="21"/>
      <c r="GEE130" s="21"/>
      <c r="GEF130" s="21"/>
      <c r="GEG130" s="21"/>
      <c r="GEH130" s="21"/>
      <c r="GEI130" s="21"/>
      <c r="GEJ130" s="21"/>
      <c r="GEK130" s="21"/>
      <c r="GEL130" s="21"/>
      <c r="GEM130" s="21"/>
      <c r="GEN130" s="21"/>
      <c r="GEO130" s="21"/>
      <c r="GEP130" s="21"/>
      <c r="GEQ130" s="21"/>
      <c r="GER130" s="21"/>
      <c r="GES130" s="21"/>
      <c r="GET130" s="21"/>
      <c r="GEU130" s="21"/>
      <c r="GEV130" s="21"/>
      <c r="GEW130" s="21"/>
      <c r="GEX130" s="21"/>
      <c r="GEY130" s="21"/>
      <c r="GEZ130" s="21"/>
      <c r="GFA130" s="21"/>
      <c r="GFB130" s="21"/>
      <c r="GFC130" s="21"/>
      <c r="GFD130" s="21"/>
      <c r="GFE130" s="21"/>
      <c r="GFF130" s="21"/>
      <c r="GFG130" s="21"/>
      <c r="GFH130" s="21"/>
      <c r="GFI130" s="21"/>
      <c r="GFJ130" s="21"/>
      <c r="GFK130" s="21"/>
      <c r="GFL130" s="21"/>
      <c r="GFM130" s="21"/>
      <c r="GFN130" s="21"/>
      <c r="GFO130" s="21"/>
      <c r="GFP130" s="21"/>
      <c r="GFQ130" s="21"/>
      <c r="GFR130" s="21"/>
      <c r="GFS130" s="21"/>
      <c r="GFT130" s="21"/>
      <c r="GFU130" s="21"/>
      <c r="GFV130" s="21"/>
      <c r="GFW130" s="21"/>
      <c r="GFX130" s="21"/>
      <c r="GFY130" s="21"/>
      <c r="GFZ130" s="21"/>
      <c r="GGA130" s="21"/>
      <c r="GGB130" s="21"/>
      <c r="GGC130" s="21"/>
      <c r="GGD130" s="21"/>
      <c r="GGE130" s="21"/>
      <c r="GGF130" s="21"/>
      <c r="GGG130" s="21"/>
      <c r="GGH130" s="21"/>
      <c r="GGI130" s="21"/>
      <c r="GGJ130" s="21"/>
      <c r="GGK130" s="21"/>
      <c r="GGL130" s="21"/>
      <c r="GGM130" s="21"/>
      <c r="GGN130" s="21"/>
      <c r="GGO130" s="21"/>
      <c r="GGP130" s="21"/>
      <c r="GGQ130" s="21"/>
      <c r="GGR130" s="21"/>
      <c r="GGS130" s="21"/>
      <c r="GGT130" s="21"/>
      <c r="GGU130" s="21"/>
      <c r="GGV130" s="21"/>
      <c r="GGW130" s="21"/>
      <c r="GGX130" s="21"/>
      <c r="GGY130" s="21"/>
      <c r="GGZ130" s="21"/>
      <c r="GHA130" s="21"/>
      <c r="GHB130" s="21"/>
      <c r="GHC130" s="21"/>
      <c r="GHD130" s="21"/>
      <c r="GHE130" s="21"/>
      <c r="GHF130" s="21"/>
      <c r="GHG130" s="21"/>
      <c r="GHH130" s="21"/>
      <c r="GHI130" s="21"/>
      <c r="GHJ130" s="21"/>
      <c r="GHK130" s="21"/>
      <c r="GHL130" s="21"/>
      <c r="GHM130" s="21"/>
      <c r="GHN130" s="21"/>
      <c r="GHO130" s="21"/>
      <c r="GHP130" s="21"/>
      <c r="GHQ130" s="21"/>
      <c r="GHR130" s="21"/>
      <c r="GHS130" s="21"/>
      <c r="GHT130" s="21"/>
      <c r="GHU130" s="21"/>
      <c r="GHV130" s="21"/>
      <c r="GHW130" s="21"/>
      <c r="GHX130" s="21"/>
      <c r="GHY130" s="21"/>
      <c r="GHZ130" s="21"/>
      <c r="GIA130" s="21"/>
      <c r="GIB130" s="21"/>
      <c r="GIC130" s="21"/>
      <c r="GID130" s="21"/>
      <c r="GIE130" s="21"/>
      <c r="GIF130" s="21"/>
      <c r="GIG130" s="21"/>
      <c r="GIH130" s="21"/>
      <c r="GII130" s="21"/>
      <c r="GIJ130" s="21"/>
      <c r="GIK130" s="21"/>
      <c r="GIL130" s="21"/>
      <c r="GIM130" s="21"/>
      <c r="GIN130" s="21"/>
      <c r="GIO130" s="21"/>
      <c r="GIP130" s="21"/>
      <c r="GIQ130" s="21"/>
      <c r="GIR130" s="21"/>
      <c r="GIS130" s="21"/>
      <c r="GIT130" s="21"/>
      <c r="GIU130" s="21"/>
      <c r="GIV130" s="21"/>
      <c r="GIW130" s="21"/>
      <c r="GIX130" s="21"/>
      <c r="GIY130" s="21"/>
      <c r="GIZ130" s="21"/>
      <c r="GJA130" s="21"/>
      <c r="GJB130" s="21"/>
      <c r="GJC130" s="21"/>
      <c r="GJD130" s="21"/>
      <c r="GJE130" s="21"/>
      <c r="GJF130" s="21"/>
      <c r="GJG130" s="21"/>
      <c r="GJH130" s="21"/>
      <c r="GJI130" s="21"/>
      <c r="GJJ130" s="21"/>
      <c r="GJK130" s="21"/>
      <c r="GJL130" s="21"/>
      <c r="GJM130" s="21"/>
      <c r="GJN130" s="21"/>
      <c r="GJO130" s="21"/>
      <c r="GJP130" s="21"/>
      <c r="GJQ130" s="21"/>
      <c r="GJR130" s="21"/>
      <c r="GJS130" s="21"/>
      <c r="GJT130" s="21"/>
      <c r="GJU130" s="21"/>
      <c r="GJV130" s="21"/>
      <c r="GJW130" s="21"/>
      <c r="GJX130" s="21"/>
      <c r="GJY130" s="21"/>
      <c r="GJZ130" s="21"/>
      <c r="GKA130" s="21"/>
      <c r="GKB130" s="21"/>
      <c r="GKC130" s="21"/>
      <c r="GKD130" s="21"/>
      <c r="GKE130" s="21"/>
      <c r="GKF130" s="21"/>
      <c r="GKG130" s="21"/>
      <c r="GKH130" s="21"/>
      <c r="GKI130" s="21"/>
      <c r="GKJ130" s="21"/>
      <c r="GKK130" s="21"/>
      <c r="GKL130" s="21"/>
      <c r="GKM130" s="21"/>
      <c r="GKN130" s="21"/>
      <c r="GKO130" s="21"/>
      <c r="GKP130" s="21"/>
      <c r="GKQ130" s="21"/>
      <c r="GKR130" s="21"/>
      <c r="GKS130" s="21"/>
      <c r="GKT130" s="21"/>
      <c r="GKU130" s="21"/>
      <c r="GKV130" s="21"/>
      <c r="GKW130" s="21"/>
      <c r="GKX130" s="21"/>
      <c r="GKY130" s="21"/>
      <c r="GKZ130" s="21"/>
      <c r="GLA130" s="21"/>
      <c r="GLB130" s="21"/>
      <c r="GLC130" s="21"/>
      <c r="GLD130" s="21"/>
      <c r="GLE130" s="21"/>
      <c r="GLF130" s="21"/>
      <c r="GLG130" s="21"/>
      <c r="GLH130" s="21"/>
      <c r="GLI130" s="21"/>
      <c r="GLJ130" s="21"/>
      <c r="GLK130" s="21"/>
      <c r="GLL130" s="21"/>
      <c r="GLM130" s="21"/>
      <c r="GLN130" s="21"/>
      <c r="GLO130" s="21"/>
      <c r="GLP130" s="21"/>
      <c r="GLQ130" s="21"/>
      <c r="GLR130" s="21"/>
      <c r="GLS130" s="21"/>
      <c r="GLT130" s="21"/>
      <c r="GLU130" s="21"/>
      <c r="GLV130" s="21"/>
      <c r="GLW130" s="21"/>
      <c r="GLX130" s="21"/>
      <c r="GLY130" s="21"/>
      <c r="GLZ130" s="21"/>
      <c r="GMA130" s="21"/>
      <c r="GMB130" s="21"/>
      <c r="GMC130" s="21"/>
      <c r="GMD130" s="21"/>
      <c r="GME130" s="21"/>
      <c r="GMF130" s="21"/>
      <c r="GMG130" s="21"/>
      <c r="GMH130" s="21"/>
      <c r="GMI130" s="21"/>
      <c r="GMJ130" s="21"/>
      <c r="GMK130" s="21"/>
      <c r="GML130" s="21"/>
      <c r="GMM130" s="21"/>
      <c r="GMN130" s="21"/>
      <c r="GMO130" s="21"/>
      <c r="GMP130" s="21"/>
      <c r="GMQ130" s="21"/>
      <c r="GMR130" s="21"/>
      <c r="GMS130" s="21"/>
      <c r="GMT130" s="21"/>
      <c r="GMU130" s="21"/>
      <c r="GMV130" s="21"/>
      <c r="GMW130" s="21"/>
      <c r="GMX130" s="21"/>
      <c r="GMY130" s="21"/>
      <c r="GMZ130" s="21"/>
      <c r="GNA130" s="21"/>
      <c r="GNB130" s="21"/>
      <c r="GNC130" s="21"/>
      <c r="GND130" s="21"/>
      <c r="GNE130" s="21"/>
      <c r="GNF130" s="21"/>
      <c r="GNG130" s="21"/>
      <c r="GNH130" s="21"/>
      <c r="GNI130" s="21"/>
      <c r="GNJ130" s="21"/>
      <c r="GNK130" s="21"/>
      <c r="GNL130" s="21"/>
      <c r="GNM130" s="21"/>
      <c r="GNN130" s="21"/>
      <c r="GNO130" s="21"/>
      <c r="GNP130" s="21"/>
      <c r="GNQ130" s="21"/>
      <c r="GNR130" s="21"/>
      <c r="GNS130" s="21"/>
      <c r="GNT130" s="21"/>
      <c r="GNU130" s="21"/>
      <c r="GNV130" s="21"/>
      <c r="GNW130" s="21"/>
      <c r="GNX130" s="21"/>
      <c r="GNY130" s="21"/>
      <c r="GNZ130" s="21"/>
      <c r="GOA130" s="21"/>
      <c r="GOB130" s="21"/>
      <c r="GOC130" s="21"/>
      <c r="GOD130" s="21"/>
      <c r="GOE130" s="21"/>
      <c r="GOF130" s="21"/>
      <c r="GOG130" s="21"/>
      <c r="GOH130" s="21"/>
      <c r="GOI130" s="21"/>
      <c r="GOJ130" s="21"/>
      <c r="GOK130" s="21"/>
      <c r="GOL130" s="21"/>
      <c r="GOM130" s="21"/>
      <c r="GON130" s="21"/>
      <c r="GOO130" s="21"/>
      <c r="GOP130" s="21"/>
      <c r="GOQ130" s="21"/>
      <c r="GOR130" s="21"/>
      <c r="GOS130" s="21"/>
      <c r="GOT130" s="21"/>
      <c r="GOU130" s="21"/>
      <c r="GOV130" s="21"/>
      <c r="GOW130" s="21"/>
      <c r="GOX130" s="21"/>
      <c r="GOY130" s="21"/>
      <c r="GOZ130" s="21"/>
      <c r="GPA130" s="21"/>
      <c r="GPB130" s="21"/>
      <c r="GPC130" s="21"/>
      <c r="GPD130" s="21"/>
      <c r="GPE130" s="21"/>
      <c r="GPF130" s="21"/>
      <c r="GPG130" s="21"/>
      <c r="GPH130" s="21"/>
      <c r="GPI130" s="21"/>
      <c r="GPJ130" s="21"/>
      <c r="GPK130" s="21"/>
      <c r="GPL130" s="21"/>
      <c r="GPM130" s="21"/>
      <c r="GPN130" s="21"/>
      <c r="GPO130" s="21"/>
      <c r="GPP130" s="21"/>
      <c r="GPQ130" s="21"/>
      <c r="GPR130" s="21"/>
      <c r="GPS130" s="21"/>
      <c r="GPT130" s="21"/>
      <c r="GPU130" s="21"/>
      <c r="GPV130" s="21"/>
      <c r="GPW130" s="21"/>
      <c r="GPX130" s="21"/>
      <c r="GPY130" s="21"/>
      <c r="GPZ130" s="21"/>
      <c r="GQA130" s="21"/>
      <c r="GQB130" s="21"/>
      <c r="GQC130" s="21"/>
      <c r="GQD130" s="21"/>
      <c r="GQE130" s="21"/>
      <c r="GQF130" s="21"/>
      <c r="GQG130" s="21"/>
      <c r="GQH130" s="21"/>
      <c r="GQI130" s="21"/>
      <c r="GQJ130" s="21"/>
      <c r="GQK130" s="21"/>
      <c r="GQL130" s="21"/>
      <c r="GQM130" s="21"/>
      <c r="GQN130" s="21"/>
      <c r="GQO130" s="21"/>
      <c r="GQP130" s="21"/>
      <c r="GQQ130" s="21"/>
      <c r="GQR130" s="21"/>
      <c r="GQS130" s="21"/>
      <c r="GQT130" s="21"/>
      <c r="GQU130" s="21"/>
      <c r="GQV130" s="21"/>
      <c r="GQW130" s="21"/>
      <c r="GQX130" s="21"/>
      <c r="GQY130" s="21"/>
      <c r="GQZ130" s="21"/>
      <c r="GRA130" s="21"/>
      <c r="GRB130" s="21"/>
      <c r="GRC130" s="21"/>
      <c r="GRD130" s="21"/>
      <c r="GRE130" s="21"/>
      <c r="GRF130" s="21"/>
      <c r="GRG130" s="21"/>
      <c r="GRH130" s="21"/>
      <c r="GRI130" s="21"/>
      <c r="GRJ130" s="21"/>
      <c r="GRK130" s="21"/>
      <c r="GRL130" s="21"/>
      <c r="GRM130" s="21"/>
      <c r="GRN130" s="21"/>
      <c r="GRO130" s="21"/>
      <c r="GRP130" s="21"/>
      <c r="GRQ130" s="21"/>
      <c r="GRR130" s="21"/>
      <c r="GRS130" s="21"/>
      <c r="GRT130" s="21"/>
      <c r="GRU130" s="21"/>
      <c r="GRV130" s="21"/>
      <c r="GRW130" s="21"/>
      <c r="GRX130" s="21"/>
      <c r="GRY130" s="21"/>
      <c r="GRZ130" s="21"/>
      <c r="GSA130" s="21"/>
      <c r="GSB130" s="21"/>
      <c r="GSC130" s="21"/>
      <c r="GSD130" s="21"/>
      <c r="GSE130" s="21"/>
      <c r="GSF130" s="21"/>
      <c r="GSG130" s="21"/>
      <c r="GSH130" s="21"/>
      <c r="GSI130" s="21"/>
      <c r="GSJ130" s="21"/>
      <c r="GSK130" s="21"/>
      <c r="GSL130" s="21"/>
      <c r="GSM130" s="21"/>
      <c r="GSN130" s="21"/>
      <c r="GSO130" s="21"/>
      <c r="GSP130" s="21"/>
      <c r="GSQ130" s="21"/>
      <c r="GSR130" s="21"/>
      <c r="GSS130" s="21"/>
      <c r="GST130" s="21"/>
      <c r="GSU130" s="21"/>
      <c r="GSV130" s="21"/>
      <c r="GSW130" s="21"/>
      <c r="GSX130" s="21"/>
      <c r="GSY130" s="21"/>
      <c r="GSZ130" s="21"/>
      <c r="GTA130" s="21"/>
      <c r="GTB130" s="21"/>
      <c r="GTC130" s="21"/>
      <c r="GTD130" s="21"/>
      <c r="GTE130" s="21"/>
      <c r="GTF130" s="21"/>
      <c r="GTG130" s="21"/>
      <c r="GTH130" s="21"/>
      <c r="GTI130" s="21"/>
      <c r="GTJ130" s="21"/>
      <c r="GTK130" s="21"/>
      <c r="GTL130" s="21"/>
      <c r="GTM130" s="21"/>
      <c r="GTN130" s="21"/>
      <c r="GTO130" s="21"/>
      <c r="GTP130" s="21"/>
      <c r="GTQ130" s="21"/>
      <c r="GTR130" s="21"/>
      <c r="GTS130" s="21"/>
      <c r="GTT130" s="21"/>
      <c r="GTU130" s="21"/>
      <c r="GTV130" s="21"/>
      <c r="GTW130" s="21"/>
      <c r="GTX130" s="21"/>
      <c r="GTY130" s="21"/>
      <c r="GTZ130" s="21"/>
      <c r="GUA130" s="21"/>
      <c r="GUB130" s="21"/>
      <c r="GUC130" s="21"/>
      <c r="GUD130" s="21"/>
      <c r="GUE130" s="21"/>
      <c r="GUF130" s="21"/>
      <c r="GUG130" s="21"/>
      <c r="GUH130" s="21"/>
      <c r="GUI130" s="21"/>
      <c r="GUJ130" s="21"/>
      <c r="GUK130" s="21"/>
      <c r="GUL130" s="21"/>
      <c r="GUM130" s="21"/>
      <c r="GUN130" s="21"/>
      <c r="GUO130" s="21"/>
      <c r="GUP130" s="21"/>
      <c r="GUQ130" s="21"/>
      <c r="GUR130" s="21"/>
      <c r="GUS130" s="21"/>
      <c r="GUT130" s="21"/>
      <c r="GUU130" s="21"/>
      <c r="GUV130" s="21"/>
      <c r="GUW130" s="21"/>
      <c r="GUX130" s="21"/>
      <c r="GUY130" s="21"/>
      <c r="GUZ130" s="21"/>
      <c r="GVA130" s="21"/>
      <c r="GVB130" s="21"/>
      <c r="GVC130" s="21"/>
      <c r="GVD130" s="21"/>
      <c r="GVE130" s="21"/>
      <c r="GVF130" s="21"/>
      <c r="GVG130" s="21"/>
      <c r="GVH130" s="21"/>
      <c r="GVI130" s="21"/>
      <c r="GVJ130" s="21"/>
      <c r="GVK130" s="21"/>
      <c r="GVL130" s="21"/>
      <c r="GVM130" s="21"/>
      <c r="GVN130" s="21"/>
      <c r="GVO130" s="21"/>
      <c r="GVP130" s="21"/>
      <c r="GVQ130" s="21"/>
      <c r="GVR130" s="21"/>
      <c r="GVS130" s="21"/>
      <c r="GVT130" s="21"/>
      <c r="GVU130" s="21"/>
      <c r="GVV130" s="21"/>
      <c r="GVW130" s="21"/>
      <c r="GVX130" s="21"/>
      <c r="GVY130" s="21"/>
      <c r="GVZ130" s="21"/>
      <c r="GWA130" s="21"/>
      <c r="GWB130" s="21"/>
      <c r="GWC130" s="21"/>
      <c r="GWD130" s="21"/>
      <c r="GWE130" s="21"/>
      <c r="GWF130" s="21"/>
      <c r="GWG130" s="21"/>
      <c r="GWH130" s="21"/>
      <c r="GWI130" s="21"/>
      <c r="GWJ130" s="21"/>
      <c r="GWK130" s="21"/>
      <c r="GWL130" s="21"/>
      <c r="GWM130" s="21"/>
      <c r="GWN130" s="21"/>
      <c r="GWO130" s="21"/>
      <c r="GWP130" s="21"/>
      <c r="GWQ130" s="21"/>
      <c r="GWR130" s="21"/>
      <c r="GWS130" s="21"/>
      <c r="GWT130" s="21"/>
      <c r="GWU130" s="21"/>
      <c r="GWV130" s="21"/>
      <c r="GWW130" s="21"/>
      <c r="GWX130" s="21"/>
      <c r="GWY130" s="21"/>
      <c r="GWZ130" s="21"/>
      <c r="GXA130" s="21"/>
      <c r="GXB130" s="21"/>
      <c r="GXC130" s="21"/>
      <c r="GXD130" s="21"/>
      <c r="GXE130" s="21"/>
      <c r="GXF130" s="21"/>
      <c r="GXG130" s="21"/>
      <c r="GXH130" s="21"/>
      <c r="GXI130" s="21"/>
      <c r="GXJ130" s="21"/>
      <c r="GXK130" s="21"/>
      <c r="GXL130" s="21"/>
      <c r="GXM130" s="21"/>
      <c r="GXN130" s="21"/>
      <c r="GXO130" s="21"/>
      <c r="GXP130" s="21"/>
      <c r="GXQ130" s="21"/>
      <c r="GXR130" s="21"/>
      <c r="GXS130" s="21"/>
      <c r="GXT130" s="21"/>
      <c r="GXU130" s="21"/>
      <c r="GXV130" s="21"/>
      <c r="GXW130" s="21"/>
      <c r="GXX130" s="21"/>
      <c r="GXY130" s="21"/>
      <c r="GXZ130" s="21"/>
      <c r="GYA130" s="21"/>
      <c r="GYB130" s="21"/>
      <c r="GYC130" s="21"/>
      <c r="GYD130" s="21"/>
      <c r="GYE130" s="21"/>
      <c r="GYF130" s="21"/>
      <c r="GYG130" s="21"/>
      <c r="GYH130" s="21"/>
      <c r="GYI130" s="21"/>
      <c r="GYJ130" s="21"/>
      <c r="GYK130" s="21"/>
      <c r="GYL130" s="21"/>
      <c r="GYM130" s="21"/>
      <c r="GYN130" s="21"/>
      <c r="GYO130" s="21"/>
      <c r="GYP130" s="21"/>
      <c r="GYQ130" s="21"/>
      <c r="GYR130" s="21"/>
      <c r="GYS130" s="21"/>
      <c r="GYT130" s="21"/>
      <c r="GYU130" s="21"/>
      <c r="GYV130" s="21"/>
      <c r="GYW130" s="21"/>
      <c r="GYX130" s="21"/>
      <c r="GYY130" s="21"/>
      <c r="GYZ130" s="21"/>
      <c r="GZA130" s="21"/>
      <c r="GZB130" s="21"/>
      <c r="GZC130" s="21"/>
      <c r="GZD130" s="21"/>
      <c r="GZE130" s="21"/>
      <c r="GZF130" s="21"/>
      <c r="GZG130" s="21"/>
      <c r="GZH130" s="21"/>
      <c r="GZI130" s="21"/>
      <c r="GZJ130" s="21"/>
      <c r="GZK130" s="21"/>
      <c r="GZL130" s="21"/>
      <c r="GZM130" s="21"/>
      <c r="GZN130" s="21"/>
      <c r="GZO130" s="21"/>
      <c r="GZP130" s="21"/>
      <c r="GZQ130" s="21"/>
      <c r="GZR130" s="21"/>
      <c r="GZS130" s="21"/>
      <c r="GZT130" s="21"/>
      <c r="GZU130" s="21"/>
      <c r="GZV130" s="21"/>
      <c r="GZW130" s="21"/>
      <c r="GZX130" s="21"/>
      <c r="GZY130" s="21"/>
      <c r="GZZ130" s="21"/>
      <c r="HAA130" s="21"/>
      <c r="HAB130" s="21"/>
      <c r="HAC130" s="21"/>
      <c r="HAD130" s="21"/>
      <c r="HAE130" s="21"/>
      <c r="HAF130" s="21"/>
      <c r="HAG130" s="21"/>
      <c r="HAH130" s="21"/>
      <c r="HAI130" s="21"/>
      <c r="HAJ130" s="21"/>
      <c r="HAK130" s="21"/>
      <c r="HAL130" s="21"/>
      <c r="HAM130" s="21"/>
      <c r="HAN130" s="21"/>
      <c r="HAO130" s="21"/>
      <c r="HAP130" s="21"/>
      <c r="HAQ130" s="21"/>
      <c r="HAR130" s="21"/>
      <c r="HAS130" s="21"/>
      <c r="HAT130" s="21"/>
      <c r="HAU130" s="21"/>
      <c r="HAV130" s="21"/>
      <c r="HAW130" s="21"/>
      <c r="HAX130" s="21"/>
      <c r="HAY130" s="21"/>
      <c r="HAZ130" s="21"/>
      <c r="HBA130" s="21"/>
      <c r="HBB130" s="21"/>
      <c r="HBC130" s="21"/>
      <c r="HBD130" s="21"/>
      <c r="HBE130" s="21"/>
      <c r="HBF130" s="21"/>
      <c r="HBG130" s="21"/>
      <c r="HBH130" s="21"/>
      <c r="HBI130" s="21"/>
      <c r="HBJ130" s="21"/>
      <c r="HBK130" s="21"/>
      <c r="HBL130" s="21"/>
      <c r="HBM130" s="21"/>
      <c r="HBN130" s="21"/>
      <c r="HBO130" s="21"/>
      <c r="HBP130" s="21"/>
      <c r="HBQ130" s="21"/>
      <c r="HBR130" s="21"/>
      <c r="HBS130" s="21"/>
      <c r="HBT130" s="21"/>
      <c r="HBU130" s="21"/>
      <c r="HBV130" s="21"/>
      <c r="HBW130" s="21"/>
      <c r="HBX130" s="21"/>
      <c r="HBY130" s="21"/>
      <c r="HBZ130" s="21"/>
      <c r="HCA130" s="21"/>
      <c r="HCB130" s="21"/>
      <c r="HCC130" s="21"/>
      <c r="HCD130" s="21"/>
      <c r="HCE130" s="21"/>
      <c r="HCF130" s="21"/>
      <c r="HCG130" s="21"/>
      <c r="HCH130" s="21"/>
      <c r="HCI130" s="21"/>
      <c r="HCJ130" s="21"/>
      <c r="HCK130" s="21"/>
      <c r="HCL130" s="21"/>
      <c r="HCM130" s="21"/>
      <c r="HCN130" s="21"/>
      <c r="HCO130" s="21"/>
      <c r="HCP130" s="21"/>
      <c r="HCQ130" s="21"/>
      <c r="HCR130" s="21"/>
      <c r="HCS130" s="21"/>
      <c r="HCT130" s="21"/>
      <c r="HCU130" s="21"/>
      <c r="HCV130" s="21"/>
      <c r="HCW130" s="21"/>
      <c r="HCX130" s="21"/>
      <c r="HCY130" s="21"/>
      <c r="HCZ130" s="21"/>
      <c r="HDA130" s="21"/>
      <c r="HDB130" s="21"/>
      <c r="HDC130" s="21"/>
      <c r="HDD130" s="21"/>
      <c r="HDE130" s="21"/>
      <c r="HDF130" s="21"/>
      <c r="HDG130" s="21"/>
      <c r="HDH130" s="21"/>
      <c r="HDI130" s="21"/>
      <c r="HDJ130" s="21"/>
      <c r="HDK130" s="21"/>
      <c r="HDL130" s="21"/>
      <c r="HDM130" s="21"/>
      <c r="HDN130" s="21"/>
      <c r="HDO130" s="21"/>
      <c r="HDP130" s="21"/>
      <c r="HDQ130" s="21"/>
      <c r="HDR130" s="21"/>
      <c r="HDS130" s="21"/>
      <c r="HDT130" s="21"/>
      <c r="HDU130" s="21"/>
      <c r="HDV130" s="21"/>
      <c r="HDW130" s="21"/>
      <c r="HDX130" s="21"/>
      <c r="HDY130" s="21"/>
      <c r="HDZ130" s="21"/>
      <c r="HEA130" s="21"/>
      <c r="HEB130" s="21"/>
      <c r="HEC130" s="21"/>
      <c r="HED130" s="21"/>
      <c r="HEE130" s="21"/>
      <c r="HEF130" s="21"/>
      <c r="HEG130" s="21"/>
      <c r="HEH130" s="21"/>
      <c r="HEI130" s="21"/>
      <c r="HEJ130" s="21"/>
      <c r="HEK130" s="21"/>
      <c r="HEL130" s="21"/>
      <c r="HEM130" s="21"/>
      <c r="HEN130" s="21"/>
      <c r="HEO130" s="21"/>
      <c r="HEP130" s="21"/>
      <c r="HEQ130" s="21"/>
      <c r="HER130" s="21"/>
      <c r="HES130" s="21"/>
      <c r="HET130" s="21"/>
      <c r="HEU130" s="21"/>
      <c r="HEV130" s="21"/>
      <c r="HEW130" s="21"/>
      <c r="HEX130" s="21"/>
      <c r="HEY130" s="21"/>
      <c r="HEZ130" s="21"/>
      <c r="HFA130" s="21"/>
      <c r="HFB130" s="21"/>
      <c r="HFC130" s="21"/>
      <c r="HFD130" s="21"/>
      <c r="HFE130" s="21"/>
      <c r="HFF130" s="21"/>
      <c r="HFG130" s="21"/>
      <c r="HFH130" s="21"/>
      <c r="HFI130" s="21"/>
      <c r="HFJ130" s="21"/>
      <c r="HFK130" s="21"/>
      <c r="HFL130" s="21"/>
      <c r="HFM130" s="21"/>
      <c r="HFN130" s="21"/>
      <c r="HFO130" s="21"/>
      <c r="HFP130" s="21"/>
      <c r="HFQ130" s="21"/>
      <c r="HFR130" s="21"/>
      <c r="HFS130" s="21"/>
      <c r="HFT130" s="21"/>
      <c r="HFU130" s="21"/>
      <c r="HFV130" s="21"/>
      <c r="HFW130" s="21"/>
      <c r="HFX130" s="21"/>
      <c r="HFY130" s="21"/>
      <c r="HFZ130" s="21"/>
      <c r="HGA130" s="21"/>
      <c r="HGB130" s="21"/>
      <c r="HGC130" s="21"/>
      <c r="HGD130" s="21"/>
      <c r="HGE130" s="21"/>
      <c r="HGF130" s="21"/>
      <c r="HGG130" s="21"/>
      <c r="HGH130" s="21"/>
      <c r="HGI130" s="21"/>
      <c r="HGJ130" s="21"/>
      <c r="HGK130" s="21"/>
      <c r="HGL130" s="21"/>
      <c r="HGM130" s="21"/>
      <c r="HGN130" s="21"/>
      <c r="HGO130" s="21"/>
      <c r="HGP130" s="21"/>
      <c r="HGQ130" s="21"/>
      <c r="HGR130" s="21"/>
      <c r="HGS130" s="21"/>
      <c r="HGT130" s="21"/>
      <c r="HGU130" s="21"/>
      <c r="HGV130" s="21"/>
      <c r="HGW130" s="21"/>
      <c r="HGX130" s="21"/>
      <c r="HGY130" s="21"/>
      <c r="HGZ130" s="21"/>
      <c r="HHA130" s="21"/>
      <c r="HHB130" s="21"/>
      <c r="HHC130" s="21"/>
      <c r="HHD130" s="21"/>
      <c r="HHE130" s="21"/>
      <c r="HHF130" s="21"/>
      <c r="HHG130" s="21"/>
      <c r="HHH130" s="21"/>
      <c r="HHI130" s="21"/>
      <c r="HHJ130" s="21"/>
      <c r="HHK130" s="21"/>
      <c r="HHL130" s="21"/>
      <c r="HHM130" s="21"/>
      <c r="HHN130" s="21"/>
      <c r="HHO130" s="21"/>
      <c r="HHP130" s="21"/>
      <c r="HHQ130" s="21"/>
      <c r="HHR130" s="21"/>
      <c r="HHS130" s="21"/>
      <c r="HHT130" s="21"/>
      <c r="HHU130" s="21"/>
      <c r="HHV130" s="21"/>
      <c r="HHW130" s="21"/>
      <c r="HHX130" s="21"/>
      <c r="HHY130" s="21"/>
      <c r="HHZ130" s="21"/>
      <c r="HIA130" s="21"/>
      <c r="HIB130" s="21"/>
      <c r="HIC130" s="21"/>
      <c r="HID130" s="21"/>
      <c r="HIE130" s="21"/>
      <c r="HIF130" s="21"/>
      <c r="HIG130" s="21"/>
      <c r="HIH130" s="21"/>
      <c r="HII130" s="21"/>
      <c r="HIJ130" s="21"/>
      <c r="HIK130" s="21"/>
      <c r="HIL130" s="21"/>
      <c r="HIM130" s="21"/>
      <c r="HIN130" s="21"/>
      <c r="HIO130" s="21"/>
      <c r="HIP130" s="21"/>
      <c r="HIQ130" s="21"/>
      <c r="HIR130" s="21"/>
      <c r="HIS130" s="21"/>
      <c r="HIT130" s="21"/>
      <c r="HIU130" s="21"/>
      <c r="HIV130" s="21"/>
      <c r="HIW130" s="21"/>
      <c r="HIX130" s="21"/>
      <c r="HIY130" s="21"/>
      <c r="HIZ130" s="21"/>
      <c r="HJA130" s="21"/>
      <c r="HJB130" s="21"/>
      <c r="HJC130" s="21"/>
      <c r="HJD130" s="21"/>
      <c r="HJE130" s="21"/>
      <c r="HJF130" s="21"/>
      <c r="HJG130" s="21"/>
      <c r="HJH130" s="21"/>
      <c r="HJI130" s="21"/>
      <c r="HJJ130" s="21"/>
      <c r="HJK130" s="21"/>
      <c r="HJL130" s="21"/>
      <c r="HJM130" s="21"/>
      <c r="HJN130" s="21"/>
      <c r="HJO130" s="21"/>
      <c r="HJP130" s="21"/>
      <c r="HJQ130" s="21"/>
      <c r="HJR130" s="21"/>
      <c r="HJS130" s="21"/>
      <c r="HJT130" s="21"/>
      <c r="HJU130" s="21"/>
      <c r="HJV130" s="21"/>
      <c r="HJW130" s="21"/>
      <c r="HJX130" s="21"/>
      <c r="HJY130" s="21"/>
      <c r="HJZ130" s="21"/>
      <c r="HKA130" s="21"/>
      <c r="HKB130" s="21"/>
      <c r="HKC130" s="21"/>
      <c r="HKD130" s="21"/>
      <c r="HKE130" s="21"/>
      <c r="HKF130" s="21"/>
      <c r="HKG130" s="21"/>
      <c r="HKH130" s="21"/>
      <c r="HKI130" s="21"/>
      <c r="HKJ130" s="21"/>
      <c r="HKK130" s="21"/>
      <c r="HKL130" s="21"/>
      <c r="HKM130" s="21"/>
      <c r="HKN130" s="21"/>
      <c r="HKO130" s="21"/>
      <c r="HKP130" s="21"/>
      <c r="HKQ130" s="21"/>
      <c r="HKR130" s="21"/>
      <c r="HKS130" s="21"/>
      <c r="HKT130" s="21"/>
      <c r="HKU130" s="21"/>
      <c r="HKV130" s="21"/>
      <c r="HKW130" s="21"/>
      <c r="HKX130" s="21"/>
      <c r="HKY130" s="21"/>
      <c r="HKZ130" s="21"/>
      <c r="HLA130" s="21"/>
      <c r="HLB130" s="21"/>
      <c r="HLC130" s="21"/>
      <c r="HLD130" s="21"/>
      <c r="HLE130" s="21"/>
      <c r="HLF130" s="21"/>
      <c r="HLG130" s="21"/>
      <c r="HLH130" s="21"/>
      <c r="HLI130" s="21"/>
      <c r="HLJ130" s="21"/>
      <c r="HLK130" s="21"/>
      <c r="HLL130" s="21"/>
      <c r="HLM130" s="21"/>
      <c r="HLN130" s="21"/>
      <c r="HLO130" s="21"/>
      <c r="HLP130" s="21"/>
      <c r="HLQ130" s="21"/>
      <c r="HLR130" s="21"/>
      <c r="HLS130" s="21"/>
      <c r="HLT130" s="21"/>
      <c r="HLU130" s="21"/>
      <c r="HLV130" s="21"/>
      <c r="HLW130" s="21"/>
      <c r="HLX130" s="21"/>
      <c r="HLY130" s="21"/>
      <c r="HLZ130" s="21"/>
      <c r="HMA130" s="21"/>
      <c r="HMB130" s="21"/>
      <c r="HMC130" s="21"/>
      <c r="HMD130" s="21"/>
      <c r="HME130" s="21"/>
      <c r="HMF130" s="21"/>
      <c r="HMG130" s="21"/>
      <c r="HMH130" s="21"/>
      <c r="HMI130" s="21"/>
      <c r="HMJ130" s="21"/>
      <c r="HMK130" s="21"/>
      <c r="HML130" s="21"/>
      <c r="HMM130" s="21"/>
      <c r="HMN130" s="21"/>
      <c r="HMO130" s="21"/>
      <c r="HMP130" s="21"/>
      <c r="HMQ130" s="21"/>
      <c r="HMR130" s="21"/>
      <c r="HMS130" s="21"/>
      <c r="HMT130" s="21"/>
      <c r="HMU130" s="21"/>
      <c r="HMV130" s="21"/>
      <c r="HMW130" s="21"/>
      <c r="HMX130" s="21"/>
      <c r="HMY130" s="21"/>
      <c r="HMZ130" s="21"/>
      <c r="HNA130" s="21"/>
      <c r="HNB130" s="21"/>
      <c r="HNC130" s="21"/>
      <c r="HND130" s="21"/>
      <c r="HNE130" s="21"/>
      <c r="HNF130" s="21"/>
      <c r="HNG130" s="21"/>
      <c r="HNH130" s="21"/>
      <c r="HNI130" s="21"/>
      <c r="HNJ130" s="21"/>
      <c r="HNK130" s="21"/>
      <c r="HNL130" s="21"/>
      <c r="HNM130" s="21"/>
      <c r="HNN130" s="21"/>
      <c r="HNO130" s="21"/>
      <c r="HNP130" s="21"/>
      <c r="HNQ130" s="21"/>
      <c r="HNR130" s="21"/>
      <c r="HNS130" s="21"/>
      <c r="HNT130" s="21"/>
      <c r="HNU130" s="21"/>
      <c r="HNV130" s="21"/>
      <c r="HNW130" s="21"/>
      <c r="HNX130" s="21"/>
      <c r="HNY130" s="21"/>
      <c r="HNZ130" s="21"/>
      <c r="HOA130" s="21"/>
      <c r="HOB130" s="21"/>
      <c r="HOC130" s="21"/>
      <c r="HOD130" s="21"/>
      <c r="HOE130" s="21"/>
      <c r="HOF130" s="21"/>
      <c r="HOG130" s="21"/>
      <c r="HOH130" s="21"/>
      <c r="HOI130" s="21"/>
      <c r="HOJ130" s="21"/>
      <c r="HOK130" s="21"/>
      <c r="HOL130" s="21"/>
      <c r="HOM130" s="21"/>
      <c r="HON130" s="21"/>
      <c r="HOO130" s="21"/>
      <c r="HOP130" s="21"/>
      <c r="HOQ130" s="21"/>
      <c r="HOR130" s="21"/>
      <c r="HOS130" s="21"/>
      <c r="HOT130" s="21"/>
      <c r="HOU130" s="21"/>
      <c r="HOV130" s="21"/>
      <c r="HOW130" s="21"/>
      <c r="HOX130" s="21"/>
      <c r="HOY130" s="21"/>
      <c r="HOZ130" s="21"/>
      <c r="HPA130" s="21"/>
      <c r="HPB130" s="21"/>
      <c r="HPC130" s="21"/>
      <c r="HPD130" s="21"/>
      <c r="HPE130" s="21"/>
      <c r="HPF130" s="21"/>
      <c r="HPG130" s="21"/>
      <c r="HPH130" s="21"/>
      <c r="HPI130" s="21"/>
      <c r="HPJ130" s="21"/>
      <c r="HPK130" s="21"/>
      <c r="HPL130" s="21"/>
      <c r="HPM130" s="21"/>
      <c r="HPN130" s="21"/>
      <c r="HPO130" s="21"/>
      <c r="HPP130" s="21"/>
      <c r="HPQ130" s="21"/>
      <c r="HPR130" s="21"/>
      <c r="HPS130" s="21"/>
      <c r="HPT130" s="21"/>
      <c r="HPU130" s="21"/>
      <c r="HPV130" s="21"/>
      <c r="HPW130" s="21"/>
      <c r="HPX130" s="21"/>
      <c r="HPY130" s="21"/>
      <c r="HPZ130" s="21"/>
      <c r="HQA130" s="21"/>
      <c r="HQB130" s="21"/>
      <c r="HQC130" s="21"/>
      <c r="HQD130" s="21"/>
      <c r="HQE130" s="21"/>
      <c r="HQF130" s="21"/>
      <c r="HQG130" s="21"/>
      <c r="HQH130" s="21"/>
      <c r="HQI130" s="21"/>
      <c r="HQJ130" s="21"/>
      <c r="HQK130" s="21"/>
      <c r="HQL130" s="21"/>
      <c r="HQM130" s="21"/>
      <c r="HQN130" s="21"/>
      <c r="HQO130" s="21"/>
      <c r="HQP130" s="21"/>
      <c r="HQQ130" s="21"/>
      <c r="HQR130" s="21"/>
      <c r="HQS130" s="21"/>
      <c r="HQT130" s="21"/>
      <c r="HQU130" s="21"/>
      <c r="HQV130" s="21"/>
      <c r="HQW130" s="21"/>
      <c r="HQX130" s="21"/>
      <c r="HQY130" s="21"/>
      <c r="HQZ130" s="21"/>
      <c r="HRA130" s="21"/>
      <c r="HRB130" s="21"/>
      <c r="HRC130" s="21"/>
      <c r="HRD130" s="21"/>
      <c r="HRE130" s="21"/>
      <c r="HRF130" s="21"/>
      <c r="HRG130" s="21"/>
      <c r="HRH130" s="21"/>
      <c r="HRI130" s="21"/>
      <c r="HRJ130" s="21"/>
      <c r="HRK130" s="21"/>
      <c r="HRL130" s="21"/>
      <c r="HRM130" s="21"/>
      <c r="HRN130" s="21"/>
      <c r="HRO130" s="21"/>
      <c r="HRP130" s="21"/>
      <c r="HRQ130" s="21"/>
      <c r="HRR130" s="21"/>
      <c r="HRS130" s="21"/>
      <c r="HRT130" s="21"/>
      <c r="HRU130" s="21"/>
      <c r="HRV130" s="21"/>
      <c r="HRW130" s="21"/>
      <c r="HRX130" s="21"/>
      <c r="HRY130" s="21"/>
      <c r="HRZ130" s="21"/>
      <c r="HSA130" s="21"/>
      <c r="HSB130" s="21"/>
      <c r="HSC130" s="21"/>
      <c r="HSD130" s="21"/>
      <c r="HSE130" s="21"/>
      <c r="HSF130" s="21"/>
      <c r="HSG130" s="21"/>
      <c r="HSH130" s="21"/>
      <c r="HSI130" s="21"/>
      <c r="HSJ130" s="21"/>
      <c r="HSK130" s="21"/>
      <c r="HSL130" s="21"/>
      <c r="HSM130" s="21"/>
      <c r="HSN130" s="21"/>
      <c r="HSO130" s="21"/>
      <c r="HSP130" s="21"/>
      <c r="HSQ130" s="21"/>
      <c r="HSR130" s="21"/>
      <c r="HSS130" s="21"/>
      <c r="HST130" s="21"/>
      <c r="HSU130" s="21"/>
      <c r="HSV130" s="21"/>
      <c r="HSW130" s="21"/>
      <c r="HSX130" s="21"/>
      <c r="HSY130" s="21"/>
      <c r="HSZ130" s="21"/>
      <c r="HTA130" s="21"/>
      <c r="HTB130" s="21"/>
      <c r="HTC130" s="21"/>
      <c r="HTD130" s="21"/>
      <c r="HTE130" s="21"/>
      <c r="HTF130" s="21"/>
      <c r="HTG130" s="21"/>
      <c r="HTH130" s="21"/>
      <c r="HTI130" s="21"/>
      <c r="HTJ130" s="21"/>
      <c r="HTK130" s="21"/>
      <c r="HTL130" s="21"/>
      <c r="HTM130" s="21"/>
      <c r="HTN130" s="21"/>
      <c r="HTO130" s="21"/>
      <c r="HTP130" s="21"/>
      <c r="HTQ130" s="21"/>
      <c r="HTR130" s="21"/>
      <c r="HTS130" s="21"/>
      <c r="HTT130" s="21"/>
      <c r="HTU130" s="21"/>
      <c r="HTV130" s="21"/>
      <c r="HTW130" s="21"/>
      <c r="HTX130" s="21"/>
      <c r="HTY130" s="21"/>
      <c r="HTZ130" s="21"/>
      <c r="HUA130" s="21"/>
      <c r="HUB130" s="21"/>
      <c r="HUC130" s="21"/>
      <c r="HUD130" s="21"/>
      <c r="HUE130" s="21"/>
      <c r="HUF130" s="21"/>
      <c r="HUG130" s="21"/>
      <c r="HUH130" s="21"/>
      <c r="HUI130" s="21"/>
      <c r="HUJ130" s="21"/>
      <c r="HUK130" s="21"/>
      <c r="HUL130" s="21"/>
      <c r="HUM130" s="21"/>
      <c r="HUN130" s="21"/>
      <c r="HUO130" s="21"/>
      <c r="HUP130" s="21"/>
      <c r="HUQ130" s="21"/>
      <c r="HUR130" s="21"/>
      <c r="HUS130" s="21"/>
      <c r="HUT130" s="21"/>
      <c r="HUU130" s="21"/>
      <c r="HUV130" s="21"/>
      <c r="HUW130" s="21"/>
      <c r="HUX130" s="21"/>
      <c r="HUY130" s="21"/>
      <c r="HUZ130" s="21"/>
      <c r="HVA130" s="21"/>
      <c r="HVB130" s="21"/>
      <c r="HVC130" s="21"/>
      <c r="HVD130" s="21"/>
      <c r="HVE130" s="21"/>
      <c r="HVF130" s="21"/>
      <c r="HVG130" s="21"/>
      <c r="HVH130" s="21"/>
      <c r="HVI130" s="21"/>
      <c r="HVJ130" s="21"/>
      <c r="HVK130" s="21"/>
      <c r="HVL130" s="21"/>
      <c r="HVM130" s="21"/>
      <c r="HVN130" s="21"/>
      <c r="HVO130" s="21"/>
      <c r="HVP130" s="21"/>
      <c r="HVQ130" s="21"/>
      <c r="HVR130" s="21"/>
      <c r="HVS130" s="21"/>
      <c r="HVT130" s="21"/>
      <c r="HVU130" s="21"/>
      <c r="HVV130" s="21"/>
      <c r="HVW130" s="21"/>
      <c r="HVX130" s="21"/>
      <c r="HVY130" s="21"/>
      <c r="HVZ130" s="21"/>
      <c r="HWA130" s="21"/>
      <c r="HWB130" s="21"/>
      <c r="HWC130" s="21"/>
      <c r="HWD130" s="21"/>
      <c r="HWE130" s="21"/>
      <c r="HWF130" s="21"/>
      <c r="HWG130" s="21"/>
      <c r="HWH130" s="21"/>
      <c r="HWI130" s="21"/>
      <c r="HWJ130" s="21"/>
      <c r="HWK130" s="21"/>
      <c r="HWL130" s="21"/>
      <c r="HWM130" s="21"/>
      <c r="HWN130" s="21"/>
      <c r="HWO130" s="21"/>
      <c r="HWP130" s="21"/>
      <c r="HWQ130" s="21"/>
      <c r="HWR130" s="21"/>
      <c r="HWS130" s="21"/>
      <c r="HWT130" s="21"/>
      <c r="HWU130" s="21"/>
      <c r="HWV130" s="21"/>
      <c r="HWW130" s="21"/>
      <c r="HWX130" s="21"/>
      <c r="HWY130" s="21"/>
      <c r="HWZ130" s="21"/>
      <c r="HXA130" s="21"/>
      <c r="HXB130" s="21"/>
      <c r="HXC130" s="21"/>
      <c r="HXD130" s="21"/>
      <c r="HXE130" s="21"/>
      <c r="HXF130" s="21"/>
      <c r="HXG130" s="21"/>
      <c r="HXH130" s="21"/>
      <c r="HXI130" s="21"/>
      <c r="HXJ130" s="21"/>
      <c r="HXK130" s="21"/>
      <c r="HXL130" s="21"/>
      <c r="HXM130" s="21"/>
      <c r="HXN130" s="21"/>
      <c r="HXO130" s="21"/>
      <c r="HXP130" s="21"/>
      <c r="HXQ130" s="21"/>
      <c r="HXR130" s="21"/>
      <c r="HXS130" s="21"/>
      <c r="HXT130" s="21"/>
      <c r="HXU130" s="21"/>
      <c r="HXV130" s="21"/>
      <c r="HXW130" s="21"/>
      <c r="HXX130" s="21"/>
      <c r="HXY130" s="21"/>
      <c r="HXZ130" s="21"/>
      <c r="HYA130" s="21"/>
      <c r="HYB130" s="21"/>
      <c r="HYC130" s="21"/>
      <c r="HYD130" s="21"/>
      <c r="HYE130" s="21"/>
      <c r="HYF130" s="21"/>
      <c r="HYG130" s="21"/>
      <c r="HYH130" s="21"/>
      <c r="HYI130" s="21"/>
      <c r="HYJ130" s="21"/>
      <c r="HYK130" s="21"/>
      <c r="HYL130" s="21"/>
      <c r="HYM130" s="21"/>
      <c r="HYN130" s="21"/>
      <c r="HYO130" s="21"/>
      <c r="HYP130" s="21"/>
      <c r="HYQ130" s="21"/>
      <c r="HYR130" s="21"/>
      <c r="HYS130" s="21"/>
      <c r="HYT130" s="21"/>
      <c r="HYU130" s="21"/>
      <c r="HYV130" s="21"/>
      <c r="HYW130" s="21"/>
      <c r="HYX130" s="21"/>
      <c r="HYY130" s="21"/>
      <c r="HYZ130" s="21"/>
      <c r="HZA130" s="21"/>
      <c r="HZB130" s="21"/>
      <c r="HZC130" s="21"/>
      <c r="HZD130" s="21"/>
      <c r="HZE130" s="21"/>
      <c r="HZF130" s="21"/>
      <c r="HZG130" s="21"/>
      <c r="HZH130" s="21"/>
      <c r="HZI130" s="21"/>
      <c r="HZJ130" s="21"/>
      <c r="HZK130" s="21"/>
      <c r="HZL130" s="21"/>
      <c r="HZM130" s="21"/>
      <c r="HZN130" s="21"/>
      <c r="HZO130" s="21"/>
      <c r="HZP130" s="21"/>
      <c r="HZQ130" s="21"/>
      <c r="HZR130" s="21"/>
      <c r="HZS130" s="21"/>
      <c r="HZT130" s="21"/>
      <c r="HZU130" s="21"/>
      <c r="HZV130" s="21"/>
      <c r="HZW130" s="21"/>
      <c r="HZX130" s="21"/>
      <c r="HZY130" s="21"/>
      <c r="HZZ130" s="21"/>
      <c r="IAA130" s="21"/>
      <c r="IAB130" s="21"/>
      <c r="IAC130" s="21"/>
      <c r="IAD130" s="21"/>
      <c r="IAE130" s="21"/>
      <c r="IAF130" s="21"/>
      <c r="IAG130" s="21"/>
      <c r="IAH130" s="21"/>
      <c r="IAI130" s="21"/>
      <c r="IAJ130" s="21"/>
      <c r="IAK130" s="21"/>
      <c r="IAL130" s="21"/>
      <c r="IAM130" s="21"/>
      <c r="IAN130" s="21"/>
      <c r="IAO130" s="21"/>
      <c r="IAP130" s="21"/>
      <c r="IAQ130" s="21"/>
      <c r="IAR130" s="21"/>
      <c r="IAS130" s="21"/>
      <c r="IAT130" s="21"/>
      <c r="IAU130" s="21"/>
      <c r="IAV130" s="21"/>
      <c r="IAW130" s="21"/>
      <c r="IAX130" s="21"/>
      <c r="IAY130" s="21"/>
      <c r="IAZ130" s="21"/>
      <c r="IBA130" s="21"/>
      <c r="IBB130" s="21"/>
      <c r="IBC130" s="21"/>
      <c r="IBD130" s="21"/>
      <c r="IBE130" s="21"/>
      <c r="IBF130" s="21"/>
      <c r="IBG130" s="21"/>
      <c r="IBH130" s="21"/>
      <c r="IBI130" s="21"/>
      <c r="IBJ130" s="21"/>
      <c r="IBK130" s="21"/>
      <c r="IBL130" s="21"/>
      <c r="IBM130" s="21"/>
      <c r="IBN130" s="21"/>
      <c r="IBO130" s="21"/>
      <c r="IBP130" s="21"/>
      <c r="IBQ130" s="21"/>
      <c r="IBR130" s="21"/>
      <c r="IBS130" s="21"/>
      <c r="IBT130" s="21"/>
      <c r="IBU130" s="21"/>
      <c r="IBV130" s="21"/>
      <c r="IBW130" s="21"/>
      <c r="IBX130" s="21"/>
      <c r="IBY130" s="21"/>
      <c r="IBZ130" s="21"/>
      <c r="ICA130" s="21"/>
      <c r="ICB130" s="21"/>
      <c r="ICC130" s="21"/>
      <c r="ICD130" s="21"/>
      <c r="ICE130" s="21"/>
      <c r="ICF130" s="21"/>
      <c r="ICG130" s="21"/>
      <c r="ICH130" s="21"/>
      <c r="ICI130" s="21"/>
      <c r="ICJ130" s="21"/>
      <c r="ICK130" s="21"/>
      <c r="ICL130" s="21"/>
      <c r="ICM130" s="21"/>
      <c r="ICN130" s="21"/>
      <c r="ICO130" s="21"/>
      <c r="ICP130" s="21"/>
      <c r="ICQ130" s="21"/>
      <c r="ICR130" s="21"/>
      <c r="ICS130" s="21"/>
      <c r="ICT130" s="21"/>
      <c r="ICU130" s="21"/>
      <c r="ICV130" s="21"/>
      <c r="ICW130" s="21"/>
      <c r="ICX130" s="21"/>
      <c r="ICY130" s="21"/>
      <c r="ICZ130" s="21"/>
      <c r="IDA130" s="21"/>
      <c r="IDB130" s="21"/>
      <c r="IDC130" s="21"/>
      <c r="IDD130" s="21"/>
      <c r="IDE130" s="21"/>
      <c r="IDF130" s="21"/>
      <c r="IDG130" s="21"/>
      <c r="IDH130" s="21"/>
      <c r="IDI130" s="21"/>
      <c r="IDJ130" s="21"/>
      <c r="IDK130" s="21"/>
      <c r="IDL130" s="21"/>
      <c r="IDM130" s="21"/>
      <c r="IDN130" s="21"/>
      <c r="IDO130" s="21"/>
      <c r="IDP130" s="21"/>
      <c r="IDQ130" s="21"/>
      <c r="IDR130" s="21"/>
      <c r="IDS130" s="21"/>
      <c r="IDT130" s="21"/>
      <c r="IDU130" s="21"/>
      <c r="IDV130" s="21"/>
      <c r="IDW130" s="21"/>
      <c r="IDX130" s="21"/>
      <c r="IDY130" s="21"/>
      <c r="IDZ130" s="21"/>
      <c r="IEA130" s="21"/>
      <c r="IEB130" s="21"/>
      <c r="IEC130" s="21"/>
      <c r="IED130" s="21"/>
      <c r="IEE130" s="21"/>
      <c r="IEF130" s="21"/>
      <c r="IEG130" s="21"/>
      <c r="IEH130" s="21"/>
      <c r="IEI130" s="21"/>
      <c r="IEJ130" s="21"/>
      <c r="IEK130" s="21"/>
      <c r="IEL130" s="21"/>
      <c r="IEM130" s="21"/>
      <c r="IEN130" s="21"/>
      <c r="IEO130" s="21"/>
      <c r="IEP130" s="21"/>
      <c r="IEQ130" s="21"/>
      <c r="IER130" s="21"/>
      <c r="IES130" s="21"/>
      <c r="IET130" s="21"/>
      <c r="IEU130" s="21"/>
      <c r="IEV130" s="21"/>
      <c r="IEW130" s="21"/>
      <c r="IEX130" s="21"/>
      <c r="IEY130" s="21"/>
      <c r="IEZ130" s="21"/>
      <c r="IFA130" s="21"/>
      <c r="IFB130" s="21"/>
      <c r="IFC130" s="21"/>
      <c r="IFD130" s="21"/>
      <c r="IFE130" s="21"/>
      <c r="IFF130" s="21"/>
      <c r="IFG130" s="21"/>
      <c r="IFH130" s="21"/>
      <c r="IFI130" s="21"/>
      <c r="IFJ130" s="21"/>
      <c r="IFK130" s="21"/>
      <c r="IFL130" s="21"/>
      <c r="IFM130" s="21"/>
      <c r="IFN130" s="21"/>
      <c r="IFO130" s="21"/>
      <c r="IFP130" s="21"/>
      <c r="IFQ130" s="21"/>
      <c r="IFR130" s="21"/>
      <c r="IFS130" s="21"/>
      <c r="IFT130" s="21"/>
      <c r="IFU130" s="21"/>
      <c r="IFV130" s="21"/>
      <c r="IFW130" s="21"/>
      <c r="IFX130" s="21"/>
      <c r="IFY130" s="21"/>
      <c r="IFZ130" s="21"/>
      <c r="IGA130" s="21"/>
      <c r="IGB130" s="21"/>
      <c r="IGC130" s="21"/>
      <c r="IGD130" s="21"/>
      <c r="IGE130" s="21"/>
      <c r="IGF130" s="21"/>
      <c r="IGG130" s="21"/>
      <c r="IGH130" s="21"/>
      <c r="IGI130" s="21"/>
      <c r="IGJ130" s="21"/>
      <c r="IGK130" s="21"/>
      <c r="IGL130" s="21"/>
      <c r="IGM130" s="21"/>
      <c r="IGN130" s="21"/>
      <c r="IGO130" s="21"/>
      <c r="IGP130" s="21"/>
      <c r="IGQ130" s="21"/>
      <c r="IGR130" s="21"/>
      <c r="IGS130" s="21"/>
      <c r="IGT130" s="21"/>
      <c r="IGU130" s="21"/>
      <c r="IGV130" s="21"/>
      <c r="IGW130" s="21"/>
      <c r="IGX130" s="21"/>
      <c r="IGY130" s="21"/>
      <c r="IGZ130" s="21"/>
      <c r="IHA130" s="21"/>
      <c r="IHB130" s="21"/>
      <c r="IHC130" s="21"/>
      <c r="IHD130" s="21"/>
      <c r="IHE130" s="21"/>
      <c r="IHF130" s="21"/>
      <c r="IHG130" s="21"/>
      <c r="IHH130" s="21"/>
      <c r="IHI130" s="21"/>
      <c r="IHJ130" s="21"/>
      <c r="IHK130" s="21"/>
      <c r="IHL130" s="21"/>
      <c r="IHM130" s="21"/>
      <c r="IHN130" s="21"/>
      <c r="IHO130" s="21"/>
      <c r="IHP130" s="21"/>
      <c r="IHQ130" s="21"/>
      <c r="IHR130" s="21"/>
      <c r="IHS130" s="21"/>
      <c r="IHT130" s="21"/>
      <c r="IHU130" s="21"/>
      <c r="IHV130" s="21"/>
      <c r="IHW130" s="21"/>
      <c r="IHX130" s="21"/>
      <c r="IHY130" s="21"/>
      <c r="IHZ130" s="21"/>
      <c r="IIA130" s="21"/>
      <c r="IIB130" s="21"/>
      <c r="IIC130" s="21"/>
      <c r="IID130" s="21"/>
      <c r="IIE130" s="21"/>
      <c r="IIF130" s="21"/>
      <c r="IIG130" s="21"/>
      <c r="IIH130" s="21"/>
      <c r="III130" s="21"/>
      <c r="IIJ130" s="21"/>
      <c r="IIK130" s="21"/>
      <c r="IIL130" s="21"/>
      <c r="IIM130" s="21"/>
      <c r="IIN130" s="21"/>
      <c r="IIO130" s="21"/>
      <c r="IIP130" s="21"/>
      <c r="IIQ130" s="21"/>
      <c r="IIR130" s="21"/>
      <c r="IIS130" s="21"/>
      <c r="IIT130" s="21"/>
      <c r="IIU130" s="21"/>
      <c r="IIV130" s="21"/>
      <c r="IIW130" s="21"/>
      <c r="IIX130" s="21"/>
      <c r="IIY130" s="21"/>
      <c r="IIZ130" s="21"/>
      <c r="IJA130" s="21"/>
      <c r="IJB130" s="21"/>
      <c r="IJC130" s="21"/>
      <c r="IJD130" s="21"/>
      <c r="IJE130" s="21"/>
      <c r="IJF130" s="21"/>
      <c r="IJG130" s="21"/>
      <c r="IJH130" s="21"/>
      <c r="IJI130" s="21"/>
      <c r="IJJ130" s="21"/>
      <c r="IJK130" s="21"/>
      <c r="IJL130" s="21"/>
      <c r="IJM130" s="21"/>
      <c r="IJN130" s="21"/>
      <c r="IJO130" s="21"/>
      <c r="IJP130" s="21"/>
      <c r="IJQ130" s="21"/>
      <c r="IJR130" s="21"/>
      <c r="IJS130" s="21"/>
      <c r="IJT130" s="21"/>
      <c r="IJU130" s="21"/>
      <c r="IJV130" s="21"/>
      <c r="IJW130" s="21"/>
      <c r="IJX130" s="21"/>
      <c r="IJY130" s="21"/>
      <c r="IJZ130" s="21"/>
      <c r="IKA130" s="21"/>
      <c r="IKB130" s="21"/>
      <c r="IKC130" s="21"/>
      <c r="IKD130" s="21"/>
      <c r="IKE130" s="21"/>
      <c r="IKF130" s="21"/>
      <c r="IKG130" s="21"/>
      <c r="IKH130" s="21"/>
      <c r="IKI130" s="21"/>
      <c r="IKJ130" s="21"/>
      <c r="IKK130" s="21"/>
      <c r="IKL130" s="21"/>
      <c r="IKM130" s="21"/>
      <c r="IKN130" s="21"/>
      <c r="IKO130" s="21"/>
      <c r="IKP130" s="21"/>
      <c r="IKQ130" s="21"/>
      <c r="IKR130" s="21"/>
      <c r="IKS130" s="21"/>
      <c r="IKT130" s="21"/>
      <c r="IKU130" s="21"/>
      <c r="IKV130" s="21"/>
      <c r="IKW130" s="21"/>
      <c r="IKX130" s="21"/>
      <c r="IKY130" s="21"/>
      <c r="IKZ130" s="21"/>
      <c r="ILA130" s="21"/>
      <c r="ILB130" s="21"/>
      <c r="ILC130" s="21"/>
      <c r="ILD130" s="21"/>
      <c r="ILE130" s="21"/>
      <c r="ILF130" s="21"/>
      <c r="ILG130" s="21"/>
      <c r="ILH130" s="21"/>
      <c r="ILI130" s="21"/>
      <c r="ILJ130" s="21"/>
      <c r="ILK130" s="21"/>
      <c r="ILL130" s="21"/>
      <c r="ILM130" s="21"/>
      <c r="ILN130" s="21"/>
      <c r="ILO130" s="21"/>
      <c r="ILP130" s="21"/>
      <c r="ILQ130" s="21"/>
      <c r="ILR130" s="21"/>
      <c r="ILS130" s="21"/>
      <c r="ILT130" s="21"/>
      <c r="ILU130" s="21"/>
      <c r="ILV130" s="21"/>
      <c r="ILW130" s="21"/>
      <c r="ILX130" s="21"/>
      <c r="ILY130" s="21"/>
      <c r="ILZ130" s="21"/>
      <c r="IMA130" s="21"/>
      <c r="IMB130" s="21"/>
      <c r="IMC130" s="21"/>
      <c r="IMD130" s="21"/>
      <c r="IME130" s="21"/>
      <c r="IMF130" s="21"/>
      <c r="IMG130" s="21"/>
      <c r="IMH130" s="21"/>
      <c r="IMI130" s="21"/>
      <c r="IMJ130" s="21"/>
      <c r="IMK130" s="21"/>
      <c r="IML130" s="21"/>
      <c r="IMM130" s="21"/>
      <c r="IMN130" s="21"/>
      <c r="IMO130" s="21"/>
      <c r="IMP130" s="21"/>
      <c r="IMQ130" s="21"/>
      <c r="IMR130" s="21"/>
      <c r="IMS130" s="21"/>
      <c r="IMT130" s="21"/>
      <c r="IMU130" s="21"/>
      <c r="IMV130" s="21"/>
      <c r="IMW130" s="21"/>
      <c r="IMX130" s="21"/>
      <c r="IMY130" s="21"/>
      <c r="IMZ130" s="21"/>
      <c r="INA130" s="21"/>
      <c r="INB130" s="21"/>
      <c r="INC130" s="21"/>
      <c r="IND130" s="21"/>
      <c r="INE130" s="21"/>
      <c r="INF130" s="21"/>
      <c r="ING130" s="21"/>
      <c r="INH130" s="21"/>
      <c r="INI130" s="21"/>
      <c r="INJ130" s="21"/>
      <c r="INK130" s="21"/>
      <c r="INL130" s="21"/>
      <c r="INM130" s="21"/>
      <c r="INN130" s="21"/>
      <c r="INO130" s="21"/>
      <c r="INP130" s="21"/>
      <c r="INQ130" s="21"/>
      <c r="INR130" s="21"/>
      <c r="INS130" s="21"/>
      <c r="INT130" s="21"/>
      <c r="INU130" s="21"/>
      <c r="INV130" s="21"/>
      <c r="INW130" s="21"/>
      <c r="INX130" s="21"/>
      <c r="INY130" s="21"/>
      <c r="INZ130" s="21"/>
      <c r="IOA130" s="21"/>
      <c r="IOB130" s="21"/>
      <c r="IOC130" s="21"/>
      <c r="IOD130" s="21"/>
      <c r="IOE130" s="21"/>
      <c r="IOF130" s="21"/>
      <c r="IOG130" s="21"/>
      <c r="IOH130" s="21"/>
      <c r="IOI130" s="21"/>
      <c r="IOJ130" s="21"/>
      <c r="IOK130" s="21"/>
      <c r="IOL130" s="21"/>
      <c r="IOM130" s="21"/>
      <c r="ION130" s="21"/>
      <c r="IOO130" s="21"/>
      <c r="IOP130" s="21"/>
      <c r="IOQ130" s="21"/>
      <c r="IOR130" s="21"/>
      <c r="IOS130" s="21"/>
      <c r="IOT130" s="21"/>
      <c r="IOU130" s="21"/>
      <c r="IOV130" s="21"/>
      <c r="IOW130" s="21"/>
      <c r="IOX130" s="21"/>
      <c r="IOY130" s="21"/>
      <c r="IOZ130" s="21"/>
      <c r="IPA130" s="21"/>
      <c r="IPB130" s="21"/>
      <c r="IPC130" s="21"/>
      <c r="IPD130" s="21"/>
      <c r="IPE130" s="21"/>
      <c r="IPF130" s="21"/>
      <c r="IPG130" s="21"/>
      <c r="IPH130" s="21"/>
      <c r="IPI130" s="21"/>
      <c r="IPJ130" s="21"/>
      <c r="IPK130" s="21"/>
      <c r="IPL130" s="21"/>
      <c r="IPM130" s="21"/>
      <c r="IPN130" s="21"/>
      <c r="IPO130" s="21"/>
      <c r="IPP130" s="21"/>
      <c r="IPQ130" s="21"/>
      <c r="IPR130" s="21"/>
      <c r="IPS130" s="21"/>
      <c r="IPT130" s="21"/>
      <c r="IPU130" s="21"/>
      <c r="IPV130" s="21"/>
      <c r="IPW130" s="21"/>
      <c r="IPX130" s="21"/>
      <c r="IPY130" s="21"/>
      <c r="IPZ130" s="21"/>
      <c r="IQA130" s="21"/>
      <c r="IQB130" s="21"/>
      <c r="IQC130" s="21"/>
      <c r="IQD130" s="21"/>
      <c r="IQE130" s="21"/>
      <c r="IQF130" s="21"/>
      <c r="IQG130" s="21"/>
      <c r="IQH130" s="21"/>
      <c r="IQI130" s="21"/>
      <c r="IQJ130" s="21"/>
      <c r="IQK130" s="21"/>
      <c r="IQL130" s="21"/>
      <c r="IQM130" s="21"/>
      <c r="IQN130" s="21"/>
      <c r="IQO130" s="21"/>
      <c r="IQP130" s="21"/>
      <c r="IQQ130" s="21"/>
      <c r="IQR130" s="21"/>
      <c r="IQS130" s="21"/>
      <c r="IQT130" s="21"/>
      <c r="IQU130" s="21"/>
      <c r="IQV130" s="21"/>
      <c r="IQW130" s="21"/>
      <c r="IQX130" s="21"/>
      <c r="IQY130" s="21"/>
      <c r="IQZ130" s="21"/>
      <c r="IRA130" s="21"/>
      <c r="IRB130" s="21"/>
      <c r="IRC130" s="21"/>
      <c r="IRD130" s="21"/>
      <c r="IRE130" s="21"/>
      <c r="IRF130" s="21"/>
      <c r="IRG130" s="21"/>
      <c r="IRH130" s="21"/>
      <c r="IRI130" s="21"/>
      <c r="IRJ130" s="21"/>
      <c r="IRK130" s="21"/>
      <c r="IRL130" s="21"/>
      <c r="IRM130" s="21"/>
      <c r="IRN130" s="21"/>
      <c r="IRO130" s="21"/>
      <c r="IRP130" s="21"/>
      <c r="IRQ130" s="21"/>
      <c r="IRR130" s="21"/>
      <c r="IRS130" s="21"/>
      <c r="IRT130" s="21"/>
      <c r="IRU130" s="21"/>
      <c r="IRV130" s="21"/>
      <c r="IRW130" s="21"/>
      <c r="IRX130" s="21"/>
      <c r="IRY130" s="21"/>
      <c r="IRZ130" s="21"/>
      <c r="ISA130" s="21"/>
      <c r="ISB130" s="21"/>
      <c r="ISC130" s="21"/>
      <c r="ISD130" s="21"/>
      <c r="ISE130" s="21"/>
      <c r="ISF130" s="21"/>
      <c r="ISG130" s="21"/>
      <c r="ISH130" s="21"/>
      <c r="ISI130" s="21"/>
      <c r="ISJ130" s="21"/>
      <c r="ISK130" s="21"/>
      <c r="ISL130" s="21"/>
      <c r="ISM130" s="21"/>
      <c r="ISN130" s="21"/>
      <c r="ISO130" s="21"/>
      <c r="ISP130" s="21"/>
      <c r="ISQ130" s="21"/>
      <c r="ISR130" s="21"/>
      <c r="ISS130" s="21"/>
      <c r="IST130" s="21"/>
      <c r="ISU130" s="21"/>
      <c r="ISV130" s="21"/>
      <c r="ISW130" s="21"/>
      <c r="ISX130" s="21"/>
      <c r="ISY130" s="21"/>
      <c r="ISZ130" s="21"/>
      <c r="ITA130" s="21"/>
      <c r="ITB130" s="21"/>
      <c r="ITC130" s="21"/>
      <c r="ITD130" s="21"/>
      <c r="ITE130" s="21"/>
      <c r="ITF130" s="21"/>
      <c r="ITG130" s="21"/>
      <c r="ITH130" s="21"/>
      <c r="ITI130" s="21"/>
      <c r="ITJ130" s="21"/>
      <c r="ITK130" s="21"/>
      <c r="ITL130" s="21"/>
      <c r="ITM130" s="21"/>
      <c r="ITN130" s="21"/>
      <c r="ITO130" s="21"/>
      <c r="ITP130" s="21"/>
      <c r="ITQ130" s="21"/>
      <c r="ITR130" s="21"/>
      <c r="ITS130" s="21"/>
      <c r="ITT130" s="21"/>
      <c r="ITU130" s="21"/>
      <c r="ITV130" s="21"/>
      <c r="ITW130" s="21"/>
      <c r="ITX130" s="21"/>
      <c r="ITY130" s="21"/>
      <c r="ITZ130" s="21"/>
      <c r="IUA130" s="21"/>
      <c r="IUB130" s="21"/>
      <c r="IUC130" s="21"/>
      <c r="IUD130" s="21"/>
      <c r="IUE130" s="21"/>
      <c r="IUF130" s="21"/>
      <c r="IUG130" s="21"/>
      <c r="IUH130" s="21"/>
      <c r="IUI130" s="21"/>
      <c r="IUJ130" s="21"/>
      <c r="IUK130" s="21"/>
      <c r="IUL130" s="21"/>
      <c r="IUM130" s="21"/>
      <c r="IUN130" s="21"/>
      <c r="IUO130" s="21"/>
      <c r="IUP130" s="21"/>
      <c r="IUQ130" s="21"/>
      <c r="IUR130" s="21"/>
      <c r="IUS130" s="21"/>
      <c r="IUT130" s="21"/>
      <c r="IUU130" s="21"/>
      <c r="IUV130" s="21"/>
      <c r="IUW130" s="21"/>
      <c r="IUX130" s="21"/>
      <c r="IUY130" s="21"/>
      <c r="IUZ130" s="21"/>
      <c r="IVA130" s="21"/>
      <c r="IVB130" s="21"/>
      <c r="IVC130" s="21"/>
      <c r="IVD130" s="21"/>
      <c r="IVE130" s="21"/>
      <c r="IVF130" s="21"/>
      <c r="IVG130" s="21"/>
      <c r="IVH130" s="21"/>
      <c r="IVI130" s="21"/>
      <c r="IVJ130" s="21"/>
      <c r="IVK130" s="21"/>
      <c r="IVL130" s="21"/>
      <c r="IVM130" s="21"/>
      <c r="IVN130" s="21"/>
      <c r="IVO130" s="21"/>
      <c r="IVP130" s="21"/>
      <c r="IVQ130" s="21"/>
      <c r="IVR130" s="21"/>
      <c r="IVS130" s="21"/>
      <c r="IVT130" s="21"/>
      <c r="IVU130" s="21"/>
      <c r="IVV130" s="21"/>
      <c r="IVW130" s="21"/>
      <c r="IVX130" s="21"/>
      <c r="IVY130" s="21"/>
      <c r="IVZ130" s="21"/>
      <c r="IWA130" s="21"/>
      <c r="IWB130" s="21"/>
      <c r="IWC130" s="21"/>
      <c r="IWD130" s="21"/>
      <c r="IWE130" s="21"/>
      <c r="IWF130" s="21"/>
      <c r="IWG130" s="21"/>
      <c r="IWH130" s="21"/>
      <c r="IWI130" s="21"/>
      <c r="IWJ130" s="21"/>
      <c r="IWK130" s="21"/>
      <c r="IWL130" s="21"/>
      <c r="IWM130" s="21"/>
      <c r="IWN130" s="21"/>
      <c r="IWO130" s="21"/>
      <c r="IWP130" s="21"/>
      <c r="IWQ130" s="21"/>
      <c r="IWR130" s="21"/>
      <c r="IWS130" s="21"/>
      <c r="IWT130" s="21"/>
      <c r="IWU130" s="21"/>
      <c r="IWV130" s="21"/>
      <c r="IWW130" s="21"/>
      <c r="IWX130" s="21"/>
      <c r="IWY130" s="21"/>
      <c r="IWZ130" s="21"/>
      <c r="IXA130" s="21"/>
      <c r="IXB130" s="21"/>
      <c r="IXC130" s="21"/>
      <c r="IXD130" s="21"/>
      <c r="IXE130" s="21"/>
      <c r="IXF130" s="21"/>
      <c r="IXG130" s="21"/>
      <c r="IXH130" s="21"/>
      <c r="IXI130" s="21"/>
      <c r="IXJ130" s="21"/>
      <c r="IXK130" s="21"/>
      <c r="IXL130" s="21"/>
      <c r="IXM130" s="21"/>
      <c r="IXN130" s="21"/>
      <c r="IXO130" s="21"/>
      <c r="IXP130" s="21"/>
      <c r="IXQ130" s="21"/>
      <c r="IXR130" s="21"/>
      <c r="IXS130" s="21"/>
      <c r="IXT130" s="21"/>
      <c r="IXU130" s="21"/>
      <c r="IXV130" s="21"/>
      <c r="IXW130" s="21"/>
      <c r="IXX130" s="21"/>
      <c r="IXY130" s="21"/>
      <c r="IXZ130" s="21"/>
      <c r="IYA130" s="21"/>
      <c r="IYB130" s="21"/>
      <c r="IYC130" s="21"/>
      <c r="IYD130" s="21"/>
      <c r="IYE130" s="21"/>
      <c r="IYF130" s="21"/>
      <c r="IYG130" s="21"/>
      <c r="IYH130" s="21"/>
      <c r="IYI130" s="21"/>
      <c r="IYJ130" s="21"/>
      <c r="IYK130" s="21"/>
      <c r="IYL130" s="21"/>
      <c r="IYM130" s="21"/>
      <c r="IYN130" s="21"/>
      <c r="IYO130" s="21"/>
      <c r="IYP130" s="21"/>
      <c r="IYQ130" s="21"/>
      <c r="IYR130" s="21"/>
      <c r="IYS130" s="21"/>
      <c r="IYT130" s="21"/>
      <c r="IYU130" s="21"/>
      <c r="IYV130" s="21"/>
      <c r="IYW130" s="21"/>
      <c r="IYX130" s="21"/>
      <c r="IYY130" s="21"/>
      <c r="IYZ130" s="21"/>
      <c r="IZA130" s="21"/>
      <c r="IZB130" s="21"/>
      <c r="IZC130" s="21"/>
      <c r="IZD130" s="21"/>
      <c r="IZE130" s="21"/>
      <c r="IZF130" s="21"/>
      <c r="IZG130" s="21"/>
      <c r="IZH130" s="21"/>
      <c r="IZI130" s="21"/>
      <c r="IZJ130" s="21"/>
      <c r="IZK130" s="21"/>
      <c r="IZL130" s="21"/>
      <c r="IZM130" s="21"/>
      <c r="IZN130" s="21"/>
      <c r="IZO130" s="21"/>
      <c r="IZP130" s="21"/>
      <c r="IZQ130" s="21"/>
      <c r="IZR130" s="21"/>
      <c r="IZS130" s="21"/>
      <c r="IZT130" s="21"/>
      <c r="IZU130" s="21"/>
      <c r="IZV130" s="21"/>
      <c r="IZW130" s="21"/>
      <c r="IZX130" s="21"/>
      <c r="IZY130" s="21"/>
      <c r="IZZ130" s="21"/>
      <c r="JAA130" s="21"/>
      <c r="JAB130" s="21"/>
      <c r="JAC130" s="21"/>
      <c r="JAD130" s="21"/>
      <c r="JAE130" s="21"/>
      <c r="JAF130" s="21"/>
      <c r="JAG130" s="21"/>
      <c r="JAH130" s="21"/>
      <c r="JAI130" s="21"/>
      <c r="JAJ130" s="21"/>
      <c r="JAK130" s="21"/>
      <c r="JAL130" s="21"/>
      <c r="JAM130" s="21"/>
      <c r="JAN130" s="21"/>
      <c r="JAO130" s="21"/>
      <c r="JAP130" s="21"/>
      <c r="JAQ130" s="21"/>
      <c r="JAR130" s="21"/>
      <c r="JAS130" s="21"/>
      <c r="JAT130" s="21"/>
      <c r="JAU130" s="21"/>
      <c r="JAV130" s="21"/>
      <c r="JAW130" s="21"/>
      <c r="JAX130" s="21"/>
      <c r="JAY130" s="21"/>
      <c r="JAZ130" s="21"/>
      <c r="JBA130" s="21"/>
      <c r="JBB130" s="21"/>
      <c r="JBC130" s="21"/>
      <c r="JBD130" s="21"/>
      <c r="JBE130" s="21"/>
      <c r="JBF130" s="21"/>
      <c r="JBG130" s="21"/>
      <c r="JBH130" s="21"/>
      <c r="JBI130" s="21"/>
      <c r="JBJ130" s="21"/>
      <c r="JBK130" s="21"/>
      <c r="JBL130" s="21"/>
      <c r="JBM130" s="21"/>
      <c r="JBN130" s="21"/>
      <c r="JBO130" s="21"/>
      <c r="JBP130" s="21"/>
      <c r="JBQ130" s="21"/>
      <c r="JBR130" s="21"/>
      <c r="JBS130" s="21"/>
      <c r="JBT130" s="21"/>
      <c r="JBU130" s="21"/>
      <c r="JBV130" s="21"/>
      <c r="JBW130" s="21"/>
      <c r="JBX130" s="21"/>
      <c r="JBY130" s="21"/>
      <c r="JBZ130" s="21"/>
      <c r="JCA130" s="21"/>
      <c r="JCB130" s="21"/>
      <c r="JCC130" s="21"/>
      <c r="JCD130" s="21"/>
      <c r="JCE130" s="21"/>
      <c r="JCF130" s="21"/>
      <c r="JCG130" s="21"/>
      <c r="JCH130" s="21"/>
      <c r="JCI130" s="21"/>
      <c r="JCJ130" s="21"/>
      <c r="JCK130" s="21"/>
      <c r="JCL130" s="21"/>
      <c r="JCM130" s="21"/>
      <c r="JCN130" s="21"/>
      <c r="JCO130" s="21"/>
      <c r="JCP130" s="21"/>
      <c r="JCQ130" s="21"/>
      <c r="JCR130" s="21"/>
      <c r="JCS130" s="21"/>
      <c r="JCT130" s="21"/>
      <c r="JCU130" s="21"/>
      <c r="JCV130" s="21"/>
      <c r="JCW130" s="21"/>
      <c r="JCX130" s="21"/>
      <c r="JCY130" s="21"/>
      <c r="JCZ130" s="21"/>
      <c r="JDA130" s="21"/>
      <c r="JDB130" s="21"/>
      <c r="JDC130" s="21"/>
      <c r="JDD130" s="21"/>
      <c r="JDE130" s="21"/>
      <c r="JDF130" s="21"/>
      <c r="JDG130" s="21"/>
      <c r="JDH130" s="21"/>
      <c r="JDI130" s="21"/>
      <c r="JDJ130" s="21"/>
      <c r="JDK130" s="21"/>
      <c r="JDL130" s="21"/>
      <c r="JDM130" s="21"/>
      <c r="JDN130" s="21"/>
      <c r="JDO130" s="21"/>
      <c r="JDP130" s="21"/>
      <c r="JDQ130" s="21"/>
      <c r="JDR130" s="21"/>
      <c r="JDS130" s="21"/>
      <c r="JDT130" s="21"/>
      <c r="JDU130" s="21"/>
      <c r="JDV130" s="21"/>
      <c r="JDW130" s="21"/>
      <c r="JDX130" s="21"/>
      <c r="JDY130" s="21"/>
      <c r="JDZ130" s="21"/>
      <c r="JEA130" s="21"/>
      <c r="JEB130" s="21"/>
      <c r="JEC130" s="21"/>
      <c r="JED130" s="21"/>
      <c r="JEE130" s="21"/>
      <c r="JEF130" s="21"/>
      <c r="JEG130" s="21"/>
      <c r="JEH130" s="21"/>
      <c r="JEI130" s="21"/>
      <c r="JEJ130" s="21"/>
      <c r="JEK130" s="21"/>
      <c r="JEL130" s="21"/>
      <c r="JEM130" s="21"/>
      <c r="JEN130" s="21"/>
      <c r="JEO130" s="21"/>
      <c r="JEP130" s="21"/>
      <c r="JEQ130" s="21"/>
      <c r="JER130" s="21"/>
      <c r="JES130" s="21"/>
      <c r="JET130" s="21"/>
      <c r="JEU130" s="21"/>
      <c r="JEV130" s="21"/>
      <c r="JEW130" s="21"/>
      <c r="JEX130" s="21"/>
      <c r="JEY130" s="21"/>
      <c r="JEZ130" s="21"/>
      <c r="JFA130" s="21"/>
      <c r="JFB130" s="21"/>
      <c r="JFC130" s="21"/>
      <c r="JFD130" s="21"/>
      <c r="JFE130" s="21"/>
      <c r="JFF130" s="21"/>
      <c r="JFG130" s="21"/>
      <c r="JFH130" s="21"/>
      <c r="JFI130" s="21"/>
      <c r="JFJ130" s="21"/>
      <c r="JFK130" s="21"/>
      <c r="JFL130" s="21"/>
      <c r="JFM130" s="21"/>
      <c r="JFN130" s="21"/>
      <c r="JFO130" s="21"/>
      <c r="JFP130" s="21"/>
      <c r="JFQ130" s="21"/>
      <c r="JFR130" s="21"/>
      <c r="JFS130" s="21"/>
      <c r="JFT130" s="21"/>
      <c r="JFU130" s="21"/>
      <c r="JFV130" s="21"/>
      <c r="JFW130" s="21"/>
      <c r="JFX130" s="21"/>
      <c r="JFY130" s="21"/>
      <c r="JFZ130" s="21"/>
      <c r="JGA130" s="21"/>
      <c r="JGB130" s="21"/>
      <c r="JGC130" s="21"/>
      <c r="JGD130" s="21"/>
      <c r="JGE130" s="21"/>
      <c r="JGF130" s="21"/>
      <c r="JGG130" s="21"/>
      <c r="JGH130" s="21"/>
      <c r="JGI130" s="21"/>
      <c r="JGJ130" s="21"/>
      <c r="JGK130" s="21"/>
      <c r="JGL130" s="21"/>
      <c r="JGM130" s="21"/>
      <c r="JGN130" s="21"/>
      <c r="JGO130" s="21"/>
      <c r="JGP130" s="21"/>
      <c r="JGQ130" s="21"/>
      <c r="JGR130" s="21"/>
      <c r="JGS130" s="21"/>
      <c r="JGT130" s="21"/>
      <c r="JGU130" s="21"/>
      <c r="JGV130" s="21"/>
      <c r="JGW130" s="21"/>
      <c r="JGX130" s="21"/>
      <c r="JGY130" s="21"/>
      <c r="JGZ130" s="21"/>
      <c r="JHA130" s="21"/>
      <c r="JHB130" s="21"/>
      <c r="JHC130" s="21"/>
      <c r="JHD130" s="21"/>
      <c r="JHE130" s="21"/>
      <c r="JHF130" s="21"/>
      <c r="JHG130" s="21"/>
      <c r="JHH130" s="21"/>
      <c r="JHI130" s="21"/>
      <c r="JHJ130" s="21"/>
      <c r="JHK130" s="21"/>
      <c r="JHL130" s="21"/>
      <c r="JHM130" s="21"/>
      <c r="JHN130" s="21"/>
      <c r="JHO130" s="21"/>
      <c r="JHP130" s="21"/>
      <c r="JHQ130" s="21"/>
      <c r="JHR130" s="21"/>
      <c r="JHS130" s="21"/>
      <c r="JHT130" s="21"/>
      <c r="JHU130" s="21"/>
      <c r="JHV130" s="21"/>
      <c r="JHW130" s="21"/>
      <c r="JHX130" s="21"/>
      <c r="JHY130" s="21"/>
      <c r="JHZ130" s="21"/>
      <c r="JIA130" s="21"/>
      <c r="JIB130" s="21"/>
      <c r="JIC130" s="21"/>
      <c r="JID130" s="21"/>
      <c r="JIE130" s="21"/>
      <c r="JIF130" s="21"/>
      <c r="JIG130" s="21"/>
      <c r="JIH130" s="21"/>
      <c r="JII130" s="21"/>
      <c r="JIJ130" s="21"/>
      <c r="JIK130" s="21"/>
      <c r="JIL130" s="21"/>
      <c r="JIM130" s="21"/>
      <c r="JIN130" s="21"/>
      <c r="JIO130" s="21"/>
      <c r="JIP130" s="21"/>
      <c r="JIQ130" s="21"/>
      <c r="JIR130" s="21"/>
      <c r="JIS130" s="21"/>
      <c r="JIT130" s="21"/>
      <c r="JIU130" s="21"/>
      <c r="JIV130" s="21"/>
      <c r="JIW130" s="21"/>
      <c r="JIX130" s="21"/>
      <c r="JIY130" s="21"/>
      <c r="JIZ130" s="21"/>
      <c r="JJA130" s="21"/>
      <c r="JJB130" s="21"/>
      <c r="JJC130" s="21"/>
      <c r="JJD130" s="21"/>
      <c r="JJE130" s="21"/>
      <c r="JJF130" s="21"/>
      <c r="JJG130" s="21"/>
      <c r="JJH130" s="21"/>
      <c r="JJI130" s="21"/>
      <c r="JJJ130" s="21"/>
      <c r="JJK130" s="21"/>
      <c r="JJL130" s="21"/>
      <c r="JJM130" s="21"/>
      <c r="JJN130" s="21"/>
      <c r="JJO130" s="21"/>
      <c r="JJP130" s="21"/>
      <c r="JJQ130" s="21"/>
      <c r="JJR130" s="21"/>
      <c r="JJS130" s="21"/>
      <c r="JJT130" s="21"/>
      <c r="JJU130" s="21"/>
      <c r="JJV130" s="21"/>
      <c r="JJW130" s="21"/>
      <c r="JJX130" s="21"/>
      <c r="JJY130" s="21"/>
      <c r="JJZ130" s="21"/>
      <c r="JKA130" s="21"/>
      <c r="JKB130" s="21"/>
      <c r="JKC130" s="21"/>
      <c r="JKD130" s="21"/>
      <c r="JKE130" s="21"/>
      <c r="JKF130" s="21"/>
      <c r="JKG130" s="21"/>
      <c r="JKH130" s="21"/>
      <c r="JKI130" s="21"/>
      <c r="JKJ130" s="21"/>
      <c r="JKK130" s="21"/>
      <c r="JKL130" s="21"/>
      <c r="JKM130" s="21"/>
      <c r="JKN130" s="21"/>
      <c r="JKO130" s="21"/>
      <c r="JKP130" s="21"/>
      <c r="JKQ130" s="21"/>
      <c r="JKR130" s="21"/>
      <c r="JKS130" s="21"/>
      <c r="JKT130" s="21"/>
      <c r="JKU130" s="21"/>
      <c r="JKV130" s="21"/>
      <c r="JKW130" s="21"/>
      <c r="JKX130" s="21"/>
      <c r="JKY130" s="21"/>
      <c r="JKZ130" s="21"/>
      <c r="JLA130" s="21"/>
      <c r="JLB130" s="21"/>
      <c r="JLC130" s="21"/>
      <c r="JLD130" s="21"/>
      <c r="JLE130" s="21"/>
      <c r="JLF130" s="21"/>
      <c r="JLG130" s="21"/>
      <c r="JLH130" s="21"/>
      <c r="JLI130" s="21"/>
      <c r="JLJ130" s="21"/>
      <c r="JLK130" s="21"/>
      <c r="JLL130" s="21"/>
      <c r="JLM130" s="21"/>
      <c r="JLN130" s="21"/>
      <c r="JLO130" s="21"/>
      <c r="JLP130" s="21"/>
      <c r="JLQ130" s="21"/>
      <c r="JLR130" s="21"/>
      <c r="JLS130" s="21"/>
      <c r="JLT130" s="21"/>
      <c r="JLU130" s="21"/>
      <c r="JLV130" s="21"/>
      <c r="JLW130" s="21"/>
      <c r="JLX130" s="21"/>
      <c r="JLY130" s="21"/>
      <c r="JLZ130" s="21"/>
      <c r="JMA130" s="21"/>
      <c r="JMB130" s="21"/>
      <c r="JMC130" s="21"/>
      <c r="JMD130" s="21"/>
      <c r="JME130" s="21"/>
      <c r="JMF130" s="21"/>
      <c r="JMG130" s="21"/>
      <c r="JMH130" s="21"/>
      <c r="JMI130" s="21"/>
      <c r="JMJ130" s="21"/>
      <c r="JMK130" s="21"/>
      <c r="JML130" s="21"/>
      <c r="JMM130" s="21"/>
      <c r="JMN130" s="21"/>
      <c r="JMO130" s="21"/>
      <c r="JMP130" s="21"/>
      <c r="JMQ130" s="21"/>
      <c r="JMR130" s="21"/>
      <c r="JMS130" s="21"/>
      <c r="JMT130" s="21"/>
      <c r="JMU130" s="21"/>
      <c r="JMV130" s="21"/>
      <c r="JMW130" s="21"/>
      <c r="JMX130" s="21"/>
      <c r="JMY130" s="21"/>
      <c r="JMZ130" s="21"/>
      <c r="JNA130" s="21"/>
      <c r="JNB130" s="21"/>
      <c r="JNC130" s="21"/>
      <c r="JND130" s="21"/>
      <c r="JNE130" s="21"/>
      <c r="JNF130" s="21"/>
      <c r="JNG130" s="21"/>
      <c r="JNH130" s="21"/>
      <c r="JNI130" s="21"/>
      <c r="JNJ130" s="21"/>
      <c r="JNK130" s="21"/>
      <c r="JNL130" s="21"/>
      <c r="JNM130" s="21"/>
      <c r="JNN130" s="21"/>
      <c r="JNO130" s="21"/>
      <c r="JNP130" s="21"/>
      <c r="JNQ130" s="21"/>
      <c r="JNR130" s="21"/>
      <c r="JNS130" s="21"/>
      <c r="JNT130" s="21"/>
      <c r="JNU130" s="21"/>
      <c r="JNV130" s="21"/>
      <c r="JNW130" s="21"/>
      <c r="JNX130" s="21"/>
      <c r="JNY130" s="21"/>
      <c r="JNZ130" s="21"/>
      <c r="JOA130" s="21"/>
      <c r="JOB130" s="21"/>
      <c r="JOC130" s="21"/>
      <c r="JOD130" s="21"/>
      <c r="JOE130" s="21"/>
      <c r="JOF130" s="21"/>
      <c r="JOG130" s="21"/>
      <c r="JOH130" s="21"/>
      <c r="JOI130" s="21"/>
      <c r="JOJ130" s="21"/>
      <c r="JOK130" s="21"/>
      <c r="JOL130" s="21"/>
      <c r="JOM130" s="21"/>
      <c r="JON130" s="21"/>
      <c r="JOO130" s="21"/>
      <c r="JOP130" s="21"/>
      <c r="JOQ130" s="21"/>
      <c r="JOR130" s="21"/>
      <c r="JOS130" s="21"/>
      <c r="JOT130" s="21"/>
      <c r="JOU130" s="21"/>
      <c r="JOV130" s="21"/>
      <c r="JOW130" s="21"/>
      <c r="JOX130" s="21"/>
      <c r="JOY130" s="21"/>
      <c r="JOZ130" s="21"/>
      <c r="JPA130" s="21"/>
      <c r="JPB130" s="21"/>
      <c r="JPC130" s="21"/>
      <c r="JPD130" s="21"/>
      <c r="JPE130" s="21"/>
      <c r="JPF130" s="21"/>
      <c r="JPG130" s="21"/>
      <c r="JPH130" s="21"/>
      <c r="JPI130" s="21"/>
      <c r="JPJ130" s="21"/>
      <c r="JPK130" s="21"/>
      <c r="JPL130" s="21"/>
      <c r="JPM130" s="21"/>
      <c r="JPN130" s="21"/>
      <c r="JPO130" s="21"/>
      <c r="JPP130" s="21"/>
      <c r="JPQ130" s="21"/>
      <c r="JPR130" s="21"/>
      <c r="JPS130" s="21"/>
      <c r="JPT130" s="21"/>
      <c r="JPU130" s="21"/>
      <c r="JPV130" s="21"/>
      <c r="JPW130" s="21"/>
      <c r="JPX130" s="21"/>
      <c r="JPY130" s="21"/>
      <c r="JPZ130" s="21"/>
      <c r="JQA130" s="21"/>
      <c r="JQB130" s="21"/>
      <c r="JQC130" s="21"/>
      <c r="JQD130" s="21"/>
      <c r="JQE130" s="21"/>
      <c r="JQF130" s="21"/>
      <c r="JQG130" s="21"/>
      <c r="JQH130" s="21"/>
      <c r="JQI130" s="21"/>
      <c r="JQJ130" s="21"/>
      <c r="JQK130" s="21"/>
      <c r="JQL130" s="21"/>
      <c r="JQM130" s="21"/>
      <c r="JQN130" s="21"/>
      <c r="JQO130" s="21"/>
      <c r="JQP130" s="21"/>
      <c r="JQQ130" s="21"/>
      <c r="JQR130" s="21"/>
      <c r="JQS130" s="21"/>
      <c r="JQT130" s="21"/>
      <c r="JQU130" s="21"/>
      <c r="JQV130" s="21"/>
      <c r="JQW130" s="21"/>
      <c r="JQX130" s="21"/>
      <c r="JQY130" s="21"/>
      <c r="JQZ130" s="21"/>
      <c r="JRA130" s="21"/>
      <c r="JRB130" s="21"/>
      <c r="JRC130" s="21"/>
      <c r="JRD130" s="21"/>
      <c r="JRE130" s="21"/>
      <c r="JRF130" s="21"/>
      <c r="JRG130" s="21"/>
      <c r="JRH130" s="21"/>
      <c r="JRI130" s="21"/>
      <c r="JRJ130" s="21"/>
      <c r="JRK130" s="21"/>
      <c r="JRL130" s="21"/>
      <c r="JRM130" s="21"/>
      <c r="JRN130" s="21"/>
      <c r="JRO130" s="21"/>
      <c r="JRP130" s="21"/>
      <c r="JRQ130" s="21"/>
      <c r="JRR130" s="21"/>
      <c r="JRS130" s="21"/>
      <c r="JRT130" s="21"/>
      <c r="JRU130" s="21"/>
      <c r="JRV130" s="21"/>
      <c r="JRW130" s="21"/>
      <c r="JRX130" s="21"/>
      <c r="JRY130" s="21"/>
      <c r="JRZ130" s="21"/>
      <c r="JSA130" s="21"/>
      <c r="JSB130" s="21"/>
      <c r="JSC130" s="21"/>
      <c r="JSD130" s="21"/>
      <c r="JSE130" s="21"/>
      <c r="JSF130" s="21"/>
      <c r="JSG130" s="21"/>
      <c r="JSH130" s="21"/>
      <c r="JSI130" s="21"/>
      <c r="JSJ130" s="21"/>
      <c r="JSK130" s="21"/>
      <c r="JSL130" s="21"/>
      <c r="JSM130" s="21"/>
      <c r="JSN130" s="21"/>
      <c r="JSO130" s="21"/>
      <c r="JSP130" s="21"/>
      <c r="JSQ130" s="21"/>
      <c r="JSR130" s="21"/>
      <c r="JSS130" s="21"/>
      <c r="JST130" s="21"/>
      <c r="JSU130" s="21"/>
      <c r="JSV130" s="21"/>
      <c r="JSW130" s="21"/>
      <c r="JSX130" s="21"/>
      <c r="JSY130" s="21"/>
      <c r="JSZ130" s="21"/>
      <c r="JTA130" s="21"/>
      <c r="JTB130" s="21"/>
      <c r="JTC130" s="21"/>
      <c r="JTD130" s="21"/>
      <c r="JTE130" s="21"/>
      <c r="JTF130" s="21"/>
      <c r="JTG130" s="21"/>
      <c r="JTH130" s="21"/>
      <c r="JTI130" s="21"/>
      <c r="JTJ130" s="21"/>
      <c r="JTK130" s="21"/>
      <c r="JTL130" s="21"/>
      <c r="JTM130" s="21"/>
      <c r="JTN130" s="21"/>
      <c r="JTO130" s="21"/>
      <c r="JTP130" s="21"/>
      <c r="JTQ130" s="21"/>
      <c r="JTR130" s="21"/>
      <c r="JTS130" s="21"/>
      <c r="JTT130" s="21"/>
      <c r="JTU130" s="21"/>
      <c r="JTV130" s="21"/>
      <c r="JTW130" s="21"/>
      <c r="JTX130" s="21"/>
      <c r="JTY130" s="21"/>
      <c r="JTZ130" s="21"/>
      <c r="JUA130" s="21"/>
      <c r="JUB130" s="21"/>
      <c r="JUC130" s="21"/>
      <c r="JUD130" s="21"/>
      <c r="JUE130" s="21"/>
      <c r="JUF130" s="21"/>
      <c r="JUG130" s="21"/>
      <c r="JUH130" s="21"/>
      <c r="JUI130" s="21"/>
      <c r="JUJ130" s="21"/>
      <c r="JUK130" s="21"/>
      <c r="JUL130" s="21"/>
      <c r="JUM130" s="21"/>
      <c r="JUN130" s="21"/>
      <c r="JUO130" s="21"/>
      <c r="JUP130" s="21"/>
      <c r="JUQ130" s="21"/>
      <c r="JUR130" s="21"/>
      <c r="JUS130" s="21"/>
      <c r="JUT130" s="21"/>
      <c r="JUU130" s="21"/>
      <c r="JUV130" s="21"/>
      <c r="JUW130" s="21"/>
      <c r="JUX130" s="21"/>
      <c r="JUY130" s="21"/>
      <c r="JUZ130" s="21"/>
      <c r="JVA130" s="21"/>
      <c r="JVB130" s="21"/>
      <c r="JVC130" s="21"/>
      <c r="JVD130" s="21"/>
      <c r="JVE130" s="21"/>
      <c r="JVF130" s="21"/>
      <c r="JVG130" s="21"/>
      <c r="JVH130" s="21"/>
      <c r="JVI130" s="21"/>
      <c r="JVJ130" s="21"/>
      <c r="JVK130" s="21"/>
      <c r="JVL130" s="21"/>
      <c r="JVM130" s="21"/>
      <c r="JVN130" s="21"/>
      <c r="JVO130" s="21"/>
      <c r="JVP130" s="21"/>
      <c r="JVQ130" s="21"/>
      <c r="JVR130" s="21"/>
      <c r="JVS130" s="21"/>
      <c r="JVT130" s="21"/>
      <c r="JVU130" s="21"/>
      <c r="JVV130" s="21"/>
      <c r="JVW130" s="21"/>
      <c r="JVX130" s="21"/>
      <c r="JVY130" s="21"/>
      <c r="JVZ130" s="21"/>
      <c r="JWA130" s="21"/>
      <c r="JWB130" s="21"/>
      <c r="JWC130" s="21"/>
      <c r="JWD130" s="21"/>
      <c r="JWE130" s="21"/>
      <c r="JWF130" s="21"/>
      <c r="JWG130" s="21"/>
      <c r="JWH130" s="21"/>
      <c r="JWI130" s="21"/>
      <c r="JWJ130" s="21"/>
      <c r="JWK130" s="21"/>
      <c r="JWL130" s="21"/>
      <c r="JWM130" s="21"/>
      <c r="JWN130" s="21"/>
      <c r="JWO130" s="21"/>
      <c r="JWP130" s="21"/>
      <c r="JWQ130" s="21"/>
      <c r="JWR130" s="21"/>
      <c r="JWS130" s="21"/>
      <c r="JWT130" s="21"/>
      <c r="JWU130" s="21"/>
      <c r="JWV130" s="21"/>
      <c r="JWW130" s="21"/>
      <c r="JWX130" s="21"/>
      <c r="JWY130" s="21"/>
      <c r="JWZ130" s="21"/>
      <c r="JXA130" s="21"/>
      <c r="JXB130" s="21"/>
      <c r="JXC130" s="21"/>
      <c r="JXD130" s="21"/>
      <c r="JXE130" s="21"/>
      <c r="JXF130" s="21"/>
      <c r="JXG130" s="21"/>
      <c r="JXH130" s="21"/>
      <c r="JXI130" s="21"/>
      <c r="JXJ130" s="21"/>
      <c r="JXK130" s="21"/>
      <c r="JXL130" s="21"/>
      <c r="JXM130" s="21"/>
      <c r="JXN130" s="21"/>
      <c r="JXO130" s="21"/>
      <c r="JXP130" s="21"/>
      <c r="JXQ130" s="21"/>
      <c r="JXR130" s="21"/>
      <c r="JXS130" s="21"/>
      <c r="JXT130" s="21"/>
      <c r="JXU130" s="21"/>
      <c r="JXV130" s="21"/>
      <c r="JXW130" s="21"/>
      <c r="JXX130" s="21"/>
      <c r="JXY130" s="21"/>
      <c r="JXZ130" s="21"/>
      <c r="JYA130" s="21"/>
      <c r="JYB130" s="21"/>
      <c r="JYC130" s="21"/>
      <c r="JYD130" s="21"/>
      <c r="JYE130" s="21"/>
      <c r="JYF130" s="21"/>
      <c r="JYG130" s="21"/>
      <c r="JYH130" s="21"/>
      <c r="JYI130" s="21"/>
      <c r="JYJ130" s="21"/>
      <c r="JYK130" s="21"/>
      <c r="JYL130" s="21"/>
      <c r="JYM130" s="21"/>
      <c r="JYN130" s="21"/>
      <c r="JYO130" s="21"/>
      <c r="JYP130" s="21"/>
      <c r="JYQ130" s="21"/>
      <c r="JYR130" s="21"/>
      <c r="JYS130" s="21"/>
      <c r="JYT130" s="21"/>
      <c r="JYU130" s="21"/>
      <c r="JYV130" s="21"/>
      <c r="JYW130" s="21"/>
      <c r="JYX130" s="21"/>
      <c r="JYY130" s="21"/>
      <c r="JYZ130" s="21"/>
      <c r="JZA130" s="21"/>
      <c r="JZB130" s="21"/>
      <c r="JZC130" s="21"/>
      <c r="JZD130" s="21"/>
      <c r="JZE130" s="21"/>
      <c r="JZF130" s="21"/>
      <c r="JZG130" s="21"/>
      <c r="JZH130" s="21"/>
      <c r="JZI130" s="21"/>
      <c r="JZJ130" s="21"/>
      <c r="JZK130" s="21"/>
      <c r="JZL130" s="21"/>
      <c r="JZM130" s="21"/>
      <c r="JZN130" s="21"/>
      <c r="JZO130" s="21"/>
      <c r="JZP130" s="21"/>
      <c r="JZQ130" s="21"/>
      <c r="JZR130" s="21"/>
      <c r="JZS130" s="21"/>
      <c r="JZT130" s="21"/>
      <c r="JZU130" s="21"/>
      <c r="JZV130" s="21"/>
      <c r="JZW130" s="21"/>
      <c r="JZX130" s="21"/>
      <c r="JZY130" s="21"/>
      <c r="JZZ130" s="21"/>
      <c r="KAA130" s="21"/>
      <c r="KAB130" s="21"/>
      <c r="KAC130" s="21"/>
      <c r="KAD130" s="21"/>
      <c r="KAE130" s="21"/>
      <c r="KAF130" s="21"/>
      <c r="KAG130" s="21"/>
      <c r="KAH130" s="21"/>
      <c r="KAI130" s="21"/>
      <c r="KAJ130" s="21"/>
      <c r="KAK130" s="21"/>
      <c r="KAL130" s="21"/>
      <c r="KAM130" s="21"/>
      <c r="KAN130" s="21"/>
      <c r="KAO130" s="21"/>
      <c r="KAP130" s="21"/>
      <c r="KAQ130" s="21"/>
      <c r="KAR130" s="21"/>
      <c r="KAS130" s="21"/>
      <c r="KAT130" s="21"/>
      <c r="KAU130" s="21"/>
      <c r="KAV130" s="21"/>
      <c r="KAW130" s="21"/>
      <c r="KAX130" s="21"/>
      <c r="KAY130" s="21"/>
      <c r="KAZ130" s="21"/>
      <c r="KBA130" s="21"/>
      <c r="KBB130" s="21"/>
      <c r="KBC130" s="21"/>
      <c r="KBD130" s="21"/>
      <c r="KBE130" s="21"/>
      <c r="KBF130" s="21"/>
      <c r="KBG130" s="21"/>
      <c r="KBH130" s="21"/>
      <c r="KBI130" s="21"/>
      <c r="KBJ130" s="21"/>
      <c r="KBK130" s="21"/>
      <c r="KBL130" s="21"/>
      <c r="KBM130" s="21"/>
      <c r="KBN130" s="21"/>
      <c r="KBO130" s="21"/>
      <c r="KBP130" s="21"/>
      <c r="KBQ130" s="21"/>
      <c r="KBR130" s="21"/>
      <c r="KBS130" s="21"/>
      <c r="KBT130" s="21"/>
      <c r="KBU130" s="21"/>
      <c r="KBV130" s="21"/>
      <c r="KBW130" s="21"/>
      <c r="KBX130" s="21"/>
      <c r="KBY130" s="21"/>
      <c r="KBZ130" s="21"/>
      <c r="KCA130" s="21"/>
      <c r="KCB130" s="21"/>
      <c r="KCC130" s="21"/>
      <c r="KCD130" s="21"/>
      <c r="KCE130" s="21"/>
      <c r="KCF130" s="21"/>
      <c r="KCG130" s="21"/>
      <c r="KCH130" s="21"/>
      <c r="KCI130" s="21"/>
      <c r="KCJ130" s="21"/>
      <c r="KCK130" s="21"/>
      <c r="KCL130" s="21"/>
      <c r="KCM130" s="21"/>
      <c r="KCN130" s="21"/>
      <c r="KCO130" s="21"/>
      <c r="KCP130" s="21"/>
      <c r="KCQ130" s="21"/>
      <c r="KCR130" s="21"/>
      <c r="KCS130" s="21"/>
      <c r="KCT130" s="21"/>
      <c r="KCU130" s="21"/>
      <c r="KCV130" s="21"/>
      <c r="KCW130" s="21"/>
      <c r="KCX130" s="21"/>
      <c r="KCY130" s="21"/>
      <c r="KCZ130" s="21"/>
      <c r="KDA130" s="21"/>
      <c r="KDB130" s="21"/>
      <c r="KDC130" s="21"/>
      <c r="KDD130" s="21"/>
      <c r="KDE130" s="21"/>
      <c r="KDF130" s="21"/>
      <c r="KDG130" s="21"/>
      <c r="KDH130" s="21"/>
      <c r="KDI130" s="21"/>
      <c r="KDJ130" s="21"/>
      <c r="KDK130" s="21"/>
      <c r="KDL130" s="21"/>
      <c r="KDM130" s="21"/>
      <c r="KDN130" s="21"/>
      <c r="KDO130" s="21"/>
      <c r="KDP130" s="21"/>
      <c r="KDQ130" s="21"/>
      <c r="KDR130" s="21"/>
      <c r="KDS130" s="21"/>
      <c r="KDT130" s="21"/>
      <c r="KDU130" s="21"/>
      <c r="KDV130" s="21"/>
      <c r="KDW130" s="21"/>
      <c r="KDX130" s="21"/>
      <c r="KDY130" s="21"/>
      <c r="KDZ130" s="21"/>
      <c r="KEA130" s="21"/>
      <c r="KEB130" s="21"/>
      <c r="KEC130" s="21"/>
      <c r="KED130" s="21"/>
      <c r="KEE130" s="21"/>
      <c r="KEF130" s="21"/>
      <c r="KEG130" s="21"/>
      <c r="KEH130" s="21"/>
      <c r="KEI130" s="21"/>
      <c r="KEJ130" s="21"/>
      <c r="KEK130" s="21"/>
      <c r="KEL130" s="21"/>
      <c r="KEM130" s="21"/>
      <c r="KEN130" s="21"/>
      <c r="KEO130" s="21"/>
      <c r="KEP130" s="21"/>
      <c r="KEQ130" s="21"/>
      <c r="KER130" s="21"/>
      <c r="KES130" s="21"/>
      <c r="KET130" s="21"/>
      <c r="KEU130" s="21"/>
      <c r="KEV130" s="21"/>
      <c r="KEW130" s="21"/>
      <c r="KEX130" s="21"/>
      <c r="KEY130" s="21"/>
      <c r="KEZ130" s="21"/>
      <c r="KFA130" s="21"/>
      <c r="KFB130" s="21"/>
      <c r="KFC130" s="21"/>
      <c r="KFD130" s="21"/>
      <c r="KFE130" s="21"/>
      <c r="KFF130" s="21"/>
      <c r="KFG130" s="21"/>
      <c r="KFH130" s="21"/>
      <c r="KFI130" s="21"/>
      <c r="KFJ130" s="21"/>
      <c r="KFK130" s="21"/>
      <c r="KFL130" s="21"/>
      <c r="KFM130" s="21"/>
      <c r="KFN130" s="21"/>
      <c r="KFO130" s="21"/>
      <c r="KFP130" s="21"/>
      <c r="KFQ130" s="21"/>
      <c r="KFR130" s="21"/>
      <c r="KFS130" s="21"/>
      <c r="KFT130" s="21"/>
      <c r="KFU130" s="21"/>
      <c r="KFV130" s="21"/>
      <c r="KFW130" s="21"/>
      <c r="KFX130" s="21"/>
      <c r="KFY130" s="21"/>
      <c r="KFZ130" s="21"/>
      <c r="KGA130" s="21"/>
      <c r="KGB130" s="21"/>
      <c r="KGC130" s="21"/>
      <c r="KGD130" s="21"/>
      <c r="KGE130" s="21"/>
      <c r="KGF130" s="21"/>
      <c r="KGG130" s="21"/>
      <c r="KGH130" s="21"/>
      <c r="KGI130" s="21"/>
      <c r="KGJ130" s="21"/>
      <c r="KGK130" s="21"/>
      <c r="KGL130" s="21"/>
      <c r="KGM130" s="21"/>
      <c r="KGN130" s="21"/>
      <c r="KGO130" s="21"/>
      <c r="KGP130" s="21"/>
      <c r="KGQ130" s="21"/>
      <c r="KGR130" s="21"/>
      <c r="KGS130" s="21"/>
      <c r="KGT130" s="21"/>
      <c r="KGU130" s="21"/>
      <c r="KGV130" s="21"/>
      <c r="KGW130" s="21"/>
      <c r="KGX130" s="21"/>
      <c r="KGY130" s="21"/>
      <c r="KGZ130" s="21"/>
      <c r="KHA130" s="21"/>
      <c r="KHB130" s="21"/>
      <c r="KHC130" s="21"/>
      <c r="KHD130" s="21"/>
      <c r="KHE130" s="21"/>
      <c r="KHF130" s="21"/>
      <c r="KHG130" s="21"/>
      <c r="KHH130" s="21"/>
      <c r="KHI130" s="21"/>
      <c r="KHJ130" s="21"/>
      <c r="KHK130" s="21"/>
      <c r="KHL130" s="21"/>
      <c r="KHM130" s="21"/>
      <c r="KHN130" s="21"/>
      <c r="KHO130" s="21"/>
      <c r="KHP130" s="21"/>
      <c r="KHQ130" s="21"/>
      <c r="KHR130" s="21"/>
      <c r="KHS130" s="21"/>
      <c r="KHT130" s="21"/>
      <c r="KHU130" s="21"/>
      <c r="KHV130" s="21"/>
      <c r="KHW130" s="21"/>
      <c r="KHX130" s="21"/>
      <c r="KHY130" s="21"/>
      <c r="KHZ130" s="21"/>
      <c r="KIA130" s="21"/>
      <c r="KIB130" s="21"/>
      <c r="KIC130" s="21"/>
      <c r="KID130" s="21"/>
      <c r="KIE130" s="21"/>
      <c r="KIF130" s="21"/>
      <c r="KIG130" s="21"/>
      <c r="KIH130" s="21"/>
      <c r="KII130" s="21"/>
      <c r="KIJ130" s="21"/>
      <c r="KIK130" s="21"/>
      <c r="KIL130" s="21"/>
      <c r="KIM130" s="21"/>
      <c r="KIN130" s="21"/>
      <c r="KIO130" s="21"/>
      <c r="KIP130" s="21"/>
      <c r="KIQ130" s="21"/>
      <c r="KIR130" s="21"/>
      <c r="KIS130" s="21"/>
      <c r="KIT130" s="21"/>
      <c r="KIU130" s="21"/>
      <c r="KIV130" s="21"/>
      <c r="KIW130" s="21"/>
      <c r="KIX130" s="21"/>
      <c r="KIY130" s="21"/>
      <c r="KIZ130" s="21"/>
      <c r="KJA130" s="21"/>
      <c r="KJB130" s="21"/>
      <c r="KJC130" s="21"/>
      <c r="KJD130" s="21"/>
      <c r="KJE130" s="21"/>
      <c r="KJF130" s="21"/>
      <c r="KJG130" s="21"/>
      <c r="KJH130" s="21"/>
      <c r="KJI130" s="21"/>
      <c r="KJJ130" s="21"/>
      <c r="KJK130" s="21"/>
      <c r="KJL130" s="21"/>
      <c r="KJM130" s="21"/>
      <c r="KJN130" s="21"/>
      <c r="KJO130" s="21"/>
      <c r="KJP130" s="21"/>
      <c r="KJQ130" s="21"/>
      <c r="KJR130" s="21"/>
      <c r="KJS130" s="21"/>
      <c r="KJT130" s="21"/>
      <c r="KJU130" s="21"/>
      <c r="KJV130" s="21"/>
      <c r="KJW130" s="21"/>
      <c r="KJX130" s="21"/>
      <c r="KJY130" s="21"/>
      <c r="KJZ130" s="21"/>
      <c r="KKA130" s="21"/>
      <c r="KKB130" s="21"/>
      <c r="KKC130" s="21"/>
      <c r="KKD130" s="21"/>
      <c r="KKE130" s="21"/>
      <c r="KKF130" s="21"/>
      <c r="KKG130" s="21"/>
      <c r="KKH130" s="21"/>
      <c r="KKI130" s="21"/>
      <c r="KKJ130" s="21"/>
      <c r="KKK130" s="21"/>
      <c r="KKL130" s="21"/>
      <c r="KKM130" s="21"/>
      <c r="KKN130" s="21"/>
      <c r="KKO130" s="21"/>
      <c r="KKP130" s="21"/>
      <c r="KKQ130" s="21"/>
      <c r="KKR130" s="21"/>
      <c r="KKS130" s="21"/>
      <c r="KKT130" s="21"/>
      <c r="KKU130" s="21"/>
      <c r="KKV130" s="21"/>
      <c r="KKW130" s="21"/>
      <c r="KKX130" s="21"/>
      <c r="KKY130" s="21"/>
      <c r="KKZ130" s="21"/>
      <c r="KLA130" s="21"/>
      <c r="KLB130" s="21"/>
      <c r="KLC130" s="21"/>
      <c r="KLD130" s="21"/>
      <c r="KLE130" s="21"/>
      <c r="KLF130" s="21"/>
      <c r="KLG130" s="21"/>
      <c r="KLH130" s="21"/>
      <c r="KLI130" s="21"/>
      <c r="KLJ130" s="21"/>
      <c r="KLK130" s="21"/>
      <c r="KLL130" s="21"/>
      <c r="KLM130" s="21"/>
      <c r="KLN130" s="21"/>
      <c r="KLO130" s="21"/>
      <c r="KLP130" s="21"/>
      <c r="KLQ130" s="21"/>
      <c r="KLR130" s="21"/>
      <c r="KLS130" s="21"/>
      <c r="KLT130" s="21"/>
      <c r="KLU130" s="21"/>
      <c r="KLV130" s="21"/>
      <c r="KLW130" s="21"/>
      <c r="KLX130" s="21"/>
      <c r="KLY130" s="21"/>
      <c r="KLZ130" s="21"/>
      <c r="KMA130" s="21"/>
      <c r="KMB130" s="21"/>
      <c r="KMC130" s="21"/>
      <c r="KMD130" s="21"/>
      <c r="KME130" s="21"/>
      <c r="KMF130" s="21"/>
      <c r="KMG130" s="21"/>
      <c r="KMH130" s="21"/>
      <c r="KMI130" s="21"/>
      <c r="KMJ130" s="21"/>
      <c r="KMK130" s="21"/>
      <c r="KML130" s="21"/>
      <c r="KMM130" s="21"/>
      <c r="KMN130" s="21"/>
      <c r="KMO130" s="21"/>
      <c r="KMP130" s="21"/>
      <c r="KMQ130" s="21"/>
      <c r="KMR130" s="21"/>
      <c r="KMS130" s="21"/>
      <c r="KMT130" s="21"/>
      <c r="KMU130" s="21"/>
      <c r="KMV130" s="21"/>
      <c r="KMW130" s="21"/>
      <c r="KMX130" s="21"/>
      <c r="KMY130" s="21"/>
      <c r="KMZ130" s="21"/>
      <c r="KNA130" s="21"/>
      <c r="KNB130" s="21"/>
      <c r="KNC130" s="21"/>
      <c r="KND130" s="21"/>
      <c r="KNE130" s="21"/>
      <c r="KNF130" s="21"/>
      <c r="KNG130" s="21"/>
      <c r="KNH130" s="21"/>
      <c r="KNI130" s="21"/>
      <c r="KNJ130" s="21"/>
      <c r="KNK130" s="21"/>
      <c r="KNL130" s="21"/>
      <c r="KNM130" s="21"/>
      <c r="KNN130" s="21"/>
      <c r="KNO130" s="21"/>
      <c r="KNP130" s="21"/>
      <c r="KNQ130" s="21"/>
      <c r="KNR130" s="21"/>
      <c r="KNS130" s="21"/>
      <c r="KNT130" s="21"/>
      <c r="KNU130" s="21"/>
      <c r="KNV130" s="21"/>
      <c r="KNW130" s="21"/>
      <c r="KNX130" s="21"/>
      <c r="KNY130" s="21"/>
      <c r="KNZ130" s="21"/>
      <c r="KOA130" s="21"/>
      <c r="KOB130" s="21"/>
      <c r="KOC130" s="21"/>
      <c r="KOD130" s="21"/>
      <c r="KOE130" s="21"/>
      <c r="KOF130" s="21"/>
      <c r="KOG130" s="21"/>
      <c r="KOH130" s="21"/>
      <c r="KOI130" s="21"/>
      <c r="KOJ130" s="21"/>
      <c r="KOK130" s="21"/>
      <c r="KOL130" s="21"/>
      <c r="KOM130" s="21"/>
      <c r="KON130" s="21"/>
      <c r="KOO130" s="21"/>
      <c r="KOP130" s="21"/>
      <c r="KOQ130" s="21"/>
      <c r="KOR130" s="21"/>
      <c r="KOS130" s="21"/>
      <c r="KOT130" s="21"/>
      <c r="KOU130" s="21"/>
      <c r="KOV130" s="21"/>
      <c r="KOW130" s="21"/>
      <c r="KOX130" s="21"/>
      <c r="KOY130" s="21"/>
      <c r="KOZ130" s="21"/>
      <c r="KPA130" s="21"/>
      <c r="KPB130" s="21"/>
      <c r="KPC130" s="21"/>
      <c r="KPD130" s="21"/>
      <c r="KPE130" s="21"/>
      <c r="KPF130" s="21"/>
      <c r="KPG130" s="21"/>
      <c r="KPH130" s="21"/>
      <c r="KPI130" s="21"/>
      <c r="KPJ130" s="21"/>
      <c r="KPK130" s="21"/>
      <c r="KPL130" s="21"/>
      <c r="KPM130" s="21"/>
      <c r="KPN130" s="21"/>
      <c r="KPO130" s="21"/>
      <c r="KPP130" s="21"/>
      <c r="KPQ130" s="21"/>
      <c r="KPR130" s="21"/>
      <c r="KPS130" s="21"/>
      <c r="KPT130" s="21"/>
      <c r="KPU130" s="21"/>
      <c r="KPV130" s="21"/>
      <c r="KPW130" s="21"/>
      <c r="KPX130" s="21"/>
      <c r="KPY130" s="21"/>
      <c r="KPZ130" s="21"/>
      <c r="KQA130" s="21"/>
      <c r="KQB130" s="21"/>
      <c r="KQC130" s="21"/>
      <c r="KQD130" s="21"/>
      <c r="KQE130" s="21"/>
      <c r="KQF130" s="21"/>
      <c r="KQG130" s="21"/>
      <c r="KQH130" s="21"/>
      <c r="KQI130" s="21"/>
      <c r="KQJ130" s="21"/>
      <c r="KQK130" s="21"/>
      <c r="KQL130" s="21"/>
      <c r="KQM130" s="21"/>
      <c r="KQN130" s="21"/>
      <c r="KQO130" s="21"/>
      <c r="KQP130" s="21"/>
      <c r="KQQ130" s="21"/>
      <c r="KQR130" s="21"/>
      <c r="KQS130" s="21"/>
      <c r="KQT130" s="21"/>
      <c r="KQU130" s="21"/>
      <c r="KQV130" s="21"/>
      <c r="KQW130" s="21"/>
      <c r="KQX130" s="21"/>
      <c r="KQY130" s="21"/>
      <c r="KQZ130" s="21"/>
      <c r="KRA130" s="21"/>
      <c r="KRB130" s="21"/>
      <c r="KRC130" s="21"/>
      <c r="KRD130" s="21"/>
      <c r="KRE130" s="21"/>
      <c r="KRF130" s="21"/>
      <c r="KRG130" s="21"/>
      <c r="KRH130" s="21"/>
      <c r="KRI130" s="21"/>
      <c r="KRJ130" s="21"/>
      <c r="KRK130" s="21"/>
      <c r="KRL130" s="21"/>
      <c r="KRM130" s="21"/>
      <c r="KRN130" s="21"/>
      <c r="KRO130" s="21"/>
      <c r="KRP130" s="21"/>
      <c r="KRQ130" s="21"/>
      <c r="KRR130" s="21"/>
      <c r="KRS130" s="21"/>
      <c r="KRT130" s="21"/>
      <c r="KRU130" s="21"/>
      <c r="KRV130" s="21"/>
      <c r="KRW130" s="21"/>
      <c r="KRX130" s="21"/>
      <c r="KRY130" s="21"/>
      <c r="KRZ130" s="21"/>
      <c r="KSA130" s="21"/>
      <c r="KSB130" s="21"/>
      <c r="KSC130" s="21"/>
      <c r="KSD130" s="21"/>
      <c r="KSE130" s="21"/>
      <c r="KSF130" s="21"/>
      <c r="KSG130" s="21"/>
      <c r="KSH130" s="21"/>
      <c r="KSI130" s="21"/>
      <c r="KSJ130" s="21"/>
      <c r="KSK130" s="21"/>
      <c r="KSL130" s="21"/>
      <c r="KSM130" s="21"/>
      <c r="KSN130" s="21"/>
      <c r="KSO130" s="21"/>
      <c r="KSP130" s="21"/>
      <c r="KSQ130" s="21"/>
      <c r="KSR130" s="21"/>
      <c r="KSS130" s="21"/>
      <c r="KST130" s="21"/>
      <c r="KSU130" s="21"/>
      <c r="KSV130" s="21"/>
      <c r="KSW130" s="21"/>
      <c r="KSX130" s="21"/>
      <c r="KSY130" s="21"/>
      <c r="KSZ130" s="21"/>
      <c r="KTA130" s="21"/>
      <c r="KTB130" s="21"/>
      <c r="KTC130" s="21"/>
      <c r="KTD130" s="21"/>
      <c r="KTE130" s="21"/>
      <c r="KTF130" s="21"/>
      <c r="KTG130" s="21"/>
      <c r="KTH130" s="21"/>
      <c r="KTI130" s="21"/>
      <c r="KTJ130" s="21"/>
      <c r="KTK130" s="21"/>
      <c r="KTL130" s="21"/>
      <c r="KTM130" s="21"/>
      <c r="KTN130" s="21"/>
      <c r="KTO130" s="21"/>
      <c r="KTP130" s="21"/>
      <c r="KTQ130" s="21"/>
      <c r="KTR130" s="21"/>
      <c r="KTS130" s="21"/>
      <c r="KTT130" s="21"/>
      <c r="KTU130" s="21"/>
      <c r="KTV130" s="21"/>
      <c r="KTW130" s="21"/>
      <c r="KTX130" s="21"/>
      <c r="KTY130" s="21"/>
      <c r="KTZ130" s="21"/>
      <c r="KUA130" s="21"/>
      <c r="KUB130" s="21"/>
      <c r="KUC130" s="21"/>
      <c r="KUD130" s="21"/>
      <c r="KUE130" s="21"/>
      <c r="KUF130" s="21"/>
      <c r="KUG130" s="21"/>
      <c r="KUH130" s="21"/>
      <c r="KUI130" s="21"/>
      <c r="KUJ130" s="21"/>
      <c r="KUK130" s="21"/>
      <c r="KUL130" s="21"/>
      <c r="KUM130" s="21"/>
      <c r="KUN130" s="21"/>
      <c r="KUO130" s="21"/>
      <c r="KUP130" s="21"/>
      <c r="KUQ130" s="21"/>
      <c r="KUR130" s="21"/>
      <c r="KUS130" s="21"/>
      <c r="KUT130" s="21"/>
      <c r="KUU130" s="21"/>
      <c r="KUV130" s="21"/>
      <c r="KUW130" s="21"/>
      <c r="KUX130" s="21"/>
      <c r="KUY130" s="21"/>
      <c r="KUZ130" s="21"/>
      <c r="KVA130" s="21"/>
      <c r="KVB130" s="21"/>
      <c r="KVC130" s="21"/>
      <c r="KVD130" s="21"/>
      <c r="KVE130" s="21"/>
      <c r="KVF130" s="21"/>
      <c r="KVG130" s="21"/>
      <c r="KVH130" s="21"/>
      <c r="KVI130" s="21"/>
      <c r="KVJ130" s="21"/>
      <c r="KVK130" s="21"/>
      <c r="KVL130" s="21"/>
      <c r="KVM130" s="21"/>
      <c r="KVN130" s="21"/>
      <c r="KVO130" s="21"/>
      <c r="KVP130" s="21"/>
      <c r="KVQ130" s="21"/>
      <c r="KVR130" s="21"/>
      <c r="KVS130" s="21"/>
      <c r="KVT130" s="21"/>
      <c r="KVU130" s="21"/>
      <c r="KVV130" s="21"/>
      <c r="KVW130" s="21"/>
      <c r="KVX130" s="21"/>
      <c r="KVY130" s="21"/>
      <c r="KVZ130" s="21"/>
      <c r="KWA130" s="21"/>
      <c r="KWB130" s="21"/>
      <c r="KWC130" s="21"/>
      <c r="KWD130" s="21"/>
      <c r="KWE130" s="21"/>
      <c r="KWF130" s="21"/>
      <c r="KWG130" s="21"/>
      <c r="KWH130" s="21"/>
      <c r="KWI130" s="21"/>
      <c r="KWJ130" s="21"/>
      <c r="KWK130" s="21"/>
      <c r="KWL130" s="21"/>
      <c r="KWM130" s="21"/>
      <c r="KWN130" s="21"/>
      <c r="KWO130" s="21"/>
      <c r="KWP130" s="21"/>
      <c r="KWQ130" s="21"/>
      <c r="KWR130" s="21"/>
      <c r="KWS130" s="21"/>
      <c r="KWT130" s="21"/>
      <c r="KWU130" s="21"/>
      <c r="KWV130" s="21"/>
      <c r="KWW130" s="21"/>
      <c r="KWX130" s="21"/>
      <c r="KWY130" s="21"/>
      <c r="KWZ130" s="21"/>
      <c r="KXA130" s="21"/>
      <c r="KXB130" s="21"/>
      <c r="KXC130" s="21"/>
      <c r="KXD130" s="21"/>
      <c r="KXE130" s="21"/>
      <c r="KXF130" s="21"/>
      <c r="KXG130" s="21"/>
      <c r="KXH130" s="21"/>
      <c r="KXI130" s="21"/>
      <c r="KXJ130" s="21"/>
      <c r="KXK130" s="21"/>
      <c r="KXL130" s="21"/>
      <c r="KXM130" s="21"/>
      <c r="KXN130" s="21"/>
      <c r="KXO130" s="21"/>
      <c r="KXP130" s="21"/>
      <c r="KXQ130" s="21"/>
      <c r="KXR130" s="21"/>
      <c r="KXS130" s="21"/>
      <c r="KXT130" s="21"/>
      <c r="KXU130" s="21"/>
      <c r="KXV130" s="21"/>
      <c r="KXW130" s="21"/>
      <c r="KXX130" s="21"/>
      <c r="KXY130" s="21"/>
      <c r="KXZ130" s="21"/>
      <c r="KYA130" s="21"/>
      <c r="KYB130" s="21"/>
      <c r="KYC130" s="21"/>
      <c r="KYD130" s="21"/>
      <c r="KYE130" s="21"/>
      <c r="KYF130" s="21"/>
      <c r="KYG130" s="21"/>
      <c r="KYH130" s="21"/>
      <c r="KYI130" s="21"/>
      <c r="KYJ130" s="21"/>
      <c r="KYK130" s="21"/>
      <c r="KYL130" s="21"/>
      <c r="KYM130" s="21"/>
      <c r="KYN130" s="21"/>
      <c r="KYO130" s="21"/>
      <c r="KYP130" s="21"/>
      <c r="KYQ130" s="21"/>
      <c r="KYR130" s="21"/>
      <c r="KYS130" s="21"/>
      <c r="KYT130" s="21"/>
      <c r="KYU130" s="21"/>
      <c r="KYV130" s="21"/>
      <c r="KYW130" s="21"/>
      <c r="KYX130" s="21"/>
      <c r="KYY130" s="21"/>
      <c r="KYZ130" s="21"/>
      <c r="KZA130" s="21"/>
      <c r="KZB130" s="21"/>
      <c r="KZC130" s="21"/>
      <c r="KZD130" s="21"/>
      <c r="KZE130" s="21"/>
      <c r="KZF130" s="21"/>
      <c r="KZG130" s="21"/>
      <c r="KZH130" s="21"/>
      <c r="KZI130" s="21"/>
      <c r="KZJ130" s="21"/>
      <c r="KZK130" s="21"/>
      <c r="KZL130" s="21"/>
      <c r="KZM130" s="21"/>
      <c r="KZN130" s="21"/>
      <c r="KZO130" s="21"/>
      <c r="KZP130" s="21"/>
      <c r="KZQ130" s="21"/>
      <c r="KZR130" s="21"/>
      <c r="KZS130" s="21"/>
      <c r="KZT130" s="21"/>
      <c r="KZU130" s="21"/>
      <c r="KZV130" s="21"/>
      <c r="KZW130" s="21"/>
      <c r="KZX130" s="21"/>
      <c r="KZY130" s="21"/>
      <c r="KZZ130" s="21"/>
      <c r="LAA130" s="21"/>
      <c r="LAB130" s="21"/>
      <c r="LAC130" s="21"/>
      <c r="LAD130" s="21"/>
      <c r="LAE130" s="21"/>
      <c r="LAF130" s="21"/>
      <c r="LAG130" s="21"/>
      <c r="LAH130" s="21"/>
      <c r="LAI130" s="21"/>
      <c r="LAJ130" s="21"/>
      <c r="LAK130" s="21"/>
      <c r="LAL130" s="21"/>
      <c r="LAM130" s="21"/>
      <c r="LAN130" s="21"/>
      <c r="LAO130" s="21"/>
      <c r="LAP130" s="21"/>
      <c r="LAQ130" s="21"/>
      <c r="LAR130" s="21"/>
      <c r="LAS130" s="21"/>
      <c r="LAT130" s="21"/>
      <c r="LAU130" s="21"/>
      <c r="LAV130" s="21"/>
      <c r="LAW130" s="21"/>
      <c r="LAX130" s="21"/>
      <c r="LAY130" s="21"/>
      <c r="LAZ130" s="21"/>
      <c r="LBA130" s="21"/>
      <c r="LBB130" s="21"/>
      <c r="LBC130" s="21"/>
      <c r="LBD130" s="21"/>
      <c r="LBE130" s="21"/>
      <c r="LBF130" s="21"/>
      <c r="LBG130" s="21"/>
      <c r="LBH130" s="21"/>
      <c r="LBI130" s="21"/>
      <c r="LBJ130" s="21"/>
      <c r="LBK130" s="21"/>
      <c r="LBL130" s="21"/>
      <c r="LBM130" s="21"/>
      <c r="LBN130" s="21"/>
      <c r="LBO130" s="21"/>
      <c r="LBP130" s="21"/>
      <c r="LBQ130" s="21"/>
      <c r="LBR130" s="21"/>
      <c r="LBS130" s="21"/>
      <c r="LBT130" s="21"/>
      <c r="LBU130" s="21"/>
      <c r="LBV130" s="21"/>
      <c r="LBW130" s="21"/>
      <c r="LBX130" s="21"/>
      <c r="LBY130" s="21"/>
      <c r="LBZ130" s="21"/>
      <c r="LCA130" s="21"/>
      <c r="LCB130" s="21"/>
      <c r="LCC130" s="21"/>
      <c r="LCD130" s="21"/>
      <c r="LCE130" s="21"/>
      <c r="LCF130" s="21"/>
      <c r="LCG130" s="21"/>
      <c r="LCH130" s="21"/>
      <c r="LCI130" s="21"/>
      <c r="LCJ130" s="21"/>
      <c r="LCK130" s="21"/>
      <c r="LCL130" s="21"/>
      <c r="LCM130" s="21"/>
      <c r="LCN130" s="21"/>
      <c r="LCO130" s="21"/>
      <c r="LCP130" s="21"/>
      <c r="LCQ130" s="21"/>
      <c r="LCR130" s="21"/>
      <c r="LCS130" s="21"/>
      <c r="LCT130" s="21"/>
      <c r="LCU130" s="21"/>
      <c r="LCV130" s="21"/>
      <c r="LCW130" s="21"/>
      <c r="LCX130" s="21"/>
      <c r="LCY130" s="21"/>
      <c r="LCZ130" s="21"/>
      <c r="LDA130" s="21"/>
      <c r="LDB130" s="21"/>
      <c r="LDC130" s="21"/>
      <c r="LDD130" s="21"/>
      <c r="LDE130" s="21"/>
      <c r="LDF130" s="21"/>
      <c r="LDG130" s="21"/>
      <c r="LDH130" s="21"/>
      <c r="LDI130" s="21"/>
      <c r="LDJ130" s="21"/>
      <c r="LDK130" s="21"/>
      <c r="LDL130" s="21"/>
      <c r="LDM130" s="21"/>
      <c r="LDN130" s="21"/>
      <c r="LDO130" s="21"/>
      <c r="LDP130" s="21"/>
      <c r="LDQ130" s="21"/>
      <c r="LDR130" s="21"/>
      <c r="LDS130" s="21"/>
      <c r="LDT130" s="21"/>
      <c r="LDU130" s="21"/>
      <c r="LDV130" s="21"/>
      <c r="LDW130" s="21"/>
      <c r="LDX130" s="21"/>
      <c r="LDY130" s="21"/>
      <c r="LDZ130" s="21"/>
      <c r="LEA130" s="21"/>
      <c r="LEB130" s="21"/>
      <c r="LEC130" s="21"/>
      <c r="LED130" s="21"/>
      <c r="LEE130" s="21"/>
      <c r="LEF130" s="21"/>
      <c r="LEG130" s="21"/>
      <c r="LEH130" s="21"/>
      <c r="LEI130" s="21"/>
      <c r="LEJ130" s="21"/>
      <c r="LEK130" s="21"/>
      <c r="LEL130" s="21"/>
      <c r="LEM130" s="21"/>
      <c r="LEN130" s="21"/>
      <c r="LEO130" s="21"/>
      <c r="LEP130" s="21"/>
      <c r="LEQ130" s="21"/>
      <c r="LER130" s="21"/>
      <c r="LES130" s="21"/>
      <c r="LET130" s="21"/>
      <c r="LEU130" s="21"/>
      <c r="LEV130" s="21"/>
      <c r="LEW130" s="21"/>
      <c r="LEX130" s="21"/>
      <c r="LEY130" s="21"/>
      <c r="LEZ130" s="21"/>
      <c r="LFA130" s="21"/>
      <c r="LFB130" s="21"/>
      <c r="LFC130" s="21"/>
      <c r="LFD130" s="21"/>
      <c r="LFE130" s="21"/>
      <c r="LFF130" s="21"/>
      <c r="LFG130" s="21"/>
      <c r="LFH130" s="21"/>
      <c r="LFI130" s="21"/>
      <c r="LFJ130" s="21"/>
      <c r="LFK130" s="21"/>
      <c r="LFL130" s="21"/>
      <c r="LFM130" s="21"/>
      <c r="LFN130" s="21"/>
      <c r="LFO130" s="21"/>
      <c r="LFP130" s="21"/>
      <c r="LFQ130" s="21"/>
      <c r="LFR130" s="21"/>
      <c r="LFS130" s="21"/>
      <c r="LFT130" s="21"/>
      <c r="LFU130" s="21"/>
      <c r="LFV130" s="21"/>
      <c r="LFW130" s="21"/>
      <c r="LFX130" s="21"/>
      <c r="LFY130" s="21"/>
      <c r="LFZ130" s="21"/>
      <c r="LGA130" s="21"/>
      <c r="LGB130" s="21"/>
      <c r="LGC130" s="21"/>
      <c r="LGD130" s="21"/>
      <c r="LGE130" s="21"/>
      <c r="LGF130" s="21"/>
      <c r="LGG130" s="21"/>
      <c r="LGH130" s="21"/>
      <c r="LGI130" s="21"/>
      <c r="LGJ130" s="21"/>
      <c r="LGK130" s="21"/>
      <c r="LGL130" s="21"/>
      <c r="LGM130" s="21"/>
      <c r="LGN130" s="21"/>
      <c r="LGO130" s="21"/>
      <c r="LGP130" s="21"/>
      <c r="LGQ130" s="21"/>
      <c r="LGR130" s="21"/>
      <c r="LGS130" s="21"/>
      <c r="LGT130" s="21"/>
      <c r="LGU130" s="21"/>
      <c r="LGV130" s="21"/>
      <c r="LGW130" s="21"/>
      <c r="LGX130" s="21"/>
      <c r="LGY130" s="21"/>
      <c r="LGZ130" s="21"/>
      <c r="LHA130" s="21"/>
      <c r="LHB130" s="21"/>
      <c r="LHC130" s="21"/>
      <c r="LHD130" s="21"/>
      <c r="LHE130" s="21"/>
      <c r="LHF130" s="21"/>
      <c r="LHG130" s="21"/>
      <c r="LHH130" s="21"/>
      <c r="LHI130" s="21"/>
      <c r="LHJ130" s="21"/>
      <c r="LHK130" s="21"/>
      <c r="LHL130" s="21"/>
      <c r="LHM130" s="21"/>
      <c r="LHN130" s="21"/>
      <c r="LHO130" s="21"/>
      <c r="LHP130" s="21"/>
      <c r="LHQ130" s="21"/>
      <c r="LHR130" s="21"/>
      <c r="LHS130" s="21"/>
      <c r="LHT130" s="21"/>
      <c r="LHU130" s="21"/>
      <c r="LHV130" s="21"/>
      <c r="LHW130" s="21"/>
      <c r="LHX130" s="21"/>
      <c r="LHY130" s="21"/>
      <c r="LHZ130" s="21"/>
      <c r="LIA130" s="21"/>
      <c r="LIB130" s="21"/>
      <c r="LIC130" s="21"/>
      <c r="LID130" s="21"/>
      <c r="LIE130" s="21"/>
      <c r="LIF130" s="21"/>
      <c r="LIG130" s="21"/>
      <c r="LIH130" s="21"/>
      <c r="LII130" s="21"/>
      <c r="LIJ130" s="21"/>
      <c r="LIK130" s="21"/>
      <c r="LIL130" s="21"/>
      <c r="LIM130" s="21"/>
      <c r="LIN130" s="21"/>
      <c r="LIO130" s="21"/>
      <c r="LIP130" s="21"/>
      <c r="LIQ130" s="21"/>
      <c r="LIR130" s="21"/>
      <c r="LIS130" s="21"/>
      <c r="LIT130" s="21"/>
      <c r="LIU130" s="21"/>
      <c r="LIV130" s="21"/>
      <c r="LIW130" s="21"/>
      <c r="LIX130" s="21"/>
      <c r="LIY130" s="21"/>
      <c r="LIZ130" s="21"/>
      <c r="LJA130" s="21"/>
      <c r="LJB130" s="21"/>
      <c r="LJC130" s="21"/>
      <c r="LJD130" s="21"/>
      <c r="LJE130" s="21"/>
      <c r="LJF130" s="21"/>
      <c r="LJG130" s="21"/>
      <c r="LJH130" s="21"/>
      <c r="LJI130" s="21"/>
      <c r="LJJ130" s="21"/>
      <c r="LJK130" s="21"/>
      <c r="LJL130" s="21"/>
      <c r="LJM130" s="21"/>
      <c r="LJN130" s="21"/>
      <c r="LJO130" s="21"/>
      <c r="LJP130" s="21"/>
      <c r="LJQ130" s="21"/>
      <c r="LJR130" s="21"/>
      <c r="LJS130" s="21"/>
      <c r="LJT130" s="21"/>
      <c r="LJU130" s="21"/>
      <c r="LJV130" s="21"/>
      <c r="LJW130" s="21"/>
      <c r="LJX130" s="21"/>
      <c r="LJY130" s="21"/>
      <c r="LJZ130" s="21"/>
      <c r="LKA130" s="21"/>
      <c r="LKB130" s="21"/>
      <c r="LKC130" s="21"/>
      <c r="LKD130" s="21"/>
      <c r="LKE130" s="21"/>
      <c r="LKF130" s="21"/>
      <c r="LKG130" s="21"/>
      <c r="LKH130" s="21"/>
      <c r="LKI130" s="21"/>
      <c r="LKJ130" s="21"/>
      <c r="LKK130" s="21"/>
      <c r="LKL130" s="21"/>
      <c r="LKM130" s="21"/>
      <c r="LKN130" s="21"/>
      <c r="LKO130" s="21"/>
      <c r="LKP130" s="21"/>
      <c r="LKQ130" s="21"/>
      <c r="LKR130" s="21"/>
      <c r="LKS130" s="21"/>
      <c r="LKT130" s="21"/>
      <c r="LKU130" s="21"/>
      <c r="LKV130" s="21"/>
      <c r="LKW130" s="21"/>
      <c r="LKX130" s="21"/>
      <c r="LKY130" s="21"/>
      <c r="LKZ130" s="21"/>
      <c r="LLA130" s="21"/>
      <c r="LLB130" s="21"/>
      <c r="LLC130" s="21"/>
      <c r="LLD130" s="21"/>
      <c r="LLE130" s="21"/>
      <c r="LLF130" s="21"/>
      <c r="LLG130" s="21"/>
      <c r="LLH130" s="21"/>
      <c r="LLI130" s="21"/>
      <c r="LLJ130" s="21"/>
      <c r="LLK130" s="21"/>
      <c r="LLL130" s="21"/>
      <c r="LLM130" s="21"/>
      <c r="LLN130" s="21"/>
      <c r="LLO130" s="21"/>
      <c r="LLP130" s="21"/>
      <c r="LLQ130" s="21"/>
      <c r="LLR130" s="21"/>
      <c r="LLS130" s="21"/>
      <c r="LLT130" s="21"/>
      <c r="LLU130" s="21"/>
      <c r="LLV130" s="21"/>
      <c r="LLW130" s="21"/>
      <c r="LLX130" s="21"/>
      <c r="LLY130" s="21"/>
      <c r="LLZ130" s="21"/>
      <c r="LMA130" s="21"/>
      <c r="LMB130" s="21"/>
      <c r="LMC130" s="21"/>
      <c r="LMD130" s="21"/>
      <c r="LME130" s="21"/>
      <c r="LMF130" s="21"/>
      <c r="LMG130" s="21"/>
      <c r="LMH130" s="21"/>
      <c r="LMI130" s="21"/>
      <c r="LMJ130" s="21"/>
      <c r="LMK130" s="21"/>
      <c r="LML130" s="21"/>
      <c r="LMM130" s="21"/>
      <c r="LMN130" s="21"/>
      <c r="LMO130" s="21"/>
      <c r="LMP130" s="21"/>
      <c r="LMQ130" s="21"/>
      <c r="LMR130" s="21"/>
      <c r="LMS130" s="21"/>
      <c r="LMT130" s="21"/>
      <c r="LMU130" s="21"/>
      <c r="LMV130" s="21"/>
      <c r="LMW130" s="21"/>
      <c r="LMX130" s="21"/>
      <c r="LMY130" s="21"/>
      <c r="LMZ130" s="21"/>
      <c r="LNA130" s="21"/>
      <c r="LNB130" s="21"/>
      <c r="LNC130" s="21"/>
      <c r="LND130" s="21"/>
      <c r="LNE130" s="21"/>
      <c r="LNF130" s="21"/>
      <c r="LNG130" s="21"/>
      <c r="LNH130" s="21"/>
      <c r="LNI130" s="21"/>
      <c r="LNJ130" s="21"/>
      <c r="LNK130" s="21"/>
      <c r="LNL130" s="21"/>
      <c r="LNM130" s="21"/>
      <c r="LNN130" s="21"/>
      <c r="LNO130" s="21"/>
      <c r="LNP130" s="21"/>
      <c r="LNQ130" s="21"/>
      <c r="LNR130" s="21"/>
      <c r="LNS130" s="21"/>
      <c r="LNT130" s="21"/>
      <c r="LNU130" s="21"/>
      <c r="LNV130" s="21"/>
      <c r="LNW130" s="21"/>
      <c r="LNX130" s="21"/>
      <c r="LNY130" s="21"/>
      <c r="LNZ130" s="21"/>
      <c r="LOA130" s="21"/>
      <c r="LOB130" s="21"/>
      <c r="LOC130" s="21"/>
      <c r="LOD130" s="21"/>
      <c r="LOE130" s="21"/>
      <c r="LOF130" s="21"/>
      <c r="LOG130" s="21"/>
      <c r="LOH130" s="21"/>
      <c r="LOI130" s="21"/>
      <c r="LOJ130" s="21"/>
      <c r="LOK130" s="21"/>
      <c r="LOL130" s="21"/>
      <c r="LOM130" s="21"/>
      <c r="LON130" s="21"/>
      <c r="LOO130" s="21"/>
      <c r="LOP130" s="21"/>
      <c r="LOQ130" s="21"/>
      <c r="LOR130" s="21"/>
      <c r="LOS130" s="21"/>
      <c r="LOT130" s="21"/>
      <c r="LOU130" s="21"/>
      <c r="LOV130" s="21"/>
      <c r="LOW130" s="21"/>
      <c r="LOX130" s="21"/>
      <c r="LOY130" s="21"/>
      <c r="LOZ130" s="21"/>
      <c r="LPA130" s="21"/>
      <c r="LPB130" s="21"/>
      <c r="LPC130" s="21"/>
      <c r="LPD130" s="21"/>
      <c r="LPE130" s="21"/>
      <c r="LPF130" s="21"/>
      <c r="LPG130" s="21"/>
      <c r="LPH130" s="21"/>
      <c r="LPI130" s="21"/>
      <c r="LPJ130" s="21"/>
      <c r="LPK130" s="21"/>
      <c r="LPL130" s="21"/>
      <c r="LPM130" s="21"/>
      <c r="LPN130" s="21"/>
      <c r="LPO130" s="21"/>
      <c r="LPP130" s="21"/>
      <c r="LPQ130" s="21"/>
      <c r="LPR130" s="21"/>
      <c r="LPS130" s="21"/>
      <c r="LPT130" s="21"/>
      <c r="LPU130" s="21"/>
      <c r="LPV130" s="21"/>
      <c r="LPW130" s="21"/>
      <c r="LPX130" s="21"/>
      <c r="LPY130" s="21"/>
      <c r="LPZ130" s="21"/>
      <c r="LQA130" s="21"/>
      <c r="LQB130" s="21"/>
      <c r="LQC130" s="21"/>
      <c r="LQD130" s="21"/>
      <c r="LQE130" s="21"/>
      <c r="LQF130" s="21"/>
      <c r="LQG130" s="21"/>
      <c r="LQH130" s="21"/>
      <c r="LQI130" s="21"/>
      <c r="LQJ130" s="21"/>
      <c r="LQK130" s="21"/>
      <c r="LQL130" s="21"/>
      <c r="LQM130" s="21"/>
      <c r="LQN130" s="21"/>
      <c r="LQO130" s="21"/>
      <c r="LQP130" s="21"/>
      <c r="LQQ130" s="21"/>
      <c r="LQR130" s="21"/>
      <c r="LQS130" s="21"/>
      <c r="LQT130" s="21"/>
      <c r="LQU130" s="21"/>
      <c r="LQV130" s="21"/>
      <c r="LQW130" s="21"/>
      <c r="LQX130" s="21"/>
      <c r="LQY130" s="21"/>
      <c r="LQZ130" s="21"/>
      <c r="LRA130" s="21"/>
      <c r="LRB130" s="21"/>
      <c r="LRC130" s="21"/>
      <c r="LRD130" s="21"/>
      <c r="LRE130" s="21"/>
      <c r="LRF130" s="21"/>
      <c r="LRG130" s="21"/>
      <c r="LRH130" s="21"/>
      <c r="LRI130" s="21"/>
      <c r="LRJ130" s="21"/>
      <c r="LRK130" s="21"/>
      <c r="LRL130" s="21"/>
      <c r="LRM130" s="21"/>
      <c r="LRN130" s="21"/>
      <c r="LRO130" s="21"/>
      <c r="LRP130" s="21"/>
      <c r="LRQ130" s="21"/>
      <c r="LRR130" s="21"/>
      <c r="LRS130" s="21"/>
      <c r="LRT130" s="21"/>
      <c r="LRU130" s="21"/>
      <c r="LRV130" s="21"/>
      <c r="LRW130" s="21"/>
      <c r="LRX130" s="21"/>
      <c r="LRY130" s="21"/>
      <c r="LRZ130" s="21"/>
      <c r="LSA130" s="21"/>
      <c r="LSB130" s="21"/>
      <c r="LSC130" s="21"/>
      <c r="LSD130" s="21"/>
      <c r="LSE130" s="21"/>
      <c r="LSF130" s="21"/>
      <c r="LSG130" s="21"/>
      <c r="LSH130" s="21"/>
      <c r="LSI130" s="21"/>
      <c r="LSJ130" s="21"/>
      <c r="LSK130" s="21"/>
      <c r="LSL130" s="21"/>
      <c r="LSM130" s="21"/>
      <c r="LSN130" s="21"/>
      <c r="LSO130" s="21"/>
      <c r="LSP130" s="21"/>
      <c r="LSQ130" s="21"/>
      <c r="LSR130" s="21"/>
      <c r="LSS130" s="21"/>
      <c r="LST130" s="21"/>
      <c r="LSU130" s="21"/>
      <c r="LSV130" s="21"/>
      <c r="LSW130" s="21"/>
      <c r="LSX130" s="21"/>
      <c r="LSY130" s="21"/>
      <c r="LSZ130" s="21"/>
      <c r="LTA130" s="21"/>
      <c r="LTB130" s="21"/>
      <c r="LTC130" s="21"/>
      <c r="LTD130" s="21"/>
      <c r="LTE130" s="21"/>
      <c r="LTF130" s="21"/>
      <c r="LTG130" s="21"/>
      <c r="LTH130" s="21"/>
      <c r="LTI130" s="21"/>
      <c r="LTJ130" s="21"/>
      <c r="LTK130" s="21"/>
      <c r="LTL130" s="21"/>
      <c r="LTM130" s="21"/>
      <c r="LTN130" s="21"/>
      <c r="LTO130" s="21"/>
      <c r="LTP130" s="21"/>
      <c r="LTQ130" s="21"/>
      <c r="LTR130" s="21"/>
      <c r="LTS130" s="21"/>
      <c r="LTT130" s="21"/>
      <c r="LTU130" s="21"/>
      <c r="LTV130" s="21"/>
      <c r="LTW130" s="21"/>
      <c r="LTX130" s="21"/>
      <c r="LTY130" s="21"/>
      <c r="LTZ130" s="21"/>
      <c r="LUA130" s="21"/>
      <c r="LUB130" s="21"/>
      <c r="LUC130" s="21"/>
      <c r="LUD130" s="21"/>
      <c r="LUE130" s="21"/>
      <c r="LUF130" s="21"/>
      <c r="LUG130" s="21"/>
      <c r="LUH130" s="21"/>
      <c r="LUI130" s="21"/>
      <c r="LUJ130" s="21"/>
      <c r="LUK130" s="21"/>
      <c r="LUL130" s="21"/>
      <c r="LUM130" s="21"/>
      <c r="LUN130" s="21"/>
      <c r="LUO130" s="21"/>
      <c r="LUP130" s="21"/>
      <c r="LUQ130" s="21"/>
      <c r="LUR130" s="21"/>
      <c r="LUS130" s="21"/>
      <c r="LUT130" s="21"/>
      <c r="LUU130" s="21"/>
      <c r="LUV130" s="21"/>
      <c r="LUW130" s="21"/>
      <c r="LUX130" s="21"/>
      <c r="LUY130" s="21"/>
      <c r="LUZ130" s="21"/>
      <c r="LVA130" s="21"/>
      <c r="LVB130" s="21"/>
      <c r="LVC130" s="21"/>
      <c r="LVD130" s="21"/>
      <c r="LVE130" s="21"/>
      <c r="LVF130" s="21"/>
      <c r="LVG130" s="21"/>
      <c r="LVH130" s="21"/>
      <c r="LVI130" s="21"/>
      <c r="LVJ130" s="21"/>
      <c r="LVK130" s="21"/>
      <c r="LVL130" s="21"/>
      <c r="LVM130" s="21"/>
      <c r="LVN130" s="21"/>
      <c r="LVO130" s="21"/>
      <c r="LVP130" s="21"/>
      <c r="LVQ130" s="21"/>
      <c r="LVR130" s="21"/>
      <c r="LVS130" s="21"/>
      <c r="LVT130" s="21"/>
      <c r="LVU130" s="21"/>
      <c r="LVV130" s="21"/>
      <c r="LVW130" s="21"/>
      <c r="LVX130" s="21"/>
      <c r="LVY130" s="21"/>
      <c r="LVZ130" s="21"/>
      <c r="LWA130" s="21"/>
      <c r="LWB130" s="21"/>
      <c r="LWC130" s="21"/>
      <c r="LWD130" s="21"/>
      <c r="LWE130" s="21"/>
      <c r="LWF130" s="21"/>
      <c r="LWG130" s="21"/>
      <c r="LWH130" s="21"/>
      <c r="LWI130" s="21"/>
      <c r="LWJ130" s="21"/>
      <c r="LWK130" s="21"/>
      <c r="LWL130" s="21"/>
      <c r="LWM130" s="21"/>
      <c r="LWN130" s="21"/>
      <c r="LWO130" s="21"/>
      <c r="LWP130" s="21"/>
      <c r="LWQ130" s="21"/>
      <c r="LWR130" s="21"/>
      <c r="LWS130" s="21"/>
      <c r="LWT130" s="21"/>
      <c r="LWU130" s="21"/>
      <c r="LWV130" s="21"/>
      <c r="LWW130" s="21"/>
      <c r="LWX130" s="21"/>
      <c r="LWY130" s="21"/>
      <c r="LWZ130" s="21"/>
      <c r="LXA130" s="21"/>
      <c r="LXB130" s="21"/>
      <c r="LXC130" s="21"/>
      <c r="LXD130" s="21"/>
      <c r="LXE130" s="21"/>
      <c r="LXF130" s="21"/>
      <c r="LXG130" s="21"/>
      <c r="LXH130" s="21"/>
      <c r="LXI130" s="21"/>
      <c r="LXJ130" s="21"/>
      <c r="LXK130" s="21"/>
      <c r="LXL130" s="21"/>
      <c r="LXM130" s="21"/>
      <c r="LXN130" s="21"/>
      <c r="LXO130" s="21"/>
      <c r="LXP130" s="21"/>
      <c r="LXQ130" s="21"/>
      <c r="LXR130" s="21"/>
      <c r="LXS130" s="21"/>
      <c r="LXT130" s="21"/>
      <c r="LXU130" s="21"/>
      <c r="LXV130" s="21"/>
      <c r="LXW130" s="21"/>
      <c r="LXX130" s="21"/>
      <c r="LXY130" s="21"/>
      <c r="LXZ130" s="21"/>
      <c r="LYA130" s="21"/>
      <c r="LYB130" s="21"/>
      <c r="LYC130" s="21"/>
      <c r="LYD130" s="21"/>
      <c r="LYE130" s="21"/>
      <c r="LYF130" s="21"/>
      <c r="LYG130" s="21"/>
      <c r="LYH130" s="21"/>
      <c r="LYI130" s="21"/>
      <c r="LYJ130" s="21"/>
      <c r="LYK130" s="21"/>
      <c r="LYL130" s="21"/>
      <c r="LYM130" s="21"/>
      <c r="LYN130" s="21"/>
      <c r="LYO130" s="21"/>
      <c r="LYP130" s="21"/>
      <c r="LYQ130" s="21"/>
      <c r="LYR130" s="21"/>
      <c r="LYS130" s="21"/>
      <c r="LYT130" s="21"/>
      <c r="LYU130" s="21"/>
      <c r="LYV130" s="21"/>
      <c r="LYW130" s="21"/>
      <c r="LYX130" s="21"/>
      <c r="LYY130" s="21"/>
      <c r="LYZ130" s="21"/>
      <c r="LZA130" s="21"/>
      <c r="LZB130" s="21"/>
      <c r="LZC130" s="21"/>
      <c r="LZD130" s="21"/>
      <c r="LZE130" s="21"/>
      <c r="LZF130" s="21"/>
      <c r="LZG130" s="21"/>
      <c r="LZH130" s="21"/>
      <c r="LZI130" s="21"/>
      <c r="LZJ130" s="21"/>
      <c r="LZK130" s="21"/>
      <c r="LZL130" s="21"/>
      <c r="LZM130" s="21"/>
      <c r="LZN130" s="21"/>
      <c r="LZO130" s="21"/>
      <c r="LZP130" s="21"/>
      <c r="LZQ130" s="21"/>
      <c r="LZR130" s="21"/>
      <c r="LZS130" s="21"/>
      <c r="LZT130" s="21"/>
      <c r="LZU130" s="21"/>
      <c r="LZV130" s="21"/>
      <c r="LZW130" s="21"/>
      <c r="LZX130" s="21"/>
      <c r="LZY130" s="21"/>
      <c r="LZZ130" s="21"/>
      <c r="MAA130" s="21"/>
      <c r="MAB130" s="21"/>
      <c r="MAC130" s="21"/>
      <c r="MAD130" s="21"/>
      <c r="MAE130" s="21"/>
      <c r="MAF130" s="21"/>
      <c r="MAG130" s="21"/>
      <c r="MAH130" s="21"/>
      <c r="MAI130" s="21"/>
      <c r="MAJ130" s="21"/>
      <c r="MAK130" s="21"/>
      <c r="MAL130" s="21"/>
      <c r="MAM130" s="21"/>
      <c r="MAN130" s="21"/>
      <c r="MAO130" s="21"/>
      <c r="MAP130" s="21"/>
      <c r="MAQ130" s="21"/>
      <c r="MAR130" s="21"/>
      <c r="MAS130" s="21"/>
      <c r="MAT130" s="21"/>
      <c r="MAU130" s="21"/>
      <c r="MAV130" s="21"/>
      <c r="MAW130" s="21"/>
      <c r="MAX130" s="21"/>
      <c r="MAY130" s="21"/>
      <c r="MAZ130" s="21"/>
      <c r="MBA130" s="21"/>
      <c r="MBB130" s="21"/>
      <c r="MBC130" s="21"/>
      <c r="MBD130" s="21"/>
      <c r="MBE130" s="21"/>
      <c r="MBF130" s="21"/>
      <c r="MBG130" s="21"/>
      <c r="MBH130" s="21"/>
      <c r="MBI130" s="21"/>
      <c r="MBJ130" s="21"/>
      <c r="MBK130" s="21"/>
      <c r="MBL130" s="21"/>
      <c r="MBM130" s="21"/>
      <c r="MBN130" s="21"/>
      <c r="MBO130" s="21"/>
      <c r="MBP130" s="21"/>
      <c r="MBQ130" s="21"/>
      <c r="MBR130" s="21"/>
      <c r="MBS130" s="21"/>
      <c r="MBT130" s="21"/>
      <c r="MBU130" s="21"/>
      <c r="MBV130" s="21"/>
      <c r="MBW130" s="21"/>
      <c r="MBX130" s="21"/>
      <c r="MBY130" s="21"/>
      <c r="MBZ130" s="21"/>
      <c r="MCA130" s="21"/>
      <c r="MCB130" s="21"/>
      <c r="MCC130" s="21"/>
      <c r="MCD130" s="21"/>
      <c r="MCE130" s="21"/>
      <c r="MCF130" s="21"/>
      <c r="MCG130" s="21"/>
      <c r="MCH130" s="21"/>
      <c r="MCI130" s="21"/>
      <c r="MCJ130" s="21"/>
      <c r="MCK130" s="21"/>
      <c r="MCL130" s="21"/>
      <c r="MCM130" s="21"/>
      <c r="MCN130" s="21"/>
      <c r="MCO130" s="21"/>
      <c r="MCP130" s="21"/>
      <c r="MCQ130" s="21"/>
      <c r="MCR130" s="21"/>
      <c r="MCS130" s="21"/>
      <c r="MCT130" s="21"/>
      <c r="MCU130" s="21"/>
      <c r="MCV130" s="21"/>
      <c r="MCW130" s="21"/>
      <c r="MCX130" s="21"/>
      <c r="MCY130" s="21"/>
      <c r="MCZ130" s="21"/>
      <c r="MDA130" s="21"/>
      <c r="MDB130" s="21"/>
      <c r="MDC130" s="21"/>
      <c r="MDD130" s="21"/>
      <c r="MDE130" s="21"/>
      <c r="MDF130" s="21"/>
      <c r="MDG130" s="21"/>
      <c r="MDH130" s="21"/>
      <c r="MDI130" s="21"/>
      <c r="MDJ130" s="21"/>
      <c r="MDK130" s="21"/>
      <c r="MDL130" s="21"/>
      <c r="MDM130" s="21"/>
      <c r="MDN130" s="21"/>
      <c r="MDO130" s="21"/>
      <c r="MDP130" s="21"/>
      <c r="MDQ130" s="21"/>
      <c r="MDR130" s="21"/>
      <c r="MDS130" s="21"/>
      <c r="MDT130" s="21"/>
      <c r="MDU130" s="21"/>
      <c r="MDV130" s="21"/>
      <c r="MDW130" s="21"/>
      <c r="MDX130" s="21"/>
      <c r="MDY130" s="21"/>
      <c r="MDZ130" s="21"/>
      <c r="MEA130" s="21"/>
      <c r="MEB130" s="21"/>
      <c r="MEC130" s="21"/>
      <c r="MED130" s="21"/>
      <c r="MEE130" s="21"/>
      <c r="MEF130" s="21"/>
      <c r="MEG130" s="21"/>
      <c r="MEH130" s="21"/>
      <c r="MEI130" s="21"/>
      <c r="MEJ130" s="21"/>
      <c r="MEK130" s="21"/>
      <c r="MEL130" s="21"/>
      <c r="MEM130" s="21"/>
      <c r="MEN130" s="21"/>
      <c r="MEO130" s="21"/>
      <c r="MEP130" s="21"/>
      <c r="MEQ130" s="21"/>
      <c r="MER130" s="21"/>
      <c r="MES130" s="21"/>
      <c r="MET130" s="21"/>
      <c r="MEU130" s="21"/>
      <c r="MEV130" s="21"/>
      <c r="MEW130" s="21"/>
      <c r="MEX130" s="21"/>
      <c r="MEY130" s="21"/>
      <c r="MEZ130" s="21"/>
      <c r="MFA130" s="21"/>
      <c r="MFB130" s="21"/>
      <c r="MFC130" s="21"/>
      <c r="MFD130" s="21"/>
      <c r="MFE130" s="21"/>
      <c r="MFF130" s="21"/>
      <c r="MFG130" s="21"/>
      <c r="MFH130" s="21"/>
      <c r="MFI130" s="21"/>
      <c r="MFJ130" s="21"/>
      <c r="MFK130" s="21"/>
      <c r="MFL130" s="21"/>
      <c r="MFM130" s="21"/>
      <c r="MFN130" s="21"/>
      <c r="MFO130" s="21"/>
      <c r="MFP130" s="21"/>
      <c r="MFQ130" s="21"/>
      <c r="MFR130" s="21"/>
      <c r="MFS130" s="21"/>
      <c r="MFT130" s="21"/>
      <c r="MFU130" s="21"/>
      <c r="MFV130" s="21"/>
      <c r="MFW130" s="21"/>
      <c r="MFX130" s="21"/>
      <c r="MFY130" s="21"/>
      <c r="MFZ130" s="21"/>
      <c r="MGA130" s="21"/>
      <c r="MGB130" s="21"/>
      <c r="MGC130" s="21"/>
      <c r="MGD130" s="21"/>
      <c r="MGE130" s="21"/>
      <c r="MGF130" s="21"/>
      <c r="MGG130" s="21"/>
      <c r="MGH130" s="21"/>
      <c r="MGI130" s="21"/>
      <c r="MGJ130" s="21"/>
      <c r="MGK130" s="21"/>
      <c r="MGL130" s="21"/>
      <c r="MGM130" s="21"/>
      <c r="MGN130" s="21"/>
      <c r="MGO130" s="21"/>
      <c r="MGP130" s="21"/>
      <c r="MGQ130" s="21"/>
      <c r="MGR130" s="21"/>
      <c r="MGS130" s="21"/>
      <c r="MGT130" s="21"/>
      <c r="MGU130" s="21"/>
      <c r="MGV130" s="21"/>
      <c r="MGW130" s="21"/>
      <c r="MGX130" s="21"/>
      <c r="MGY130" s="21"/>
      <c r="MGZ130" s="21"/>
      <c r="MHA130" s="21"/>
      <c r="MHB130" s="21"/>
      <c r="MHC130" s="21"/>
      <c r="MHD130" s="21"/>
      <c r="MHE130" s="21"/>
      <c r="MHF130" s="21"/>
      <c r="MHG130" s="21"/>
      <c r="MHH130" s="21"/>
      <c r="MHI130" s="21"/>
      <c r="MHJ130" s="21"/>
      <c r="MHK130" s="21"/>
      <c r="MHL130" s="21"/>
      <c r="MHM130" s="21"/>
      <c r="MHN130" s="21"/>
      <c r="MHO130" s="21"/>
      <c r="MHP130" s="21"/>
      <c r="MHQ130" s="21"/>
      <c r="MHR130" s="21"/>
      <c r="MHS130" s="21"/>
      <c r="MHT130" s="21"/>
      <c r="MHU130" s="21"/>
      <c r="MHV130" s="21"/>
      <c r="MHW130" s="21"/>
      <c r="MHX130" s="21"/>
      <c r="MHY130" s="21"/>
      <c r="MHZ130" s="21"/>
      <c r="MIA130" s="21"/>
      <c r="MIB130" s="21"/>
      <c r="MIC130" s="21"/>
      <c r="MID130" s="21"/>
      <c r="MIE130" s="21"/>
      <c r="MIF130" s="21"/>
      <c r="MIG130" s="21"/>
      <c r="MIH130" s="21"/>
      <c r="MII130" s="21"/>
      <c r="MIJ130" s="21"/>
      <c r="MIK130" s="21"/>
      <c r="MIL130" s="21"/>
      <c r="MIM130" s="21"/>
      <c r="MIN130" s="21"/>
      <c r="MIO130" s="21"/>
      <c r="MIP130" s="21"/>
      <c r="MIQ130" s="21"/>
      <c r="MIR130" s="21"/>
      <c r="MIS130" s="21"/>
      <c r="MIT130" s="21"/>
      <c r="MIU130" s="21"/>
      <c r="MIV130" s="21"/>
      <c r="MIW130" s="21"/>
      <c r="MIX130" s="21"/>
      <c r="MIY130" s="21"/>
      <c r="MIZ130" s="21"/>
      <c r="MJA130" s="21"/>
      <c r="MJB130" s="21"/>
      <c r="MJC130" s="21"/>
      <c r="MJD130" s="21"/>
      <c r="MJE130" s="21"/>
      <c r="MJF130" s="21"/>
      <c r="MJG130" s="21"/>
      <c r="MJH130" s="21"/>
      <c r="MJI130" s="21"/>
      <c r="MJJ130" s="21"/>
      <c r="MJK130" s="21"/>
      <c r="MJL130" s="21"/>
      <c r="MJM130" s="21"/>
      <c r="MJN130" s="21"/>
      <c r="MJO130" s="21"/>
      <c r="MJP130" s="21"/>
      <c r="MJQ130" s="21"/>
      <c r="MJR130" s="21"/>
      <c r="MJS130" s="21"/>
      <c r="MJT130" s="21"/>
      <c r="MJU130" s="21"/>
      <c r="MJV130" s="21"/>
      <c r="MJW130" s="21"/>
      <c r="MJX130" s="21"/>
      <c r="MJY130" s="21"/>
      <c r="MJZ130" s="21"/>
      <c r="MKA130" s="21"/>
      <c r="MKB130" s="21"/>
      <c r="MKC130" s="21"/>
      <c r="MKD130" s="21"/>
      <c r="MKE130" s="21"/>
      <c r="MKF130" s="21"/>
      <c r="MKG130" s="21"/>
      <c r="MKH130" s="21"/>
      <c r="MKI130" s="21"/>
      <c r="MKJ130" s="21"/>
      <c r="MKK130" s="21"/>
      <c r="MKL130" s="21"/>
      <c r="MKM130" s="21"/>
      <c r="MKN130" s="21"/>
      <c r="MKO130" s="21"/>
      <c r="MKP130" s="21"/>
      <c r="MKQ130" s="21"/>
      <c r="MKR130" s="21"/>
      <c r="MKS130" s="21"/>
      <c r="MKT130" s="21"/>
      <c r="MKU130" s="21"/>
      <c r="MKV130" s="21"/>
      <c r="MKW130" s="21"/>
      <c r="MKX130" s="21"/>
      <c r="MKY130" s="21"/>
      <c r="MKZ130" s="21"/>
      <c r="MLA130" s="21"/>
      <c r="MLB130" s="21"/>
      <c r="MLC130" s="21"/>
      <c r="MLD130" s="21"/>
      <c r="MLE130" s="21"/>
      <c r="MLF130" s="21"/>
      <c r="MLG130" s="21"/>
      <c r="MLH130" s="21"/>
      <c r="MLI130" s="21"/>
      <c r="MLJ130" s="21"/>
      <c r="MLK130" s="21"/>
      <c r="MLL130" s="21"/>
      <c r="MLM130" s="21"/>
      <c r="MLN130" s="21"/>
      <c r="MLO130" s="21"/>
      <c r="MLP130" s="21"/>
      <c r="MLQ130" s="21"/>
      <c r="MLR130" s="21"/>
      <c r="MLS130" s="21"/>
      <c r="MLT130" s="21"/>
      <c r="MLU130" s="21"/>
      <c r="MLV130" s="21"/>
      <c r="MLW130" s="21"/>
      <c r="MLX130" s="21"/>
      <c r="MLY130" s="21"/>
      <c r="MLZ130" s="21"/>
      <c r="MMA130" s="21"/>
      <c r="MMB130" s="21"/>
      <c r="MMC130" s="21"/>
      <c r="MMD130" s="21"/>
      <c r="MME130" s="21"/>
      <c r="MMF130" s="21"/>
      <c r="MMG130" s="21"/>
      <c r="MMH130" s="21"/>
      <c r="MMI130" s="21"/>
      <c r="MMJ130" s="21"/>
      <c r="MMK130" s="21"/>
      <c r="MML130" s="21"/>
      <c r="MMM130" s="21"/>
      <c r="MMN130" s="21"/>
      <c r="MMO130" s="21"/>
      <c r="MMP130" s="21"/>
      <c r="MMQ130" s="21"/>
      <c r="MMR130" s="21"/>
      <c r="MMS130" s="21"/>
      <c r="MMT130" s="21"/>
      <c r="MMU130" s="21"/>
      <c r="MMV130" s="21"/>
      <c r="MMW130" s="21"/>
      <c r="MMX130" s="21"/>
      <c r="MMY130" s="21"/>
      <c r="MMZ130" s="21"/>
      <c r="MNA130" s="21"/>
      <c r="MNB130" s="21"/>
      <c r="MNC130" s="21"/>
      <c r="MND130" s="21"/>
      <c r="MNE130" s="21"/>
      <c r="MNF130" s="21"/>
      <c r="MNG130" s="21"/>
      <c r="MNH130" s="21"/>
      <c r="MNI130" s="21"/>
      <c r="MNJ130" s="21"/>
      <c r="MNK130" s="21"/>
      <c r="MNL130" s="21"/>
      <c r="MNM130" s="21"/>
      <c r="MNN130" s="21"/>
      <c r="MNO130" s="21"/>
      <c r="MNP130" s="21"/>
      <c r="MNQ130" s="21"/>
      <c r="MNR130" s="21"/>
      <c r="MNS130" s="21"/>
      <c r="MNT130" s="21"/>
      <c r="MNU130" s="21"/>
      <c r="MNV130" s="21"/>
      <c r="MNW130" s="21"/>
      <c r="MNX130" s="21"/>
      <c r="MNY130" s="21"/>
      <c r="MNZ130" s="21"/>
      <c r="MOA130" s="21"/>
      <c r="MOB130" s="21"/>
      <c r="MOC130" s="21"/>
      <c r="MOD130" s="21"/>
      <c r="MOE130" s="21"/>
      <c r="MOF130" s="21"/>
      <c r="MOG130" s="21"/>
      <c r="MOH130" s="21"/>
      <c r="MOI130" s="21"/>
      <c r="MOJ130" s="21"/>
      <c r="MOK130" s="21"/>
      <c r="MOL130" s="21"/>
      <c r="MOM130" s="21"/>
      <c r="MON130" s="21"/>
      <c r="MOO130" s="21"/>
      <c r="MOP130" s="21"/>
      <c r="MOQ130" s="21"/>
      <c r="MOR130" s="21"/>
      <c r="MOS130" s="21"/>
      <c r="MOT130" s="21"/>
      <c r="MOU130" s="21"/>
      <c r="MOV130" s="21"/>
      <c r="MOW130" s="21"/>
      <c r="MOX130" s="21"/>
      <c r="MOY130" s="21"/>
      <c r="MOZ130" s="21"/>
      <c r="MPA130" s="21"/>
      <c r="MPB130" s="21"/>
      <c r="MPC130" s="21"/>
      <c r="MPD130" s="21"/>
      <c r="MPE130" s="21"/>
      <c r="MPF130" s="21"/>
      <c r="MPG130" s="21"/>
      <c r="MPH130" s="21"/>
      <c r="MPI130" s="21"/>
      <c r="MPJ130" s="21"/>
      <c r="MPK130" s="21"/>
      <c r="MPL130" s="21"/>
      <c r="MPM130" s="21"/>
      <c r="MPN130" s="21"/>
      <c r="MPO130" s="21"/>
      <c r="MPP130" s="21"/>
      <c r="MPQ130" s="21"/>
      <c r="MPR130" s="21"/>
      <c r="MPS130" s="21"/>
      <c r="MPT130" s="21"/>
      <c r="MPU130" s="21"/>
      <c r="MPV130" s="21"/>
      <c r="MPW130" s="21"/>
      <c r="MPX130" s="21"/>
      <c r="MPY130" s="21"/>
      <c r="MPZ130" s="21"/>
      <c r="MQA130" s="21"/>
      <c r="MQB130" s="21"/>
      <c r="MQC130" s="21"/>
      <c r="MQD130" s="21"/>
      <c r="MQE130" s="21"/>
      <c r="MQF130" s="21"/>
      <c r="MQG130" s="21"/>
      <c r="MQH130" s="21"/>
      <c r="MQI130" s="21"/>
      <c r="MQJ130" s="21"/>
      <c r="MQK130" s="21"/>
      <c r="MQL130" s="21"/>
      <c r="MQM130" s="21"/>
      <c r="MQN130" s="21"/>
      <c r="MQO130" s="21"/>
      <c r="MQP130" s="21"/>
      <c r="MQQ130" s="21"/>
      <c r="MQR130" s="21"/>
      <c r="MQS130" s="21"/>
      <c r="MQT130" s="21"/>
      <c r="MQU130" s="21"/>
      <c r="MQV130" s="21"/>
      <c r="MQW130" s="21"/>
      <c r="MQX130" s="21"/>
      <c r="MQY130" s="21"/>
      <c r="MQZ130" s="21"/>
      <c r="MRA130" s="21"/>
      <c r="MRB130" s="21"/>
      <c r="MRC130" s="21"/>
      <c r="MRD130" s="21"/>
      <c r="MRE130" s="21"/>
      <c r="MRF130" s="21"/>
      <c r="MRG130" s="21"/>
      <c r="MRH130" s="21"/>
      <c r="MRI130" s="21"/>
      <c r="MRJ130" s="21"/>
      <c r="MRK130" s="21"/>
      <c r="MRL130" s="21"/>
      <c r="MRM130" s="21"/>
      <c r="MRN130" s="21"/>
      <c r="MRO130" s="21"/>
      <c r="MRP130" s="21"/>
      <c r="MRQ130" s="21"/>
      <c r="MRR130" s="21"/>
      <c r="MRS130" s="21"/>
      <c r="MRT130" s="21"/>
      <c r="MRU130" s="21"/>
      <c r="MRV130" s="21"/>
      <c r="MRW130" s="21"/>
      <c r="MRX130" s="21"/>
      <c r="MRY130" s="21"/>
      <c r="MRZ130" s="21"/>
      <c r="MSA130" s="21"/>
      <c r="MSB130" s="21"/>
      <c r="MSC130" s="21"/>
      <c r="MSD130" s="21"/>
      <c r="MSE130" s="21"/>
      <c r="MSF130" s="21"/>
      <c r="MSG130" s="21"/>
      <c r="MSH130" s="21"/>
      <c r="MSI130" s="21"/>
      <c r="MSJ130" s="21"/>
      <c r="MSK130" s="21"/>
      <c r="MSL130" s="21"/>
      <c r="MSM130" s="21"/>
      <c r="MSN130" s="21"/>
      <c r="MSO130" s="21"/>
      <c r="MSP130" s="21"/>
      <c r="MSQ130" s="21"/>
      <c r="MSR130" s="21"/>
      <c r="MSS130" s="21"/>
      <c r="MST130" s="21"/>
      <c r="MSU130" s="21"/>
      <c r="MSV130" s="21"/>
      <c r="MSW130" s="21"/>
      <c r="MSX130" s="21"/>
      <c r="MSY130" s="21"/>
      <c r="MSZ130" s="21"/>
      <c r="MTA130" s="21"/>
      <c r="MTB130" s="21"/>
      <c r="MTC130" s="21"/>
      <c r="MTD130" s="21"/>
      <c r="MTE130" s="21"/>
      <c r="MTF130" s="21"/>
      <c r="MTG130" s="21"/>
      <c r="MTH130" s="21"/>
      <c r="MTI130" s="21"/>
      <c r="MTJ130" s="21"/>
      <c r="MTK130" s="21"/>
      <c r="MTL130" s="21"/>
      <c r="MTM130" s="21"/>
      <c r="MTN130" s="21"/>
      <c r="MTO130" s="21"/>
      <c r="MTP130" s="21"/>
      <c r="MTQ130" s="21"/>
      <c r="MTR130" s="21"/>
      <c r="MTS130" s="21"/>
      <c r="MTT130" s="21"/>
      <c r="MTU130" s="21"/>
      <c r="MTV130" s="21"/>
      <c r="MTW130" s="21"/>
      <c r="MTX130" s="21"/>
      <c r="MTY130" s="21"/>
      <c r="MTZ130" s="21"/>
      <c r="MUA130" s="21"/>
      <c r="MUB130" s="21"/>
      <c r="MUC130" s="21"/>
      <c r="MUD130" s="21"/>
      <c r="MUE130" s="21"/>
      <c r="MUF130" s="21"/>
      <c r="MUG130" s="21"/>
      <c r="MUH130" s="21"/>
      <c r="MUI130" s="21"/>
      <c r="MUJ130" s="21"/>
      <c r="MUK130" s="21"/>
      <c r="MUL130" s="21"/>
      <c r="MUM130" s="21"/>
      <c r="MUN130" s="21"/>
      <c r="MUO130" s="21"/>
      <c r="MUP130" s="21"/>
      <c r="MUQ130" s="21"/>
      <c r="MUR130" s="21"/>
      <c r="MUS130" s="21"/>
      <c r="MUT130" s="21"/>
      <c r="MUU130" s="21"/>
      <c r="MUV130" s="21"/>
      <c r="MUW130" s="21"/>
      <c r="MUX130" s="21"/>
      <c r="MUY130" s="21"/>
      <c r="MUZ130" s="21"/>
      <c r="MVA130" s="21"/>
      <c r="MVB130" s="21"/>
      <c r="MVC130" s="21"/>
      <c r="MVD130" s="21"/>
      <c r="MVE130" s="21"/>
      <c r="MVF130" s="21"/>
      <c r="MVG130" s="21"/>
      <c r="MVH130" s="21"/>
      <c r="MVI130" s="21"/>
      <c r="MVJ130" s="21"/>
      <c r="MVK130" s="21"/>
      <c r="MVL130" s="21"/>
      <c r="MVM130" s="21"/>
      <c r="MVN130" s="21"/>
      <c r="MVO130" s="21"/>
      <c r="MVP130" s="21"/>
      <c r="MVQ130" s="21"/>
      <c r="MVR130" s="21"/>
      <c r="MVS130" s="21"/>
      <c r="MVT130" s="21"/>
      <c r="MVU130" s="21"/>
      <c r="MVV130" s="21"/>
      <c r="MVW130" s="21"/>
      <c r="MVX130" s="21"/>
      <c r="MVY130" s="21"/>
      <c r="MVZ130" s="21"/>
      <c r="MWA130" s="21"/>
      <c r="MWB130" s="21"/>
      <c r="MWC130" s="21"/>
      <c r="MWD130" s="21"/>
      <c r="MWE130" s="21"/>
      <c r="MWF130" s="21"/>
      <c r="MWG130" s="21"/>
      <c r="MWH130" s="21"/>
      <c r="MWI130" s="21"/>
      <c r="MWJ130" s="21"/>
      <c r="MWK130" s="21"/>
      <c r="MWL130" s="21"/>
      <c r="MWM130" s="21"/>
      <c r="MWN130" s="21"/>
      <c r="MWO130" s="21"/>
      <c r="MWP130" s="21"/>
      <c r="MWQ130" s="21"/>
      <c r="MWR130" s="21"/>
      <c r="MWS130" s="21"/>
      <c r="MWT130" s="21"/>
      <c r="MWU130" s="21"/>
      <c r="MWV130" s="21"/>
      <c r="MWW130" s="21"/>
      <c r="MWX130" s="21"/>
      <c r="MWY130" s="21"/>
      <c r="MWZ130" s="21"/>
      <c r="MXA130" s="21"/>
      <c r="MXB130" s="21"/>
      <c r="MXC130" s="21"/>
      <c r="MXD130" s="21"/>
      <c r="MXE130" s="21"/>
      <c r="MXF130" s="21"/>
      <c r="MXG130" s="21"/>
      <c r="MXH130" s="21"/>
      <c r="MXI130" s="21"/>
      <c r="MXJ130" s="21"/>
      <c r="MXK130" s="21"/>
      <c r="MXL130" s="21"/>
      <c r="MXM130" s="21"/>
      <c r="MXN130" s="21"/>
      <c r="MXO130" s="21"/>
      <c r="MXP130" s="21"/>
      <c r="MXQ130" s="21"/>
      <c r="MXR130" s="21"/>
      <c r="MXS130" s="21"/>
      <c r="MXT130" s="21"/>
      <c r="MXU130" s="21"/>
      <c r="MXV130" s="21"/>
      <c r="MXW130" s="21"/>
      <c r="MXX130" s="21"/>
      <c r="MXY130" s="21"/>
      <c r="MXZ130" s="21"/>
      <c r="MYA130" s="21"/>
      <c r="MYB130" s="21"/>
      <c r="MYC130" s="21"/>
      <c r="MYD130" s="21"/>
      <c r="MYE130" s="21"/>
      <c r="MYF130" s="21"/>
      <c r="MYG130" s="21"/>
      <c r="MYH130" s="21"/>
      <c r="MYI130" s="21"/>
      <c r="MYJ130" s="21"/>
      <c r="MYK130" s="21"/>
      <c r="MYL130" s="21"/>
      <c r="MYM130" s="21"/>
      <c r="MYN130" s="21"/>
      <c r="MYO130" s="21"/>
      <c r="MYP130" s="21"/>
      <c r="MYQ130" s="21"/>
      <c r="MYR130" s="21"/>
      <c r="MYS130" s="21"/>
      <c r="MYT130" s="21"/>
      <c r="MYU130" s="21"/>
      <c r="MYV130" s="21"/>
      <c r="MYW130" s="21"/>
      <c r="MYX130" s="21"/>
      <c r="MYY130" s="21"/>
      <c r="MYZ130" s="21"/>
      <c r="MZA130" s="21"/>
      <c r="MZB130" s="21"/>
      <c r="MZC130" s="21"/>
      <c r="MZD130" s="21"/>
      <c r="MZE130" s="21"/>
      <c r="MZF130" s="21"/>
      <c r="MZG130" s="21"/>
      <c r="MZH130" s="21"/>
      <c r="MZI130" s="21"/>
      <c r="MZJ130" s="21"/>
      <c r="MZK130" s="21"/>
      <c r="MZL130" s="21"/>
      <c r="MZM130" s="21"/>
      <c r="MZN130" s="21"/>
      <c r="MZO130" s="21"/>
      <c r="MZP130" s="21"/>
      <c r="MZQ130" s="21"/>
      <c r="MZR130" s="21"/>
      <c r="MZS130" s="21"/>
      <c r="MZT130" s="21"/>
      <c r="MZU130" s="21"/>
      <c r="MZV130" s="21"/>
      <c r="MZW130" s="21"/>
      <c r="MZX130" s="21"/>
      <c r="MZY130" s="21"/>
      <c r="MZZ130" s="21"/>
      <c r="NAA130" s="21"/>
      <c r="NAB130" s="21"/>
      <c r="NAC130" s="21"/>
      <c r="NAD130" s="21"/>
      <c r="NAE130" s="21"/>
      <c r="NAF130" s="21"/>
      <c r="NAG130" s="21"/>
      <c r="NAH130" s="21"/>
      <c r="NAI130" s="21"/>
      <c r="NAJ130" s="21"/>
      <c r="NAK130" s="21"/>
      <c r="NAL130" s="21"/>
      <c r="NAM130" s="21"/>
      <c r="NAN130" s="21"/>
      <c r="NAO130" s="21"/>
      <c r="NAP130" s="21"/>
      <c r="NAQ130" s="21"/>
      <c r="NAR130" s="21"/>
      <c r="NAS130" s="21"/>
      <c r="NAT130" s="21"/>
      <c r="NAU130" s="21"/>
      <c r="NAV130" s="21"/>
      <c r="NAW130" s="21"/>
      <c r="NAX130" s="21"/>
      <c r="NAY130" s="21"/>
      <c r="NAZ130" s="21"/>
      <c r="NBA130" s="21"/>
      <c r="NBB130" s="21"/>
      <c r="NBC130" s="21"/>
      <c r="NBD130" s="21"/>
      <c r="NBE130" s="21"/>
      <c r="NBF130" s="21"/>
      <c r="NBG130" s="21"/>
      <c r="NBH130" s="21"/>
      <c r="NBI130" s="21"/>
      <c r="NBJ130" s="21"/>
      <c r="NBK130" s="21"/>
      <c r="NBL130" s="21"/>
      <c r="NBM130" s="21"/>
      <c r="NBN130" s="21"/>
      <c r="NBO130" s="21"/>
      <c r="NBP130" s="21"/>
      <c r="NBQ130" s="21"/>
      <c r="NBR130" s="21"/>
      <c r="NBS130" s="21"/>
      <c r="NBT130" s="21"/>
      <c r="NBU130" s="21"/>
      <c r="NBV130" s="21"/>
      <c r="NBW130" s="21"/>
      <c r="NBX130" s="21"/>
      <c r="NBY130" s="21"/>
      <c r="NBZ130" s="21"/>
      <c r="NCA130" s="21"/>
      <c r="NCB130" s="21"/>
      <c r="NCC130" s="21"/>
      <c r="NCD130" s="21"/>
      <c r="NCE130" s="21"/>
      <c r="NCF130" s="21"/>
      <c r="NCG130" s="21"/>
      <c r="NCH130" s="21"/>
      <c r="NCI130" s="21"/>
      <c r="NCJ130" s="21"/>
      <c r="NCK130" s="21"/>
      <c r="NCL130" s="21"/>
      <c r="NCM130" s="21"/>
      <c r="NCN130" s="21"/>
      <c r="NCO130" s="21"/>
      <c r="NCP130" s="21"/>
      <c r="NCQ130" s="21"/>
      <c r="NCR130" s="21"/>
      <c r="NCS130" s="21"/>
      <c r="NCT130" s="21"/>
      <c r="NCU130" s="21"/>
      <c r="NCV130" s="21"/>
      <c r="NCW130" s="21"/>
      <c r="NCX130" s="21"/>
      <c r="NCY130" s="21"/>
      <c r="NCZ130" s="21"/>
      <c r="NDA130" s="21"/>
      <c r="NDB130" s="21"/>
      <c r="NDC130" s="21"/>
      <c r="NDD130" s="21"/>
      <c r="NDE130" s="21"/>
      <c r="NDF130" s="21"/>
      <c r="NDG130" s="21"/>
      <c r="NDH130" s="21"/>
      <c r="NDI130" s="21"/>
      <c r="NDJ130" s="21"/>
      <c r="NDK130" s="21"/>
      <c r="NDL130" s="21"/>
      <c r="NDM130" s="21"/>
      <c r="NDN130" s="21"/>
      <c r="NDO130" s="21"/>
      <c r="NDP130" s="21"/>
      <c r="NDQ130" s="21"/>
      <c r="NDR130" s="21"/>
      <c r="NDS130" s="21"/>
      <c r="NDT130" s="21"/>
      <c r="NDU130" s="21"/>
      <c r="NDV130" s="21"/>
      <c r="NDW130" s="21"/>
      <c r="NDX130" s="21"/>
      <c r="NDY130" s="21"/>
      <c r="NDZ130" s="21"/>
      <c r="NEA130" s="21"/>
      <c r="NEB130" s="21"/>
      <c r="NEC130" s="21"/>
      <c r="NED130" s="21"/>
      <c r="NEE130" s="21"/>
      <c r="NEF130" s="21"/>
      <c r="NEG130" s="21"/>
      <c r="NEH130" s="21"/>
      <c r="NEI130" s="21"/>
      <c r="NEJ130" s="21"/>
      <c r="NEK130" s="21"/>
      <c r="NEL130" s="21"/>
      <c r="NEM130" s="21"/>
      <c r="NEN130" s="21"/>
      <c r="NEO130" s="21"/>
      <c r="NEP130" s="21"/>
      <c r="NEQ130" s="21"/>
      <c r="NER130" s="21"/>
      <c r="NES130" s="21"/>
      <c r="NET130" s="21"/>
      <c r="NEU130" s="21"/>
      <c r="NEV130" s="21"/>
      <c r="NEW130" s="21"/>
      <c r="NEX130" s="21"/>
      <c r="NEY130" s="21"/>
      <c r="NEZ130" s="21"/>
      <c r="NFA130" s="21"/>
      <c r="NFB130" s="21"/>
      <c r="NFC130" s="21"/>
      <c r="NFD130" s="21"/>
      <c r="NFE130" s="21"/>
      <c r="NFF130" s="21"/>
      <c r="NFG130" s="21"/>
      <c r="NFH130" s="21"/>
      <c r="NFI130" s="21"/>
      <c r="NFJ130" s="21"/>
      <c r="NFK130" s="21"/>
      <c r="NFL130" s="21"/>
      <c r="NFM130" s="21"/>
      <c r="NFN130" s="21"/>
      <c r="NFO130" s="21"/>
      <c r="NFP130" s="21"/>
      <c r="NFQ130" s="21"/>
      <c r="NFR130" s="21"/>
      <c r="NFS130" s="21"/>
      <c r="NFT130" s="21"/>
      <c r="NFU130" s="21"/>
      <c r="NFV130" s="21"/>
      <c r="NFW130" s="21"/>
      <c r="NFX130" s="21"/>
      <c r="NFY130" s="21"/>
      <c r="NFZ130" s="21"/>
      <c r="NGA130" s="21"/>
      <c r="NGB130" s="21"/>
      <c r="NGC130" s="21"/>
      <c r="NGD130" s="21"/>
      <c r="NGE130" s="21"/>
      <c r="NGF130" s="21"/>
      <c r="NGG130" s="21"/>
      <c r="NGH130" s="21"/>
      <c r="NGI130" s="21"/>
      <c r="NGJ130" s="21"/>
      <c r="NGK130" s="21"/>
      <c r="NGL130" s="21"/>
      <c r="NGM130" s="21"/>
      <c r="NGN130" s="21"/>
      <c r="NGO130" s="21"/>
      <c r="NGP130" s="21"/>
      <c r="NGQ130" s="21"/>
      <c r="NGR130" s="21"/>
      <c r="NGS130" s="21"/>
      <c r="NGT130" s="21"/>
      <c r="NGU130" s="21"/>
      <c r="NGV130" s="21"/>
      <c r="NGW130" s="21"/>
      <c r="NGX130" s="21"/>
      <c r="NGY130" s="21"/>
      <c r="NGZ130" s="21"/>
      <c r="NHA130" s="21"/>
      <c r="NHB130" s="21"/>
      <c r="NHC130" s="21"/>
      <c r="NHD130" s="21"/>
      <c r="NHE130" s="21"/>
      <c r="NHF130" s="21"/>
      <c r="NHG130" s="21"/>
      <c r="NHH130" s="21"/>
      <c r="NHI130" s="21"/>
      <c r="NHJ130" s="21"/>
      <c r="NHK130" s="21"/>
      <c r="NHL130" s="21"/>
      <c r="NHM130" s="21"/>
      <c r="NHN130" s="21"/>
      <c r="NHO130" s="21"/>
      <c r="NHP130" s="21"/>
      <c r="NHQ130" s="21"/>
      <c r="NHR130" s="21"/>
      <c r="NHS130" s="21"/>
      <c r="NHT130" s="21"/>
      <c r="NHU130" s="21"/>
      <c r="NHV130" s="21"/>
      <c r="NHW130" s="21"/>
      <c r="NHX130" s="21"/>
      <c r="NHY130" s="21"/>
      <c r="NHZ130" s="21"/>
      <c r="NIA130" s="21"/>
      <c r="NIB130" s="21"/>
      <c r="NIC130" s="21"/>
      <c r="NID130" s="21"/>
      <c r="NIE130" s="21"/>
      <c r="NIF130" s="21"/>
      <c r="NIG130" s="21"/>
      <c r="NIH130" s="21"/>
      <c r="NII130" s="21"/>
      <c r="NIJ130" s="21"/>
      <c r="NIK130" s="21"/>
      <c r="NIL130" s="21"/>
      <c r="NIM130" s="21"/>
      <c r="NIN130" s="21"/>
      <c r="NIO130" s="21"/>
      <c r="NIP130" s="21"/>
      <c r="NIQ130" s="21"/>
      <c r="NIR130" s="21"/>
      <c r="NIS130" s="21"/>
      <c r="NIT130" s="21"/>
      <c r="NIU130" s="21"/>
      <c r="NIV130" s="21"/>
      <c r="NIW130" s="21"/>
      <c r="NIX130" s="21"/>
      <c r="NIY130" s="21"/>
      <c r="NIZ130" s="21"/>
      <c r="NJA130" s="21"/>
      <c r="NJB130" s="21"/>
      <c r="NJC130" s="21"/>
      <c r="NJD130" s="21"/>
      <c r="NJE130" s="21"/>
      <c r="NJF130" s="21"/>
      <c r="NJG130" s="21"/>
      <c r="NJH130" s="21"/>
      <c r="NJI130" s="21"/>
      <c r="NJJ130" s="21"/>
      <c r="NJK130" s="21"/>
      <c r="NJL130" s="21"/>
      <c r="NJM130" s="21"/>
      <c r="NJN130" s="21"/>
      <c r="NJO130" s="21"/>
      <c r="NJP130" s="21"/>
      <c r="NJQ130" s="21"/>
      <c r="NJR130" s="21"/>
      <c r="NJS130" s="21"/>
      <c r="NJT130" s="21"/>
      <c r="NJU130" s="21"/>
      <c r="NJV130" s="21"/>
      <c r="NJW130" s="21"/>
      <c r="NJX130" s="21"/>
      <c r="NJY130" s="21"/>
      <c r="NJZ130" s="21"/>
      <c r="NKA130" s="21"/>
      <c r="NKB130" s="21"/>
      <c r="NKC130" s="21"/>
      <c r="NKD130" s="21"/>
      <c r="NKE130" s="21"/>
      <c r="NKF130" s="21"/>
      <c r="NKG130" s="21"/>
      <c r="NKH130" s="21"/>
      <c r="NKI130" s="21"/>
      <c r="NKJ130" s="21"/>
      <c r="NKK130" s="21"/>
      <c r="NKL130" s="21"/>
      <c r="NKM130" s="21"/>
      <c r="NKN130" s="21"/>
      <c r="NKO130" s="21"/>
      <c r="NKP130" s="21"/>
      <c r="NKQ130" s="21"/>
      <c r="NKR130" s="21"/>
      <c r="NKS130" s="21"/>
      <c r="NKT130" s="21"/>
      <c r="NKU130" s="21"/>
      <c r="NKV130" s="21"/>
      <c r="NKW130" s="21"/>
      <c r="NKX130" s="21"/>
      <c r="NKY130" s="21"/>
      <c r="NKZ130" s="21"/>
      <c r="NLA130" s="21"/>
      <c r="NLB130" s="21"/>
      <c r="NLC130" s="21"/>
      <c r="NLD130" s="21"/>
      <c r="NLE130" s="21"/>
      <c r="NLF130" s="21"/>
      <c r="NLG130" s="21"/>
      <c r="NLH130" s="21"/>
      <c r="NLI130" s="21"/>
      <c r="NLJ130" s="21"/>
      <c r="NLK130" s="21"/>
      <c r="NLL130" s="21"/>
      <c r="NLM130" s="21"/>
      <c r="NLN130" s="21"/>
      <c r="NLO130" s="21"/>
      <c r="NLP130" s="21"/>
      <c r="NLQ130" s="21"/>
      <c r="NLR130" s="21"/>
      <c r="NLS130" s="21"/>
      <c r="NLT130" s="21"/>
      <c r="NLU130" s="21"/>
      <c r="NLV130" s="21"/>
      <c r="NLW130" s="21"/>
      <c r="NLX130" s="21"/>
      <c r="NLY130" s="21"/>
      <c r="NLZ130" s="21"/>
      <c r="NMA130" s="21"/>
      <c r="NMB130" s="21"/>
      <c r="NMC130" s="21"/>
      <c r="NMD130" s="21"/>
      <c r="NME130" s="21"/>
      <c r="NMF130" s="21"/>
      <c r="NMG130" s="21"/>
      <c r="NMH130" s="21"/>
      <c r="NMI130" s="21"/>
      <c r="NMJ130" s="21"/>
      <c r="NMK130" s="21"/>
      <c r="NML130" s="21"/>
      <c r="NMM130" s="21"/>
      <c r="NMN130" s="21"/>
      <c r="NMO130" s="21"/>
      <c r="NMP130" s="21"/>
      <c r="NMQ130" s="21"/>
      <c r="NMR130" s="21"/>
      <c r="NMS130" s="21"/>
      <c r="NMT130" s="21"/>
      <c r="NMU130" s="21"/>
      <c r="NMV130" s="21"/>
      <c r="NMW130" s="21"/>
      <c r="NMX130" s="21"/>
      <c r="NMY130" s="21"/>
      <c r="NMZ130" s="21"/>
      <c r="NNA130" s="21"/>
      <c r="NNB130" s="21"/>
      <c r="NNC130" s="21"/>
      <c r="NND130" s="21"/>
      <c r="NNE130" s="21"/>
      <c r="NNF130" s="21"/>
      <c r="NNG130" s="21"/>
      <c r="NNH130" s="21"/>
      <c r="NNI130" s="21"/>
      <c r="NNJ130" s="21"/>
      <c r="NNK130" s="21"/>
      <c r="NNL130" s="21"/>
      <c r="NNM130" s="21"/>
      <c r="NNN130" s="21"/>
      <c r="NNO130" s="21"/>
      <c r="NNP130" s="21"/>
      <c r="NNQ130" s="21"/>
      <c r="NNR130" s="21"/>
      <c r="NNS130" s="21"/>
      <c r="NNT130" s="21"/>
      <c r="NNU130" s="21"/>
      <c r="NNV130" s="21"/>
      <c r="NNW130" s="21"/>
      <c r="NNX130" s="21"/>
      <c r="NNY130" s="21"/>
      <c r="NNZ130" s="21"/>
      <c r="NOA130" s="21"/>
      <c r="NOB130" s="21"/>
      <c r="NOC130" s="21"/>
      <c r="NOD130" s="21"/>
      <c r="NOE130" s="21"/>
      <c r="NOF130" s="21"/>
      <c r="NOG130" s="21"/>
      <c r="NOH130" s="21"/>
      <c r="NOI130" s="21"/>
      <c r="NOJ130" s="21"/>
      <c r="NOK130" s="21"/>
      <c r="NOL130" s="21"/>
      <c r="NOM130" s="21"/>
      <c r="NON130" s="21"/>
      <c r="NOO130" s="21"/>
      <c r="NOP130" s="21"/>
      <c r="NOQ130" s="21"/>
      <c r="NOR130" s="21"/>
      <c r="NOS130" s="21"/>
      <c r="NOT130" s="21"/>
      <c r="NOU130" s="21"/>
      <c r="NOV130" s="21"/>
      <c r="NOW130" s="21"/>
      <c r="NOX130" s="21"/>
      <c r="NOY130" s="21"/>
      <c r="NOZ130" s="21"/>
      <c r="NPA130" s="21"/>
      <c r="NPB130" s="21"/>
      <c r="NPC130" s="21"/>
      <c r="NPD130" s="21"/>
      <c r="NPE130" s="21"/>
      <c r="NPF130" s="21"/>
      <c r="NPG130" s="21"/>
      <c r="NPH130" s="21"/>
      <c r="NPI130" s="21"/>
      <c r="NPJ130" s="21"/>
      <c r="NPK130" s="21"/>
      <c r="NPL130" s="21"/>
      <c r="NPM130" s="21"/>
      <c r="NPN130" s="21"/>
      <c r="NPO130" s="21"/>
      <c r="NPP130" s="21"/>
      <c r="NPQ130" s="21"/>
      <c r="NPR130" s="21"/>
      <c r="NPS130" s="21"/>
      <c r="NPT130" s="21"/>
      <c r="NPU130" s="21"/>
      <c r="NPV130" s="21"/>
      <c r="NPW130" s="21"/>
      <c r="NPX130" s="21"/>
      <c r="NPY130" s="21"/>
      <c r="NPZ130" s="21"/>
      <c r="NQA130" s="21"/>
      <c r="NQB130" s="21"/>
      <c r="NQC130" s="21"/>
      <c r="NQD130" s="21"/>
      <c r="NQE130" s="21"/>
      <c r="NQF130" s="21"/>
      <c r="NQG130" s="21"/>
      <c r="NQH130" s="21"/>
      <c r="NQI130" s="21"/>
      <c r="NQJ130" s="21"/>
      <c r="NQK130" s="21"/>
      <c r="NQL130" s="21"/>
      <c r="NQM130" s="21"/>
      <c r="NQN130" s="21"/>
      <c r="NQO130" s="21"/>
      <c r="NQP130" s="21"/>
      <c r="NQQ130" s="21"/>
      <c r="NQR130" s="21"/>
      <c r="NQS130" s="21"/>
      <c r="NQT130" s="21"/>
      <c r="NQU130" s="21"/>
      <c r="NQV130" s="21"/>
      <c r="NQW130" s="21"/>
      <c r="NQX130" s="21"/>
      <c r="NQY130" s="21"/>
      <c r="NQZ130" s="21"/>
      <c r="NRA130" s="21"/>
      <c r="NRB130" s="21"/>
      <c r="NRC130" s="21"/>
      <c r="NRD130" s="21"/>
      <c r="NRE130" s="21"/>
      <c r="NRF130" s="21"/>
      <c r="NRG130" s="21"/>
      <c r="NRH130" s="21"/>
      <c r="NRI130" s="21"/>
      <c r="NRJ130" s="21"/>
      <c r="NRK130" s="21"/>
      <c r="NRL130" s="21"/>
      <c r="NRM130" s="21"/>
      <c r="NRN130" s="21"/>
      <c r="NRO130" s="21"/>
      <c r="NRP130" s="21"/>
      <c r="NRQ130" s="21"/>
      <c r="NRR130" s="21"/>
      <c r="NRS130" s="21"/>
      <c r="NRT130" s="21"/>
      <c r="NRU130" s="21"/>
      <c r="NRV130" s="21"/>
      <c r="NRW130" s="21"/>
      <c r="NRX130" s="21"/>
      <c r="NRY130" s="21"/>
      <c r="NRZ130" s="21"/>
      <c r="NSA130" s="21"/>
      <c r="NSB130" s="21"/>
      <c r="NSC130" s="21"/>
      <c r="NSD130" s="21"/>
      <c r="NSE130" s="21"/>
      <c r="NSF130" s="21"/>
      <c r="NSG130" s="21"/>
      <c r="NSH130" s="21"/>
      <c r="NSI130" s="21"/>
      <c r="NSJ130" s="21"/>
      <c r="NSK130" s="21"/>
      <c r="NSL130" s="21"/>
      <c r="NSM130" s="21"/>
      <c r="NSN130" s="21"/>
      <c r="NSO130" s="21"/>
      <c r="NSP130" s="21"/>
      <c r="NSQ130" s="21"/>
      <c r="NSR130" s="21"/>
      <c r="NSS130" s="21"/>
      <c r="NST130" s="21"/>
      <c r="NSU130" s="21"/>
      <c r="NSV130" s="21"/>
      <c r="NSW130" s="21"/>
      <c r="NSX130" s="21"/>
      <c r="NSY130" s="21"/>
      <c r="NSZ130" s="21"/>
      <c r="NTA130" s="21"/>
      <c r="NTB130" s="21"/>
      <c r="NTC130" s="21"/>
      <c r="NTD130" s="21"/>
      <c r="NTE130" s="21"/>
      <c r="NTF130" s="21"/>
      <c r="NTG130" s="21"/>
      <c r="NTH130" s="21"/>
      <c r="NTI130" s="21"/>
      <c r="NTJ130" s="21"/>
      <c r="NTK130" s="21"/>
      <c r="NTL130" s="21"/>
      <c r="NTM130" s="21"/>
      <c r="NTN130" s="21"/>
      <c r="NTO130" s="21"/>
      <c r="NTP130" s="21"/>
      <c r="NTQ130" s="21"/>
      <c r="NTR130" s="21"/>
      <c r="NTS130" s="21"/>
      <c r="NTT130" s="21"/>
      <c r="NTU130" s="21"/>
      <c r="NTV130" s="21"/>
      <c r="NTW130" s="21"/>
      <c r="NTX130" s="21"/>
      <c r="NTY130" s="21"/>
      <c r="NTZ130" s="21"/>
      <c r="NUA130" s="21"/>
      <c r="NUB130" s="21"/>
      <c r="NUC130" s="21"/>
      <c r="NUD130" s="21"/>
      <c r="NUE130" s="21"/>
      <c r="NUF130" s="21"/>
      <c r="NUG130" s="21"/>
      <c r="NUH130" s="21"/>
      <c r="NUI130" s="21"/>
      <c r="NUJ130" s="21"/>
      <c r="NUK130" s="21"/>
      <c r="NUL130" s="21"/>
      <c r="NUM130" s="21"/>
      <c r="NUN130" s="21"/>
      <c r="NUO130" s="21"/>
      <c r="NUP130" s="21"/>
      <c r="NUQ130" s="21"/>
      <c r="NUR130" s="21"/>
      <c r="NUS130" s="21"/>
      <c r="NUT130" s="21"/>
      <c r="NUU130" s="21"/>
      <c r="NUV130" s="21"/>
      <c r="NUW130" s="21"/>
      <c r="NUX130" s="21"/>
      <c r="NUY130" s="21"/>
      <c r="NUZ130" s="21"/>
      <c r="NVA130" s="21"/>
      <c r="NVB130" s="21"/>
      <c r="NVC130" s="21"/>
      <c r="NVD130" s="21"/>
      <c r="NVE130" s="21"/>
      <c r="NVF130" s="21"/>
      <c r="NVG130" s="21"/>
      <c r="NVH130" s="21"/>
      <c r="NVI130" s="21"/>
      <c r="NVJ130" s="21"/>
      <c r="NVK130" s="21"/>
      <c r="NVL130" s="21"/>
      <c r="NVM130" s="21"/>
      <c r="NVN130" s="21"/>
      <c r="NVO130" s="21"/>
      <c r="NVP130" s="21"/>
      <c r="NVQ130" s="21"/>
      <c r="NVR130" s="21"/>
      <c r="NVS130" s="21"/>
      <c r="NVT130" s="21"/>
      <c r="NVU130" s="21"/>
      <c r="NVV130" s="21"/>
      <c r="NVW130" s="21"/>
      <c r="NVX130" s="21"/>
      <c r="NVY130" s="21"/>
      <c r="NVZ130" s="21"/>
      <c r="NWA130" s="21"/>
      <c r="NWB130" s="21"/>
      <c r="NWC130" s="21"/>
      <c r="NWD130" s="21"/>
      <c r="NWE130" s="21"/>
      <c r="NWF130" s="21"/>
      <c r="NWG130" s="21"/>
      <c r="NWH130" s="21"/>
      <c r="NWI130" s="21"/>
      <c r="NWJ130" s="21"/>
      <c r="NWK130" s="21"/>
      <c r="NWL130" s="21"/>
      <c r="NWM130" s="21"/>
      <c r="NWN130" s="21"/>
      <c r="NWO130" s="21"/>
      <c r="NWP130" s="21"/>
      <c r="NWQ130" s="21"/>
      <c r="NWR130" s="21"/>
      <c r="NWS130" s="21"/>
      <c r="NWT130" s="21"/>
      <c r="NWU130" s="21"/>
      <c r="NWV130" s="21"/>
      <c r="NWW130" s="21"/>
      <c r="NWX130" s="21"/>
      <c r="NWY130" s="21"/>
      <c r="NWZ130" s="21"/>
      <c r="NXA130" s="21"/>
      <c r="NXB130" s="21"/>
      <c r="NXC130" s="21"/>
      <c r="NXD130" s="21"/>
      <c r="NXE130" s="21"/>
      <c r="NXF130" s="21"/>
      <c r="NXG130" s="21"/>
      <c r="NXH130" s="21"/>
      <c r="NXI130" s="21"/>
      <c r="NXJ130" s="21"/>
      <c r="NXK130" s="21"/>
      <c r="NXL130" s="21"/>
      <c r="NXM130" s="21"/>
      <c r="NXN130" s="21"/>
      <c r="NXO130" s="21"/>
      <c r="NXP130" s="21"/>
      <c r="NXQ130" s="21"/>
      <c r="NXR130" s="21"/>
      <c r="NXS130" s="21"/>
      <c r="NXT130" s="21"/>
      <c r="NXU130" s="21"/>
      <c r="NXV130" s="21"/>
      <c r="NXW130" s="21"/>
      <c r="NXX130" s="21"/>
      <c r="NXY130" s="21"/>
      <c r="NXZ130" s="21"/>
      <c r="NYA130" s="21"/>
      <c r="NYB130" s="21"/>
      <c r="NYC130" s="21"/>
      <c r="NYD130" s="21"/>
      <c r="NYE130" s="21"/>
      <c r="NYF130" s="21"/>
      <c r="NYG130" s="21"/>
      <c r="NYH130" s="21"/>
      <c r="NYI130" s="21"/>
      <c r="NYJ130" s="21"/>
      <c r="NYK130" s="21"/>
      <c r="NYL130" s="21"/>
      <c r="NYM130" s="21"/>
      <c r="NYN130" s="21"/>
      <c r="NYO130" s="21"/>
      <c r="NYP130" s="21"/>
      <c r="NYQ130" s="21"/>
      <c r="NYR130" s="21"/>
      <c r="NYS130" s="21"/>
      <c r="NYT130" s="21"/>
      <c r="NYU130" s="21"/>
      <c r="NYV130" s="21"/>
      <c r="NYW130" s="21"/>
      <c r="NYX130" s="21"/>
      <c r="NYY130" s="21"/>
      <c r="NYZ130" s="21"/>
      <c r="NZA130" s="21"/>
      <c r="NZB130" s="21"/>
      <c r="NZC130" s="21"/>
      <c r="NZD130" s="21"/>
      <c r="NZE130" s="21"/>
      <c r="NZF130" s="21"/>
      <c r="NZG130" s="21"/>
      <c r="NZH130" s="21"/>
      <c r="NZI130" s="21"/>
      <c r="NZJ130" s="21"/>
      <c r="NZK130" s="21"/>
      <c r="NZL130" s="21"/>
      <c r="NZM130" s="21"/>
      <c r="NZN130" s="21"/>
      <c r="NZO130" s="21"/>
      <c r="NZP130" s="21"/>
      <c r="NZQ130" s="21"/>
      <c r="NZR130" s="21"/>
      <c r="NZS130" s="21"/>
      <c r="NZT130" s="21"/>
      <c r="NZU130" s="21"/>
      <c r="NZV130" s="21"/>
      <c r="NZW130" s="21"/>
      <c r="NZX130" s="21"/>
      <c r="NZY130" s="21"/>
      <c r="NZZ130" s="21"/>
      <c r="OAA130" s="21"/>
      <c r="OAB130" s="21"/>
      <c r="OAC130" s="21"/>
      <c r="OAD130" s="21"/>
      <c r="OAE130" s="21"/>
      <c r="OAF130" s="21"/>
      <c r="OAG130" s="21"/>
      <c r="OAH130" s="21"/>
      <c r="OAI130" s="21"/>
      <c r="OAJ130" s="21"/>
      <c r="OAK130" s="21"/>
      <c r="OAL130" s="21"/>
      <c r="OAM130" s="21"/>
      <c r="OAN130" s="21"/>
      <c r="OAO130" s="21"/>
      <c r="OAP130" s="21"/>
      <c r="OAQ130" s="21"/>
      <c r="OAR130" s="21"/>
      <c r="OAS130" s="21"/>
      <c r="OAT130" s="21"/>
      <c r="OAU130" s="21"/>
      <c r="OAV130" s="21"/>
      <c r="OAW130" s="21"/>
      <c r="OAX130" s="21"/>
      <c r="OAY130" s="21"/>
      <c r="OAZ130" s="21"/>
      <c r="OBA130" s="21"/>
      <c r="OBB130" s="21"/>
      <c r="OBC130" s="21"/>
      <c r="OBD130" s="21"/>
      <c r="OBE130" s="21"/>
      <c r="OBF130" s="21"/>
      <c r="OBG130" s="21"/>
      <c r="OBH130" s="21"/>
      <c r="OBI130" s="21"/>
      <c r="OBJ130" s="21"/>
      <c r="OBK130" s="21"/>
      <c r="OBL130" s="21"/>
      <c r="OBM130" s="21"/>
      <c r="OBN130" s="21"/>
      <c r="OBO130" s="21"/>
      <c r="OBP130" s="21"/>
      <c r="OBQ130" s="21"/>
      <c r="OBR130" s="21"/>
      <c r="OBS130" s="21"/>
      <c r="OBT130" s="21"/>
      <c r="OBU130" s="21"/>
      <c r="OBV130" s="21"/>
      <c r="OBW130" s="21"/>
      <c r="OBX130" s="21"/>
      <c r="OBY130" s="21"/>
      <c r="OBZ130" s="21"/>
      <c r="OCA130" s="21"/>
      <c r="OCB130" s="21"/>
      <c r="OCC130" s="21"/>
      <c r="OCD130" s="21"/>
      <c r="OCE130" s="21"/>
      <c r="OCF130" s="21"/>
      <c r="OCG130" s="21"/>
      <c r="OCH130" s="21"/>
      <c r="OCI130" s="21"/>
      <c r="OCJ130" s="21"/>
      <c r="OCK130" s="21"/>
      <c r="OCL130" s="21"/>
      <c r="OCM130" s="21"/>
      <c r="OCN130" s="21"/>
      <c r="OCO130" s="21"/>
      <c r="OCP130" s="21"/>
      <c r="OCQ130" s="21"/>
      <c r="OCR130" s="21"/>
      <c r="OCS130" s="21"/>
      <c r="OCT130" s="21"/>
      <c r="OCU130" s="21"/>
      <c r="OCV130" s="21"/>
      <c r="OCW130" s="21"/>
      <c r="OCX130" s="21"/>
      <c r="OCY130" s="21"/>
      <c r="OCZ130" s="21"/>
      <c r="ODA130" s="21"/>
      <c r="ODB130" s="21"/>
      <c r="ODC130" s="21"/>
      <c r="ODD130" s="21"/>
      <c r="ODE130" s="21"/>
      <c r="ODF130" s="21"/>
      <c r="ODG130" s="21"/>
      <c r="ODH130" s="21"/>
      <c r="ODI130" s="21"/>
      <c r="ODJ130" s="21"/>
      <c r="ODK130" s="21"/>
      <c r="ODL130" s="21"/>
      <c r="ODM130" s="21"/>
      <c r="ODN130" s="21"/>
      <c r="ODO130" s="21"/>
      <c r="ODP130" s="21"/>
      <c r="ODQ130" s="21"/>
      <c r="ODR130" s="21"/>
      <c r="ODS130" s="21"/>
      <c r="ODT130" s="21"/>
      <c r="ODU130" s="21"/>
      <c r="ODV130" s="21"/>
      <c r="ODW130" s="21"/>
      <c r="ODX130" s="21"/>
      <c r="ODY130" s="21"/>
      <c r="ODZ130" s="21"/>
      <c r="OEA130" s="21"/>
      <c r="OEB130" s="21"/>
      <c r="OEC130" s="21"/>
      <c r="OED130" s="21"/>
      <c r="OEE130" s="21"/>
      <c r="OEF130" s="21"/>
      <c r="OEG130" s="21"/>
      <c r="OEH130" s="21"/>
      <c r="OEI130" s="21"/>
      <c r="OEJ130" s="21"/>
      <c r="OEK130" s="21"/>
      <c r="OEL130" s="21"/>
      <c r="OEM130" s="21"/>
      <c r="OEN130" s="21"/>
      <c r="OEO130" s="21"/>
      <c r="OEP130" s="21"/>
      <c r="OEQ130" s="21"/>
      <c r="OER130" s="21"/>
      <c r="OES130" s="21"/>
      <c r="OET130" s="21"/>
      <c r="OEU130" s="21"/>
      <c r="OEV130" s="21"/>
      <c r="OEW130" s="21"/>
      <c r="OEX130" s="21"/>
      <c r="OEY130" s="21"/>
      <c r="OEZ130" s="21"/>
      <c r="OFA130" s="21"/>
      <c r="OFB130" s="21"/>
      <c r="OFC130" s="21"/>
      <c r="OFD130" s="21"/>
      <c r="OFE130" s="21"/>
      <c r="OFF130" s="21"/>
      <c r="OFG130" s="21"/>
      <c r="OFH130" s="21"/>
      <c r="OFI130" s="21"/>
      <c r="OFJ130" s="21"/>
      <c r="OFK130" s="21"/>
      <c r="OFL130" s="21"/>
      <c r="OFM130" s="21"/>
      <c r="OFN130" s="21"/>
      <c r="OFO130" s="21"/>
      <c r="OFP130" s="21"/>
      <c r="OFQ130" s="21"/>
      <c r="OFR130" s="21"/>
      <c r="OFS130" s="21"/>
      <c r="OFT130" s="21"/>
      <c r="OFU130" s="21"/>
      <c r="OFV130" s="21"/>
      <c r="OFW130" s="21"/>
      <c r="OFX130" s="21"/>
      <c r="OFY130" s="21"/>
      <c r="OFZ130" s="21"/>
      <c r="OGA130" s="21"/>
      <c r="OGB130" s="21"/>
      <c r="OGC130" s="21"/>
      <c r="OGD130" s="21"/>
      <c r="OGE130" s="21"/>
      <c r="OGF130" s="21"/>
      <c r="OGG130" s="21"/>
      <c r="OGH130" s="21"/>
      <c r="OGI130" s="21"/>
      <c r="OGJ130" s="21"/>
      <c r="OGK130" s="21"/>
      <c r="OGL130" s="21"/>
      <c r="OGM130" s="21"/>
      <c r="OGN130" s="21"/>
      <c r="OGO130" s="21"/>
      <c r="OGP130" s="21"/>
      <c r="OGQ130" s="21"/>
      <c r="OGR130" s="21"/>
      <c r="OGS130" s="21"/>
      <c r="OGT130" s="21"/>
      <c r="OGU130" s="21"/>
      <c r="OGV130" s="21"/>
      <c r="OGW130" s="21"/>
      <c r="OGX130" s="21"/>
      <c r="OGY130" s="21"/>
      <c r="OGZ130" s="21"/>
      <c r="OHA130" s="21"/>
      <c r="OHB130" s="21"/>
      <c r="OHC130" s="21"/>
      <c r="OHD130" s="21"/>
      <c r="OHE130" s="21"/>
      <c r="OHF130" s="21"/>
      <c r="OHG130" s="21"/>
      <c r="OHH130" s="21"/>
      <c r="OHI130" s="21"/>
      <c r="OHJ130" s="21"/>
      <c r="OHK130" s="21"/>
      <c r="OHL130" s="21"/>
      <c r="OHM130" s="21"/>
      <c r="OHN130" s="21"/>
      <c r="OHO130" s="21"/>
      <c r="OHP130" s="21"/>
      <c r="OHQ130" s="21"/>
      <c r="OHR130" s="21"/>
      <c r="OHS130" s="21"/>
      <c r="OHT130" s="21"/>
      <c r="OHU130" s="21"/>
      <c r="OHV130" s="21"/>
      <c r="OHW130" s="21"/>
      <c r="OHX130" s="21"/>
      <c r="OHY130" s="21"/>
      <c r="OHZ130" s="21"/>
      <c r="OIA130" s="21"/>
      <c r="OIB130" s="21"/>
      <c r="OIC130" s="21"/>
      <c r="OID130" s="21"/>
      <c r="OIE130" s="21"/>
      <c r="OIF130" s="21"/>
      <c r="OIG130" s="21"/>
      <c r="OIH130" s="21"/>
      <c r="OII130" s="21"/>
      <c r="OIJ130" s="21"/>
      <c r="OIK130" s="21"/>
      <c r="OIL130" s="21"/>
      <c r="OIM130" s="21"/>
      <c r="OIN130" s="21"/>
      <c r="OIO130" s="21"/>
      <c r="OIP130" s="21"/>
      <c r="OIQ130" s="21"/>
      <c r="OIR130" s="21"/>
      <c r="OIS130" s="21"/>
      <c r="OIT130" s="21"/>
      <c r="OIU130" s="21"/>
      <c r="OIV130" s="21"/>
      <c r="OIW130" s="21"/>
      <c r="OIX130" s="21"/>
      <c r="OIY130" s="21"/>
      <c r="OIZ130" s="21"/>
      <c r="OJA130" s="21"/>
      <c r="OJB130" s="21"/>
      <c r="OJC130" s="21"/>
      <c r="OJD130" s="21"/>
      <c r="OJE130" s="21"/>
      <c r="OJF130" s="21"/>
      <c r="OJG130" s="21"/>
      <c r="OJH130" s="21"/>
      <c r="OJI130" s="21"/>
      <c r="OJJ130" s="21"/>
      <c r="OJK130" s="21"/>
      <c r="OJL130" s="21"/>
      <c r="OJM130" s="21"/>
      <c r="OJN130" s="21"/>
      <c r="OJO130" s="21"/>
      <c r="OJP130" s="21"/>
      <c r="OJQ130" s="21"/>
      <c r="OJR130" s="21"/>
      <c r="OJS130" s="21"/>
      <c r="OJT130" s="21"/>
      <c r="OJU130" s="21"/>
      <c r="OJV130" s="21"/>
      <c r="OJW130" s="21"/>
      <c r="OJX130" s="21"/>
      <c r="OJY130" s="21"/>
      <c r="OJZ130" s="21"/>
      <c r="OKA130" s="21"/>
      <c r="OKB130" s="21"/>
      <c r="OKC130" s="21"/>
      <c r="OKD130" s="21"/>
      <c r="OKE130" s="21"/>
      <c r="OKF130" s="21"/>
      <c r="OKG130" s="21"/>
      <c r="OKH130" s="21"/>
      <c r="OKI130" s="21"/>
      <c r="OKJ130" s="21"/>
      <c r="OKK130" s="21"/>
      <c r="OKL130" s="21"/>
      <c r="OKM130" s="21"/>
      <c r="OKN130" s="21"/>
      <c r="OKO130" s="21"/>
      <c r="OKP130" s="21"/>
      <c r="OKQ130" s="21"/>
      <c r="OKR130" s="21"/>
      <c r="OKS130" s="21"/>
      <c r="OKT130" s="21"/>
      <c r="OKU130" s="21"/>
      <c r="OKV130" s="21"/>
      <c r="OKW130" s="21"/>
      <c r="OKX130" s="21"/>
      <c r="OKY130" s="21"/>
      <c r="OKZ130" s="21"/>
      <c r="OLA130" s="21"/>
      <c r="OLB130" s="21"/>
      <c r="OLC130" s="21"/>
      <c r="OLD130" s="21"/>
      <c r="OLE130" s="21"/>
      <c r="OLF130" s="21"/>
      <c r="OLG130" s="21"/>
      <c r="OLH130" s="21"/>
      <c r="OLI130" s="21"/>
      <c r="OLJ130" s="21"/>
      <c r="OLK130" s="21"/>
      <c r="OLL130" s="21"/>
      <c r="OLM130" s="21"/>
      <c r="OLN130" s="21"/>
      <c r="OLO130" s="21"/>
      <c r="OLP130" s="21"/>
      <c r="OLQ130" s="21"/>
      <c r="OLR130" s="21"/>
      <c r="OLS130" s="21"/>
      <c r="OLT130" s="21"/>
      <c r="OLU130" s="21"/>
      <c r="OLV130" s="21"/>
      <c r="OLW130" s="21"/>
      <c r="OLX130" s="21"/>
      <c r="OLY130" s="21"/>
      <c r="OLZ130" s="21"/>
      <c r="OMA130" s="21"/>
      <c r="OMB130" s="21"/>
      <c r="OMC130" s="21"/>
      <c r="OMD130" s="21"/>
      <c r="OME130" s="21"/>
      <c r="OMF130" s="21"/>
      <c r="OMG130" s="21"/>
      <c r="OMH130" s="21"/>
      <c r="OMI130" s="21"/>
      <c r="OMJ130" s="21"/>
      <c r="OMK130" s="21"/>
      <c r="OML130" s="21"/>
      <c r="OMM130" s="21"/>
      <c r="OMN130" s="21"/>
      <c r="OMO130" s="21"/>
      <c r="OMP130" s="21"/>
      <c r="OMQ130" s="21"/>
      <c r="OMR130" s="21"/>
      <c r="OMS130" s="21"/>
      <c r="OMT130" s="21"/>
      <c r="OMU130" s="21"/>
      <c r="OMV130" s="21"/>
      <c r="OMW130" s="21"/>
      <c r="OMX130" s="21"/>
      <c r="OMY130" s="21"/>
      <c r="OMZ130" s="21"/>
      <c r="ONA130" s="21"/>
      <c r="ONB130" s="21"/>
      <c r="ONC130" s="21"/>
      <c r="OND130" s="21"/>
      <c r="ONE130" s="21"/>
      <c r="ONF130" s="21"/>
      <c r="ONG130" s="21"/>
      <c r="ONH130" s="21"/>
      <c r="ONI130" s="21"/>
      <c r="ONJ130" s="21"/>
      <c r="ONK130" s="21"/>
      <c r="ONL130" s="21"/>
      <c r="ONM130" s="21"/>
      <c r="ONN130" s="21"/>
      <c r="ONO130" s="21"/>
      <c r="ONP130" s="21"/>
      <c r="ONQ130" s="21"/>
      <c r="ONR130" s="21"/>
      <c r="ONS130" s="21"/>
      <c r="ONT130" s="21"/>
      <c r="ONU130" s="21"/>
      <c r="ONV130" s="21"/>
      <c r="ONW130" s="21"/>
      <c r="ONX130" s="21"/>
      <c r="ONY130" s="21"/>
      <c r="ONZ130" s="21"/>
      <c r="OOA130" s="21"/>
      <c r="OOB130" s="21"/>
      <c r="OOC130" s="21"/>
      <c r="OOD130" s="21"/>
      <c r="OOE130" s="21"/>
      <c r="OOF130" s="21"/>
      <c r="OOG130" s="21"/>
      <c r="OOH130" s="21"/>
      <c r="OOI130" s="21"/>
      <c r="OOJ130" s="21"/>
      <c r="OOK130" s="21"/>
      <c r="OOL130" s="21"/>
      <c r="OOM130" s="21"/>
      <c r="OON130" s="21"/>
      <c r="OOO130" s="21"/>
      <c r="OOP130" s="21"/>
      <c r="OOQ130" s="21"/>
      <c r="OOR130" s="21"/>
      <c r="OOS130" s="21"/>
      <c r="OOT130" s="21"/>
      <c r="OOU130" s="21"/>
      <c r="OOV130" s="21"/>
      <c r="OOW130" s="21"/>
      <c r="OOX130" s="21"/>
      <c r="OOY130" s="21"/>
      <c r="OOZ130" s="21"/>
      <c r="OPA130" s="21"/>
      <c r="OPB130" s="21"/>
      <c r="OPC130" s="21"/>
      <c r="OPD130" s="21"/>
      <c r="OPE130" s="21"/>
      <c r="OPF130" s="21"/>
      <c r="OPG130" s="21"/>
      <c r="OPH130" s="21"/>
      <c r="OPI130" s="21"/>
      <c r="OPJ130" s="21"/>
      <c r="OPK130" s="21"/>
      <c r="OPL130" s="21"/>
      <c r="OPM130" s="21"/>
      <c r="OPN130" s="21"/>
      <c r="OPO130" s="21"/>
      <c r="OPP130" s="21"/>
      <c r="OPQ130" s="21"/>
      <c r="OPR130" s="21"/>
      <c r="OPS130" s="21"/>
      <c r="OPT130" s="21"/>
      <c r="OPU130" s="21"/>
      <c r="OPV130" s="21"/>
      <c r="OPW130" s="21"/>
      <c r="OPX130" s="21"/>
      <c r="OPY130" s="21"/>
      <c r="OPZ130" s="21"/>
      <c r="OQA130" s="21"/>
      <c r="OQB130" s="21"/>
      <c r="OQC130" s="21"/>
      <c r="OQD130" s="21"/>
      <c r="OQE130" s="21"/>
      <c r="OQF130" s="21"/>
      <c r="OQG130" s="21"/>
      <c r="OQH130" s="21"/>
      <c r="OQI130" s="21"/>
      <c r="OQJ130" s="21"/>
      <c r="OQK130" s="21"/>
      <c r="OQL130" s="21"/>
      <c r="OQM130" s="21"/>
      <c r="OQN130" s="21"/>
      <c r="OQO130" s="21"/>
      <c r="OQP130" s="21"/>
      <c r="OQQ130" s="21"/>
      <c r="OQR130" s="21"/>
      <c r="OQS130" s="21"/>
      <c r="OQT130" s="21"/>
      <c r="OQU130" s="21"/>
      <c r="OQV130" s="21"/>
      <c r="OQW130" s="21"/>
      <c r="OQX130" s="21"/>
      <c r="OQY130" s="21"/>
      <c r="OQZ130" s="21"/>
      <c r="ORA130" s="21"/>
      <c r="ORB130" s="21"/>
      <c r="ORC130" s="21"/>
      <c r="ORD130" s="21"/>
      <c r="ORE130" s="21"/>
      <c r="ORF130" s="21"/>
      <c r="ORG130" s="21"/>
      <c r="ORH130" s="21"/>
      <c r="ORI130" s="21"/>
      <c r="ORJ130" s="21"/>
      <c r="ORK130" s="21"/>
      <c r="ORL130" s="21"/>
      <c r="ORM130" s="21"/>
      <c r="ORN130" s="21"/>
      <c r="ORO130" s="21"/>
      <c r="ORP130" s="21"/>
      <c r="ORQ130" s="21"/>
      <c r="ORR130" s="21"/>
      <c r="ORS130" s="21"/>
      <c r="ORT130" s="21"/>
      <c r="ORU130" s="21"/>
      <c r="ORV130" s="21"/>
      <c r="ORW130" s="21"/>
      <c r="ORX130" s="21"/>
      <c r="ORY130" s="21"/>
      <c r="ORZ130" s="21"/>
      <c r="OSA130" s="21"/>
      <c r="OSB130" s="21"/>
      <c r="OSC130" s="21"/>
      <c r="OSD130" s="21"/>
      <c r="OSE130" s="21"/>
      <c r="OSF130" s="21"/>
      <c r="OSG130" s="21"/>
      <c r="OSH130" s="21"/>
      <c r="OSI130" s="21"/>
      <c r="OSJ130" s="21"/>
      <c r="OSK130" s="21"/>
      <c r="OSL130" s="21"/>
      <c r="OSM130" s="21"/>
      <c r="OSN130" s="21"/>
      <c r="OSO130" s="21"/>
      <c r="OSP130" s="21"/>
      <c r="OSQ130" s="21"/>
      <c r="OSR130" s="21"/>
      <c r="OSS130" s="21"/>
      <c r="OST130" s="21"/>
      <c r="OSU130" s="21"/>
      <c r="OSV130" s="21"/>
      <c r="OSW130" s="21"/>
      <c r="OSX130" s="21"/>
      <c r="OSY130" s="21"/>
      <c r="OSZ130" s="21"/>
      <c r="OTA130" s="21"/>
      <c r="OTB130" s="21"/>
      <c r="OTC130" s="21"/>
      <c r="OTD130" s="21"/>
      <c r="OTE130" s="21"/>
      <c r="OTF130" s="21"/>
      <c r="OTG130" s="21"/>
      <c r="OTH130" s="21"/>
      <c r="OTI130" s="21"/>
      <c r="OTJ130" s="21"/>
      <c r="OTK130" s="21"/>
      <c r="OTL130" s="21"/>
      <c r="OTM130" s="21"/>
      <c r="OTN130" s="21"/>
      <c r="OTO130" s="21"/>
      <c r="OTP130" s="21"/>
      <c r="OTQ130" s="21"/>
      <c r="OTR130" s="21"/>
      <c r="OTS130" s="21"/>
      <c r="OTT130" s="21"/>
      <c r="OTU130" s="21"/>
      <c r="OTV130" s="21"/>
      <c r="OTW130" s="21"/>
      <c r="OTX130" s="21"/>
      <c r="OTY130" s="21"/>
      <c r="OTZ130" s="21"/>
      <c r="OUA130" s="21"/>
      <c r="OUB130" s="21"/>
      <c r="OUC130" s="21"/>
      <c r="OUD130" s="21"/>
      <c r="OUE130" s="21"/>
      <c r="OUF130" s="21"/>
      <c r="OUG130" s="21"/>
      <c r="OUH130" s="21"/>
      <c r="OUI130" s="21"/>
      <c r="OUJ130" s="21"/>
      <c r="OUK130" s="21"/>
      <c r="OUL130" s="21"/>
      <c r="OUM130" s="21"/>
      <c r="OUN130" s="21"/>
      <c r="OUO130" s="21"/>
      <c r="OUP130" s="21"/>
      <c r="OUQ130" s="21"/>
      <c r="OUR130" s="21"/>
      <c r="OUS130" s="21"/>
      <c r="OUT130" s="21"/>
      <c r="OUU130" s="21"/>
      <c r="OUV130" s="21"/>
      <c r="OUW130" s="21"/>
      <c r="OUX130" s="21"/>
      <c r="OUY130" s="21"/>
      <c r="OUZ130" s="21"/>
      <c r="OVA130" s="21"/>
      <c r="OVB130" s="21"/>
      <c r="OVC130" s="21"/>
      <c r="OVD130" s="21"/>
      <c r="OVE130" s="21"/>
      <c r="OVF130" s="21"/>
      <c r="OVG130" s="21"/>
      <c r="OVH130" s="21"/>
      <c r="OVI130" s="21"/>
      <c r="OVJ130" s="21"/>
      <c r="OVK130" s="21"/>
      <c r="OVL130" s="21"/>
      <c r="OVM130" s="21"/>
      <c r="OVN130" s="21"/>
      <c r="OVO130" s="21"/>
      <c r="OVP130" s="21"/>
      <c r="OVQ130" s="21"/>
      <c r="OVR130" s="21"/>
      <c r="OVS130" s="21"/>
      <c r="OVT130" s="21"/>
      <c r="OVU130" s="21"/>
      <c r="OVV130" s="21"/>
      <c r="OVW130" s="21"/>
      <c r="OVX130" s="21"/>
      <c r="OVY130" s="21"/>
      <c r="OVZ130" s="21"/>
      <c r="OWA130" s="21"/>
      <c r="OWB130" s="21"/>
      <c r="OWC130" s="21"/>
      <c r="OWD130" s="21"/>
      <c r="OWE130" s="21"/>
      <c r="OWF130" s="21"/>
      <c r="OWG130" s="21"/>
      <c r="OWH130" s="21"/>
      <c r="OWI130" s="21"/>
      <c r="OWJ130" s="21"/>
      <c r="OWK130" s="21"/>
      <c r="OWL130" s="21"/>
      <c r="OWM130" s="21"/>
      <c r="OWN130" s="21"/>
      <c r="OWO130" s="21"/>
      <c r="OWP130" s="21"/>
      <c r="OWQ130" s="21"/>
      <c r="OWR130" s="21"/>
      <c r="OWS130" s="21"/>
      <c r="OWT130" s="21"/>
      <c r="OWU130" s="21"/>
      <c r="OWV130" s="21"/>
      <c r="OWW130" s="21"/>
      <c r="OWX130" s="21"/>
      <c r="OWY130" s="21"/>
      <c r="OWZ130" s="21"/>
      <c r="OXA130" s="21"/>
      <c r="OXB130" s="21"/>
      <c r="OXC130" s="21"/>
      <c r="OXD130" s="21"/>
      <c r="OXE130" s="21"/>
      <c r="OXF130" s="21"/>
      <c r="OXG130" s="21"/>
      <c r="OXH130" s="21"/>
      <c r="OXI130" s="21"/>
      <c r="OXJ130" s="21"/>
      <c r="OXK130" s="21"/>
      <c r="OXL130" s="21"/>
      <c r="OXM130" s="21"/>
      <c r="OXN130" s="21"/>
      <c r="OXO130" s="21"/>
      <c r="OXP130" s="21"/>
      <c r="OXQ130" s="21"/>
      <c r="OXR130" s="21"/>
      <c r="OXS130" s="21"/>
      <c r="OXT130" s="21"/>
      <c r="OXU130" s="21"/>
      <c r="OXV130" s="21"/>
      <c r="OXW130" s="21"/>
      <c r="OXX130" s="21"/>
      <c r="OXY130" s="21"/>
      <c r="OXZ130" s="21"/>
      <c r="OYA130" s="21"/>
      <c r="OYB130" s="21"/>
      <c r="OYC130" s="21"/>
      <c r="OYD130" s="21"/>
      <c r="OYE130" s="21"/>
      <c r="OYF130" s="21"/>
      <c r="OYG130" s="21"/>
      <c r="OYH130" s="21"/>
      <c r="OYI130" s="21"/>
      <c r="OYJ130" s="21"/>
      <c r="OYK130" s="21"/>
      <c r="OYL130" s="21"/>
      <c r="OYM130" s="21"/>
      <c r="OYN130" s="21"/>
      <c r="OYO130" s="21"/>
      <c r="OYP130" s="21"/>
      <c r="OYQ130" s="21"/>
      <c r="OYR130" s="21"/>
      <c r="OYS130" s="21"/>
      <c r="OYT130" s="21"/>
      <c r="OYU130" s="21"/>
      <c r="OYV130" s="21"/>
      <c r="OYW130" s="21"/>
      <c r="OYX130" s="21"/>
      <c r="OYY130" s="21"/>
      <c r="OYZ130" s="21"/>
      <c r="OZA130" s="21"/>
      <c r="OZB130" s="21"/>
      <c r="OZC130" s="21"/>
      <c r="OZD130" s="21"/>
      <c r="OZE130" s="21"/>
      <c r="OZF130" s="21"/>
      <c r="OZG130" s="21"/>
      <c r="OZH130" s="21"/>
      <c r="OZI130" s="21"/>
      <c r="OZJ130" s="21"/>
      <c r="OZK130" s="21"/>
      <c r="OZL130" s="21"/>
      <c r="OZM130" s="21"/>
      <c r="OZN130" s="21"/>
      <c r="OZO130" s="21"/>
      <c r="OZP130" s="21"/>
      <c r="OZQ130" s="21"/>
      <c r="OZR130" s="21"/>
      <c r="OZS130" s="21"/>
      <c r="OZT130" s="21"/>
      <c r="OZU130" s="21"/>
      <c r="OZV130" s="21"/>
      <c r="OZW130" s="21"/>
      <c r="OZX130" s="21"/>
      <c r="OZY130" s="21"/>
      <c r="OZZ130" s="21"/>
      <c r="PAA130" s="21"/>
      <c r="PAB130" s="21"/>
      <c r="PAC130" s="21"/>
      <c r="PAD130" s="21"/>
      <c r="PAE130" s="21"/>
      <c r="PAF130" s="21"/>
      <c r="PAG130" s="21"/>
      <c r="PAH130" s="21"/>
      <c r="PAI130" s="21"/>
      <c r="PAJ130" s="21"/>
      <c r="PAK130" s="21"/>
      <c r="PAL130" s="21"/>
      <c r="PAM130" s="21"/>
      <c r="PAN130" s="21"/>
      <c r="PAO130" s="21"/>
      <c r="PAP130" s="21"/>
      <c r="PAQ130" s="21"/>
      <c r="PAR130" s="21"/>
      <c r="PAS130" s="21"/>
      <c r="PAT130" s="21"/>
      <c r="PAU130" s="21"/>
      <c r="PAV130" s="21"/>
      <c r="PAW130" s="21"/>
      <c r="PAX130" s="21"/>
      <c r="PAY130" s="21"/>
      <c r="PAZ130" s="21"/>
      <c r="PBA130" s="21"/>
      <c r="PBB130" s="21"/>
      <c r="PBC130" s="21"/>
      <c r="PBD130" s="21"/>
      <c r="PBE130" s="21"/>
      <c r="PBF130" s="21"/>
      <c r="PBG130" s="21"/>
      <c r="PBH130" s="21"/>
      <c r="PBI130" s="21"/>
      <c r="PBJ130" s="21"/>
      <c r="PBK130" s="21"/>
      <c r="PBL130" s="21"/>
      <c r="PBM130" s="21"/>
      <c r="PBN130" s="21"/>
      <c r="PBO130" s="21"/>
      <c r="PBP130" s="21"/>
      <c r="PBQ130" s="21"/>
      <c r="PBR130" s="21"/>
      <c r="PBS130" s="21"/>
      <c r="PBT130" s="21"/>
      <c r="PBU130" s="21"/>
      <c r="PBV130" s="21"/>
      <c r="PBW130" s="21"/>
      <c r="PBX130" s="21"/>
      <c r="PBY130" s="21"/>
      <c r="PBZ130" s="21"/>
      <c r="PCA130" s="21"/>
      <c r="PCB130" s="21"/>
      <c r="PCC130" s="21"/>
      <c r="PCD130" s="21"/>
      <c r="PCE130" s="21"/>
      <c r="PCF130" s="21"/>
      <c r="PCG130" s="21"/>
      <c r="PCH130" s="21"/>
      <c r="PCI130" s="21"/>
      <c r="PCJ130" s="21"/>
      <c r="PCK130" s="21"/>
      <c r="PCL130" s="21"/>
      <c r="PCM130" s="21"/>
      <c r="PCN130" s="21"/>
      <c r="PCO130" s="21"/>
      <c r="PCP130" s="21"/>
      <c r="PCQ130" s="21"/>
      <c r="PCR130" s="21"/>
      <c r="PCS130" s="21"/>
      <c r="PCT130" s="21"/>
      <c r="PCU130" s="21"/>
      <c r="PCV130" s="21"/>
      <c r="PCW130" s="21"/>
      <c r="PCX130" s="21"/>
      <c r="PCY130" s="21"/>
      <c r="PCZ130" s="21"/>
      <c r="PDA130" s="21"/>
      <c r="PDB130" s="21"/>
      <c r="PDC130" s="21"/>
      <c r="PDD130" s="21"/>
      <c r="PDE130" s="21"/>
      <c r="PDF130" s="21"/>
      <c r="PDG130" s="21"/>
      <c r="PDH130" s="21"/>
      <c r="PDI130" s="21"/>
      <c r="PDJ130" s="21"/>
      <c r="PDK130" s="21"/>
      <c r="PDL130" s="21"/>
      <c r="PDM130" s="21"/>
      <c r="PDN130" s="21"/>
      <c r="PDO130" s="21"/>
      <c r="PDP130" s="21"/>
      <c r="PDQ130" s="21"/>
      <c r="PDR130" s="21"/>
      <c r="PDS130" s="21"/>
      <c r="PDT130" s="21"/>
      <c r="PDU130" s="21"/>
      <c r="PDV130" s="21"/>
      <c r="PDW130" s="21"/>
      <c r="PDX130" s="21"/>
      <c r="PDY130" s="21"/>
      <c r="PDZ130" s="21"/>
      <c r="PEA130" s="21"/>
      <c r="PEB130" s="21"/>
      <c r="PEC130" s="21"/>
      <c r="PED130" s="21"/>
      <c r="PEE130" s="21"/>
      <c r="PEF130" s="21"/>
      <c r="PEG130" s="21"/>
      <c r="PEH130" s="21"/>
      <c r="PEI130" s="21"/>
      <c r="PEJ130" s="21"/>
      <c r="PEK130" s="21"/>
      <c r="PEL130" s="21"/>
      <c r="PEM130" s="21"/>
      <c r="PEN130" s="21"/>
      <c r="PEO130" s="21"/>
      <c r="PEP130" s="21"/>
      <c r="PEQ130" s="21"/>
      <c r="PER130" s="21"/>
      <c r="PES130" s="21"/>
      <c r="PET130" s="21"/>
      <c r="PEU130" s="21"/>
      <c r="PEV130" s="21"/>
      <c r="PEW130" s="21"/>
      <c r="PEX130" s="21"/>
      <c r="PEY130" s="21"/>
      <c r="PEZ130" s="21"/>
      <c r="PFA130" s="21"/>
      <c r="PFB130" s="21"/>
      <c r="PFC130" s="21"/>
      <c r="PFD130" s="21"/>
      <c r="PFE130" s="21"/>
      <c r="PFF130" s="21"/>
      <c r="PFG130" s="21"/>
      <c r="PFH130" s="21"/>
      <c r="PFI130" s="21"/>
      <c r="PFJ130" s="21"/>
      <c r="PFK130" s="21"/>
      <c r="PFL130" s="21"/>
      <c r="PFM130" s="21"/>
      <c r="PFN130" s="21"/>
      <c r="PFO130" s="21"/>
      <c r="PFP130" s="21"/>
      <c r="PFQ130" s="21"/>
      <c r="PFR130" s="21"/>
      <c r="PFS130" s="21"/>
      <c r="PFT130" s="21"/>
      <c r="PFU130" s="21"/>
      <c r="PFV130" s="21"/>
      <c r="PFW130" s="21"/>
      <c r="PFX130" s="21"/>
      <c r="PFY130" s="21"/>
      <c r="PFZ130" s="21"/>
      <c r="PGA130" s="21"/>
      <c r="PGB130" s="21"/>
      <c r="PGC130" s="21"/>
      <c r="PGD130" s="21"/>
      <c r="PGE130" s="21"/>
      <c r="PGF130" s="21"/>
      <c r="PGG130" s="21"/>
      <c r="PGH130" s="21"/>
      <c r="PGI130" s="21"/>
      <c r="PGJ130" s="21"/>
      <c r="PGK130" s="21"/>
      <c r="PGL130" s="21"/>
      <c r="PGM130" s="21"/>
      <c r="PGN130" s="21"/>
      <c r="PGO130" s="21"/>
      <c r="PGP130" s="21"/>
      <c r="PGQ130" s="21"/>
      <c r="PGR130" s="21"/>
      <c r="PGS130" s="21"/>
      <c r="PGT130" s="21"/>
      <c r="PGU130" s="21"/>
      <c r="PGV130" s="21"/>
      <c r="PGW130" s="21"/>
      <c r="PGX130" s="21"/>
      <c r="PGY130" s="21"/>
      <c r="PGZ130" s="21"/>
      <c r="PHA130" s="21"/>
      <c r="PHB130" s="21"/>
      <c r="PHC130" s="21"/>
      <c r="PHD130" s="21"/>
      <c r="PHE130" s="21"/>
      <c r="PHF130" s="21"/>
      <c r="PHG130" s="21"/>
      <c r="PHH130" s="21"/>
      <c r="PHI130" s="21"/>
      <c r="PHJ130" s="21"/>
      <c r="PHK130" s="21"/>
      <c r="PHL130" s="21"/>
      <c r="PHM130" s="21"/>
      <c r="PHN130" s="21"/>
      <c r="PHO130" s="21"/>
      <c r="PHP130" s="21"/>
      <c r="PHQ130" s="21"/>
      <c r="PHR130" s="21"/>
      <c r="PHS130" s="21"/>
      <c r="PHT130" s="21"/>
      <c r="PHU130" s="21"/>
      <c r="PHV130" s="21"/>
      <c r="PHW130" s="21"/>
      <c r="PHX130" s="21"/>
      <c r="PHY130" s="21"/>
      <c r="PHZ130" s="21"/>
      <c r="PIA130" s="21"/>
      <c r="PIB130" s="21"/>
      <c r="PIC130" s="21"/>
      <c r="PID130" s="21"/>
      <c r="PIE130" s="21"/>
      <c r="PIF130" s="21"/>
      <c r="PIG130" s="21"/>
      <c r="PIH130" s="21"/>
      <c r="PII130" s="21"/>
      <c r="PIJ130" s="21"/>
      <c r="PIK130" s="21"/>
      <c r="PIL130" s="21"/>
      <c r="PIM130" s="21"/>
      <c r="PIN130" s="21"/>
      <c r="PIO130" s="21"/>
      <c r="PIP130" s="21"/>
      <c r="PIQ130" s="21"/>
      <c r="PIR130" s="21"/>
      <c r="PIS130" s="21"/>
      <c r="PIT130" s="21"/>
      <c r="PIU130" s="21"/>
      <c r="PIV130" s="21"/>
      <c r="PIW130" s="21"/>
      <c r="PIX130" s="21"/>
      <c r="PIY130" s="21"/>
      <c r="PIZ130" s="21"/>
      <c r="PJA130" s="21"/>
      <c r="PJB130" s="21"/>
      <c r="PJC130" s="21"/>
      <c r="PJD130" s="21"/>
      <c r="PJE130" s="21"/>
      <c r="PJF130" s="21"/>
      <c r="PJG130" s="21"/>
      <c r="PJH130" s="21"/>
      <c r="PJI130" s="21"/>
      <c r="PJJ130" s="21"/>
      <c r="PJK130" s="21"/>
      <c r="PJL130" s="21"/>
      <c r="PJM130" s="21"/>
      <c r="PJN130" s="21"/>
      <c r="PJO130" s="21"/>
      <c r="PJP130" s="21"/>
      <c r="PJQ130" s="21"/>
      <c r="PJR130" s="21"/>
      <c r="PJS130" s="21"/>
      <c r="PJT130" s="21"/>
      <c r="PJU130" s="21"/>
      <c r="PJV130" s="21"/>
      <c r="PJW130" s="21"/>
      <c r="PJX130" s="21"/>
      <c r="PJY130" s="21"/>
      <c r="PJZ130" s="21"/>
      <c r="PKA130" s="21"/>
      <c r="PKB130" s="21"/>
      <c r="PKC130" s="21"/>
      <c r="PKD130" s="21"/>
      <c r="PKE130" s="21"/>
      <c r="PKF130" s="21"/>
      <c r="PKG130" s="21"/>
      <c r="PKH130" s="21"/>
      <c r="PKI130" s="21"/>
      <c r="PKJ130" s="21"/>
      <c r="PKK130" s="21"/>
      <c r="PKL130" s="21"/>
      <c r="PKM130" s="21"/>
      <c r="PKN130" s="21"/>
      <c r="PKO130" s="21"/>
      <c r="PKP130" s="21"/>
      <c r="PKQ130" s="21"/>
      <c r="PKR130" s="21"/>
      <c r="PKS130" s="21"/>
      <c r="PKT130" s="21"/>
      <c r="PKU130" s="21"/>
      <c r="PKV130" s="21"/>
      <c r="PKW130" s="21"/>
      <c r="PKX130" s="21"/>
      <c r="PKY130" s="21"/>
      <c r="PKZ130" s="21"/>
      <c r="PLA130" s="21"/>
      <c r="PLB130" s="21"/>
      <c r="PLC130" s="21"/>
      <c r="PLD130" s="21"/>
      <c r="PLE130" s="21"/>
      <c r="PLF130" s="21"/>
      <c r="PLG130" s="21"/>
      <c r="PLH130" s="21"/>
      <c r="PLI130" s="21"/>
      <c r="PLJ130" s="21"/>
      <c r="PLK130" s="21"/>
      <c r="PLL130" s="21"/>
      <c r="PLM130" s="21"/>
      <c r="PLN130" s="21"/>
      <c r="PLO130" s="21"/>
      <c r="PLP130" s="21"/>
      <c r="PLQ130" s="21"/>
      <c r="PLR130" s="21"/>
      <c r="PLS130" s="21"/>
      <c r="PLT130" s="21"/>
      <c r="PLU130" s="21"/>
      <c r="PLV130" s="21"/>
      <c r="PLW130" s="21"/>
      <c r="PLX130" s="21"/>
      <c r="PLY130" s="21"/>
      <c r="PLZ130" s="21"/>
      <c r="PMA130" s="21"/>
      <c r="PMB130" s="21"/>
      <c r="PMC130" s="21"/>
      <c r="PMD130" s="21"/>
      <c r="PME130" s="21"/>
      <c r="PMF130" s="21"/>
      <c r="PMG130" s="21"/>
      <c r="PMH130" s="21"/>
      <c r="PMI130" s="21"/>
      <c r="PMJ130" s="21"/>
      <c r="PMK130" s="21"/>
      <c r="PML130" s="21"/>
      <c r="PMM130" s="21"/>
      <c r="PMN130" s="21"/>
      <c r="PMO130" s="21"/>
      <c r="PMP130" s="21"/>
      <c r="PMQ130" s="21"/>
      <c r="PMR130" s="21"/>
      <c r="PMS130" s="21"/>
      <c r="PMT130" s="21"/>
      <c r="PMU130" s="21"/>
      <c r="PMV130" s="21"/>
      <c r="PMW130" s="21"/>
      <c r="PMX130" s="21"/>
      <c r="PMY130" s="21"/>
      <c r="PMZ130" s="21"/>
      <c r="PNA130" s="21"/>
      <c r="PNB130" s="21"/>
      <c r="PNC130" s="21"/>
      <c r="PND130" s="21"/>
      <c r="PNE130" s="21"/>
      <c r="PNF130" s="21"/>
      <c r="PNG130" s="21"/>
      <c r="PNH130" s="21"/>
      <c r="PNI130" s="21"/>
      <c r="PNJ130" s="21"/>
      <c r="PNK130" s="21"/>
      <c r="PNL130" s="21"/>
      <c r="PNM130" s="21"/>
      <c r="PNN130" s="21"/>
      <c r="PNO130" s="21"/>
      <c r="PNP130" s="21"/>
      <c r="PNQ130" s="21"/>
      <c r="PNR130" s="21"/>
      <c r="PNS130" s="21"/>
      <c r="PNT130" s="21"/>
      <c r="PNU130" s="21"/>
      <c r="PNV130" s="21"/>
      <c r="PNW130" s="21"/>
      <c r="PNX130" s="21"/>
      <c r="PNY130" s="21"/>
      <c r="PNZ130" s="21"/>
      <c r="POA130" s="21"/>
      <c r="POB130" s="21"/>
      <c r="POC130" s="21"/>
      <c r="POD130" s="21"/>
      <c r="POE130" s="21"/>
      <c r="POF130" s="21"/>
      <c r="POG130" s="21"/>
      <c r="POH130" s="21"/>
      <c r="POI130" s="21"/>
      <c r="POJ130" s="21"/>
      <c r="POK130" s="21"/>
      <c r="POL130" s="21"/>
      <c r="POM130" s="21"/>
      <c r="PON130" s="21"/>
      <c r="POO130" s="21"/>
      <c r="POP130" s="21"/>
      <c r="POQ130" s="21"/>
      <c r="POR130" s="21"/>
      <c r="POS130" s="21"/>
      <c r="POT130" s="21"/>
      <c r="POU130" s="21"/>
      <c r="POV130" s="21"/>
      <c r="POW130" s="21"/>
      <c r="POX130" s="21"/>
      <c r="POY130" s="21"/>
      <c r="POZ130" s="21"/>
      <c r="PPA130" s="21"/>
      <c r="PPB130" s="21"/>
      <c r="PPC130" s="21"/>
      <c r="PPD130" s="21"/>
      <c r="PPE130" s="21"/>
      <c r="PPF130" s="21"/>
      <c r="PPG130" s="21"/>
      <c r="PPH130" s="21"/>
      <c r="PPI130" s="21"/>
      <c r="PPJ130" s="21"/>
      <c r="PPK130" s="21"/>
      <c r="PPL130" s="21"/>
      <c r="PPM130" s="21"/>
      <c r="PPN130" s="21"/>
      <c r="PPO130" s="21"/>
      <c r="PPP130" s="21"/>
      <c r="PPQ130" s="21"/>
      <c r="PPR130" s="21"/>
      <c r="PPS130" s="21"/>
      <c r="PPT130" s="21"/>
      <c r="PPU130" s="21"/>
      <c r="PPV130" s="21"/>
      <c r="PPW130" s="21"/>
      <c r="PPX130" s="21"/>
      <c r="PPY130" s="21"/>
      <c r="PPZ130" s="21"/>
      <c r="PQA130" s="21"/>
      <c r="PQB130" s="21"/>
      <c r="PQC130" s="21"/>
      <c r="PQD130" s="21"/>
      <c r="PQE130" s="21"/>
      <c r="PQF130" s="21"/>
      <c r="PQG130" s="21"/>
      <c r="PQH130" s="21"/>
      <c r="PQI130" s="21"/>
      <c r="PQJ130" s="21"/>
      <c r="PQK130" s="21"/>
      <c r="PQL130" s="21"/>
      <c r="PQM130" s="21"/>
      <c r="PQN130" s="21"/>
      <c r="PQO130" s="21"/>
      <c r="PQP130" s="21"/>
      <c r="PQQ130" s="21"/>
      <c r="PQR130" s="21"/>
      <c r="PQS130" s="21"/>
      <c r="PQT130" s="21"/>
      <c r="PQU130" s="21"/>
      <c r="PQV130" s="21"/>
      <c r="PQW130" s="21"/>
      <c r="PQX130" s="21"/>
      <c r="PQY130" s="21"/>
      <c r="PQZ130" s="21"/>
      <c r="PRA130" s="21"/>
      <c r="PRB130" s="21"/>
      <c r="PRC130" s="21"/>
      <c r="PRD130" s="21"/>
      <c r="PRE130" s="21"/>
      <c r="PRF130" s="21"/>
      <c r="PRG130" s="21"/>
      <c r="PRH130" s="21"/>
      <c r="PRI130" s="21"/>
      <c r="PRJ130" s="21"/>
      <c r="PRK130" s="21"/>
      <c r="PRL130" s="21"/>
      <c r="PRM130" s="21"/>
      <c r="PRN130" s="21"/>
      <c r="PRO130" s="21"/>
      <c r="PRP130" s="21"/>
      <c r="PRQ130" s="21"/>
      <c r="PRR130" s="21"/>
      <c r="PRS130" s="21"/>
      <c r="PRT130" s="21"/>
      <c r="PRU130" s="21"/>
      <c r="PRV130" s="21"/>
      <c r="PRW130" s="21"/>
      <c r="PRX130" s="21"/>
      <c r="PRY130" s="21"/>
      <c r="PRZ130" s="21"/>
      <c r="PSA130" s="21"/>
      <c r="PSB130" s="21"/>
      <c r="PSC130" s="21"/>
      <c r="PSD130" s="21"/>
      <c r="PSE130" s="21"/>
      <c r="PSF130" s="21"/>
      <c r="PSG130" s="21"/>
      <c r="PSH130" s="21"/>
      <c r="PSI130" s="21"/>
      <c r="PSJ130" s="21"/>
      <c r="PSK130" s="21"/>
      <c r="PSL130" s="21"/>
      <c r="PSM130" s="21"/>
      <c r="PSN130" s="21"/>
      <c r="PSO130" s="21"/>
      <c r="PSP130" s="21"/>
      <c r="PSQ130" s="21"/>
      <c r="PSR130" s="21"/>
      <c r="PSS130" s="21"/>
      <c r="PST130" s="21"/>
      <c r="PSU130" s="21"/>
      <c r="PSV130" s="21"/>
      <c r="PSW130" s="21"/>
      <c r="PSX130" s="21"/>
      <c r="PSY130" s="21"/>
      <c r="PSZ130" s="21"/>
      <c r="PTA130" s="21"/>
      <c r="PTB130" s="21"/>
      <c r="PTC130" s="21"/>
      <c r="PTD130" s="21"/>
      <c r="PTE130" s="21"/>
      <c r="PTF130" s="21"/>
      <c r="PTG130" s="21"/>
      <c r="PTH130" s="21"/>
      <c r="PTI130" s="21"/>
      <c r="PTJ130" s="21"/>
      <c r="PTK130" s="21"/>
      <c r="PTL130" s="21"/>
      <c r="PTM130" s="21"/>
      <c r="PTN130" s="21"/>
      <c r="PTO130" s="21"/>
      <c r="PTP130" s="21"/>
      <c r="PTQ130" s="21"/>
      <c r="PTR130" s="21"/>
      <c r="PTS130" s="21"/>
      <c r="PTT130" s="21"/>
      <c r="PTU130" s="21"/>
      <c r="PTV130" s="21"/>
      <c r="PTW130" s="21"/>
      <c r="PTX130" s="21"/>
      <c r="PTY130" s="21"/>
      <c r="PTZ130" s="21"/>
      <c r="PUA130" s="21"/>
      <c r="PUB130" s="21"/>
      <c r="PUC130" s="21"/>
      <c r="PUD130" s="21"/>
      <c r="PUE130" s="21"/>
      <c r="PUF130" s="21"/>
      <c r="PUG130" s="21"/>
      <c r="PUH130" s="21"/>
      <c r="PUI130" s="21"/>
      <c r="PUJ130" s="21"/>
      <c r="PUK130" s="21"/>
      <c r="PUL130" s="21"/>
      <c r="PUM130" s="21"/>
      <c r="PUN130" s="21"/>
      <c r="PUO130" s="21"/>
      <c r="PUP130" s="21"/>
      <c r="PUQ130" s="21"/>
      <c r="PUR130" s="21"/>
      <c r="PUS130" s="21"/>
      <c r="PUT130" s="21"/>
      <c r="PUU130" s="21"/>
      <c r="PUV130" s="21"/>
      <c r="PUW130" s="21"/>
      <c r="PUX130" s="21"/>
      <c r="PUY130" s="21"/>
      <c r="PUZ130" s="21"/>
      <c r="PVA130" s="21"/>
      <c r="PVB130" s="21"/>
      <c r="PVC130" s="21"/>
      <c r="PVD130" s="21"/>
      <c r="PVE130" s="21"/>
      <c r="PVF130" s="21"/>
      <c r="PVG130" s="21"/>
      <c r="PVH130" s="21"/>
      <c r="PVI130" s="21"/>
      <c r="PVJ130" s="21"/>
      <c r="PVK130" s="21"/>
      <c r="PVL130" s="21"/>
      <c r="PVM130" s="21"/>
      <c r="PVN130" s="21"/>
      <c r="PVO130" s="21"/>
      <c r="PVP130" s="21"/>
      <c r="PVQ130" s="21"/>
      <c r="PVR130" s="21"/>
      <c r="PVS130" s="21"/>
      <c r="PVT130" s="21"/>
      <c r="PVU130" s="21"/>
      <c r="PVV130" s="21"/>
      <c r="PVW130" s="21"/>
      <c r="PVX130" s="21"/>
      <c r="PVY130" s="21"/>
      <c r="PVZ130" s="21"/>
      <c r="PWA130" s="21"/>
      <c r="PWB130" s="21"/>
      <c r="PWC130" s="21"/>
      <c r="PWD130" s="21"/>
      <c r="PWE130" s="21"/>
      <c r="PWF130" s="21"/>
      <c r="PWG130" s="21"/>
      <c r="PWH130" s="21"/>
      <c r="PWI130" s="21"/>
      <c r="PWJ130" s="21"/>
      <c r="PWK130" s="21"/>
      <c r="PWL130" s="21"/>
      <c r="PWM130" s="21"/>
      <c r="PWN130" s="21"/>
      <c r="PWO130" s="21"/>
      <c r="PWP130" s="21"/>
      <c r="PWQ130" s="21"/>
      <c r="PWR130" s="21"/>
      <c r="PWS130" s="21"/>
      <c r="PWT130" s="21"/>
      <c r="PWU130" s="21"/>
      <c r="PWV130" s="21"/>
      <c r="PWW130" s="21"/>
      <c r="PWX130" s="21"/>
      <c r="PWY130" s="21"/>
      <c r="PWZ130" s="21"/>
      <c r="PXA130" s="21"/>
      <c r="PXB130" s="21"/>
      <c r="PXC130" s="21"/>
      <c r="PXD130" s="21"/>
      <c r="PXE130" s="21"/>
      <c r="PXF130" s="21"/>
      <c r="PXG130" s="21"/>
      <c r="PXH130" s="21"/>
      <c r="PXI130" s="21"/>
      <c r="PXJ130" s="21"/>
      <c r="PXK130" s="21"/>
      <c r="PXL130" s="21"/>
      <c r="PXM130" s="21"/>
      <c r="PXN130" s="21"/>
      <c r="PXO130" s="21"/>
      <c r="PXP130" s="21"/>
      <c r="PXQ130" s="21"/>
      <c r="PXR130" s="21"/>
      <c r="PXS130" s="21"/>
      <c r="PXT130" s="21"/>
      <c r="PXU130" s="21"/>
      <c r="PXV130" s="21"/>
      <c r="PXW130" s="21"/>
      <c r="PXX130" s="21"/>
      <c r="PXY130" s="21"/>
      <c r="PXZ130" s="21"/>
      <c r="PYA130" s="21"/>
      <c r="PYB130" s="21"/>
      <c r="PYC130" s="21"/>
      <c r="PYD130" s="21"/>
      <c r="PYE130" s="21"/>
      <c r="PYF130" s="21"/>
      <c r="PYG130" s="21"/>
      <c r="PYH130" s="21"/>
      <c r="PYI130" s="21"/>
      <c r="PYJ130" s="21"/>
      <c r="PYK130" s="21"/>
      <c r="PYL130" s="21"/>
      <c r="PYM130" s="21"/>
      <c r="PYN130" s="21"/>
      <c r="PYO130" s="21"/>
      <c r="PYP130" s="21"/>
      <c r="PYQ130" s="21"/>
      <c r="PYR130" s="21"/>
      <c r="PYS130" s="21"/>
      <c r="PYT130" s="21"/>
      <c r="PYU130" s="21"/>
      <c r="PYV130" s="21"/>
      <c r="PYW130" s="21"/>
      <c r="PYX130" s="21"/>
      <c r="PYY130" s="21"/>
      <c r="PYZ130" s="21"/>
      <c r="PZA130" s="21"/>
      <c r="PZB130" s="21"/>
      <c r="PZC130" s="21"/>
      <c r="PZD130" s="21"/>
      <c r="PZE130" s="21"/>
      <c r="PZF130" s="21"/>
      <c r="PZG130" s="21"/>
      <c r="PZH130" s="21"/>
      <c r="PZI130" s="21"/>
      <c r="PZJ130" s="21"/>
      <c r="PZK130" s="21"/>
      <c r="PZL130" s="21"/>
      <c r="PZM130" s="21"/>
      <c r="PZN130" s="21"/>
      <c r="PZO130" s="21"/>
      <c r="PZP130" s="21"/>
      <c r="PZQ130" s="21"/>
      <c r="PZR130" s="21"/>
      <c r="PZS130" s="21"/>
      <c r="PZT130" s="21"/>
      <c r="PZU130" s="21"/>
      <c r="PZV130" s="21"/>
      <c r="PZW130" s="21"/>
      <c r="PZX130" s="21"/>
      <c r="PZY130" s="21"/>
      <c r="PZZ130" s="21"/>
      <c r="QAA130" s="21"/>
      <c r="QAB130" s="21"/>
      <c r="QAC130" s="21"/>
      <c r="QAD130" s="21"/>
      <c r="QAE130" s="21"/>
      <c r="QAF130" s="21"/>
      <c r="QAG130" s="21"/>
      <c r="QAH130" s="21"/>
      <c r="QAI130" s="21"/>
      <c r="QAJ130" s="21"/>
      <c r="QAK130" s="21"/>
      <c r="QAL130" s="21"/>
      <c r="QAM130" s="21"/>
      <c r="QAN130" s="21"/>
      <c r="QAO130" s="21"/>
      <c r="QAP130" s="21"/>
      <c r="QAQ130" s="21"/>
      <c r="QAR130" s="21"/>
      <c r="QAS130" s="21"/>
      <c r="QAT130" s="21"/>
      <c r="QAU130" s="21"/>
      <c r="QAV130" s="21"/>
      <c r="QAW130" s="21"/>
      <c r="QAX130" s="21"/>
      <c r="QAY130" s="21"/>
      <c r="QAZ130" s="21"/>
      <c r="QBA130" s="21"/>
      <c r="QBB130" s="21"/>
      <c r="QBC130" s="21"/>
      <c r="QBD130" s="21"/>
      <c r="QBE130" s="21"/>
      <c r="QBF130" s="21"/>
      <c r="QBG130" s="21"/>
      <c r="QBH130" s="21"/>
      <c r="QBI130" s="21"/>
      <c r="QBJ130" s="21"/>
      <c r="QBK130" s="21"/>
      <c r="QBL130" s="21"/>
      <c r="QBM130" s="21"/>
      <c r="QBN130" s="21"/>
      <c r="QBO130" s="21"/>
      <c r="QBP130" s="21"/>
      <c r="QBQ130" s="21"/>
      <c r="QBR130" s="21"/>
      <c r="QBS130" s="21"/>
      <c r="QBT130" s="21"/>
      <c r="QBU130" s="21"/>
      <c r="QBV130" s="21"/>
      <c r="QBW130" s="21"/>
      <c r="QBX130" s="21"/>
      <c r="QBY130" s="21"/>
      <c r="QBZ130" s="21"/>
      <c r="QCA130" s="21"/>
      <c r="QCB130" s="21"/>
      <c r="QCC130" s="21"/>
      <c r="QCD130" s="21"/>
      <c r="QCE130" s="21"/>
      <c r="QCF130" s="21"/>
      <c r="QCG130" s="21"/>
      <c r="QCH130" s="21"/>
      <c r="QCI130" s="21"/>
      <c r="QCJ130" s="21"/>
      <c r="QCK130" s="21"/>
      <c r="QCL130" s="21"/>
      <c r="QCM130" s="21"/>
      <c r="QCN130" s="21"/>
      <c r="QCO130" s="21"/>
      <c r="QCP130" s="21"/>
      <c r="QCQ130" s="21"/>
      <c r="QCR130" s="21"/>
      <c r="QCS130" s="21"/>
      <c r="QCT130" s="21"/>
      <c r="QCU130" s="21"/>
      <c r="QCV130" s="21"/>
      <c r="QCW130" s="21"/>
      <c r="QCX130" s="21"/>
      <c r="QCY130" s="21"/>
      <c r="QCZ130" s="21"/>
      <c r="QDA130" s="21"/>
      <c r="QDB130" s="21"/>
      <c r="QDC130" s="21"/>
      <c r="QDD130" s="21"/>
      <c r="QDE130" s="21"/>
      <c r="QDF130" s="21"/>
      <c r="QDG130" s="21"/>
      <c r="QDH130" s="21"/>
      <c r="QDI130" s="21"/>
      <c r="QDJ130" s="21"/>
      <c r="QDK130" s="21"/>
      <c r="QDL130" s="21"/>
      <c r="QDM130" s="21"/>
      <c r="QDN130" s="21"/>
      <c r="QDO130" s="21"/>
      <c r="QDP130" s="21"/>
      <c r="QDQ130" s="21"/>
      <c r="QDR130" s="21"/>
      <c r="QDS130" s="21"/>
      <c r="QDT130" s="21"/>
      <c r="QDU130" s="21"/>
      <c r="QDV130" s="21"/>
      <c r="QDW130" s="21"/>
      <c r="QDX130" s="21"/>
      <c r="QDY130" s="21"/>
      <c r="QDZ130" s="21"/>
      <c r="QEA130" s="21"/>
      <c r="QEB130" s="21"/>
      <c r="QEC130" s="21"/>
      <c r="QED130" s="21"/>
      <c r="QEE130" s="21"/>
      <c r="QEF130" s="21"/>
      <c r="QEG130" s="21"/>
      <c r="QEH130" s="21"/>
      <c r="QEI130" s="21"/>
      <c r="QEJ130" s="21"/>
      <c r="QEK130" s="21"/>
      <c r="QEL130" s="21"/>
      <c r="QEM130" s="21"/>
      <c r="QEN130" s="21"/>
      <c r="QEO130" s="21"/>
      <c r="QEP130" s="21"/>
      <c r="QEQ130" s="21"/>
      <c r="QER130" s="21"/>
      <c r="QES130" s="21"/>
      <c r="QET130" s="21"/>
      <c r="QEU130" s="21"/>
      <c r="QEV130" s="21"/>
      <c r="QEW130" s="21"/>
      <c r="QEX130" s="21"/>
      <c r="QEY130" s="21"/>
      <c r="QEZ130" s="21"/>
      <c r="QFA130" s="21"/>
      <c r="QFB130" s="21"/>
      <c r="QFC130" s="21"/>
      <c r="QFD130" s="21"/>
      <c r="QFE130" s="21"/>
      <c r="QFF130" s="21"/>
      <c r="QFG130" s="21"/>
      <c r="QFH130" s="21"/>
      <c r="QFI130" s="21"/>
      <c r="QFJ130" s="21"/>
      <c r="QFK130" s="21"/>
      <c r="QFL130" s="21"/>
      <c r="QFM130" s="21"/>
      <c r="QFN130" s="21"/>
      <c r="QFO130" s="21"/>
      <c r="QFP130" s="21"/>
      <c r="QFQ130" s="21"/>
      <c r="QFR130" s="21"/>
      <c r="QFS130" s="21"/>
      <c r="QFT130" s="21"/>
      <c r="QFU130" s="21"/>
      <c r="QFV130" s="21"/>
      <c r="QFW130" s="21"/>
      <c r="QFX130" s="21"/>
      <c r="QFY130" s="21"/>
      <c r="QFZ130" s="21"/>
      <c r="QGA130" s="21"/>
      <c r="QGB130" s="21"/>
      <c r="QGC130" s="21"/>
      <c r="QGD130" s="21"/>
      <c r="QGE130" s="21"/>
      <c r="QGF130" s="21"/>
      <c r="QGG130" s="21"/>
      <c r="QGH130" s="21"/>
      <c r="QGI130" s="21"/>
      <c r="QGJ130" s="21"/>
      <c r="QGK130" s="21"/>
      <c r="QGL130" s="21"/>
      <c r="QGM130" s="21"/>
      <c r="QGN130" s="21"/>
      <c r="QGO130" s="21"/>
      <c r="QGP130" s="21"/>
      <c r="QGQ130" s="21"/>
      <c r="QGR130" s="21"/>
      <c r="QGS130" s="21"/>
      <c r="QGT130" s="21"/>
      <c r="QGU130" s="21"/>
      <c r="QGV130" s="21"/>
      <c r="QGW130" s="21"/>
      <c r="QGX130" s="21"/>
      <c r="QGY130" s="21"/>
      <c r="QGZ130" s="21"/>
      <c r="QHA130" s="21"/>
      <c r="QHB130" s="21"/>
      <c r="QHC130" s="21"/>
      <c r="QHD130" s="21"/>
      <c r="QHE130" s="21"/>
      <c r="QHF130" s="21"/>
      <c r="QHG130" s="21"/>
      <c r="QHH130" s="21"/>
      <c r="QHI130" s="21"/>
      <c r="QHJ130" s="21"/>
      <c r="QHK130" s="21"/>
      <c r="QHL130" s="21"/>
      <c r="QHM130" s="21"/>
      <c r="QHN130" s="21"/>
      <c r="QHO130" s="21"/>
      <c r="QHP130" s="21"/>
      <c r="QHQ130" s="21"/>
      <c r="QHR130" s="21"/>
      <c r="QHS130" s="21"/>
      <c r="QHT130" s="21"/>
      <c r="QHU130" s="21"/>
      <c r="QHV130" s="21"/>
      <c r="QHW130" s="21"/>
      <c r="QHX130" s="21"/>
      <c r="QHY130" s="21"/>
      <c r="QHZ130" s="21"/>
      <c r="QIA130" s="21"/>
      <c r="QIB130" s="21"/>
      <c r="QIC130" s="21"/>
      <c r="QID130" s="21"/>
      <c r="QIE130" s="21"/>
      <c r="QIF130" s="21"/>
      <c r="QIG130" s="21"/>
      <c r="QIH130" s="21"/>
      <c r="QII130" s="21"/>
      <c r="QIJ130" s="21"/>
      <c r="QIK130" s="21"/>
      <c r="QIL130" s="21"/>
      <c r="QIM130" s="21"/>
      <c r="QIN130" s="21"/>
      <c r="QIO130" s="21"/>
      <c r="QIP130" s="21"/>
      <c r="QIQ130" s="21"/>
      <c r="QIR130" s="21"/>
      <c r="QIS130" s="21"/>
      <c r="QIT130" s="21"/>
      <c r="QIU130" s="21"/>
      <c r="QIV130" s="21"/>
      <c r="QIW130" s="21"/>
      <c r="QIX130" s="21"/>
      <c r="QIY130" s="21"/>
      <c r="QIZ130" s="21"/>
      <c r="QJA130" s="21"/>
      <c r="QJB130" s="21"/>
      <c r="QJC130" s="21"/>
      <c r="QJD130" s="21"/>
      <c r="QJE130" s="21"/>
      <c r="QJF130" s="21"/>
      <c r="QJG130" s="21"/>
      <c r="QJH130" s="21"/>
      <c r="QJI130" s="21"/>
      <c r="QJJ130" s="21"/>
      <c r="QJK130" s="21"/>
      <c r="QJL130" s="21"/>
      <c r="QJM130" s="21"/>
      <c r="QJN130" s="21"/>
      <c r="QJO130" s="21"/>
      <c r="QJP130" s="21"/>
      <c r="QJQ130" s="21"/>
      <c r="QJR130" s="21"/>
      <c r="QJS130" s="21"/>
      <c r="QJT130" s="21"/>
      <c r="QJU130" s="21"/>
      <c r="QJV130" s="21"/>
      <c r="QJW130" s="21"/>
      <c r="QJX130" s="21"/>
      <c r="QJY130" s="21"/>
      <c r="QJZ130" s="21"/>
      <c r="QKA130" s="21"/>
      <c r="QKB130" s="21"/>
      <c r="QKC130" s="21"/>
      <c r="QKD130" s="21"/>
      <c r="QKE130" s="21"/>
      <c r="QKF130" s="21"/>
      <c r="QKG130" s="21"/>
      <c r="QKH130" s="21"/>
      <c r="QKI130" s="21"/>
      <c r="QKJ130" s="21"/>
      <c r="QKK130" s="21"/>
      <c r="QKL130" s="21"/>
      <c r="QKM130" s="21"/>
      <c r="QKN130" s="21"/>
      <c r="QKO130" s="21"/>
      <c r="QKP130" s="21"/>
      <c r="QKQ130" s="21"/>
      <c r="QKR130" s="21"/>
      <c r="QKS130" s="21"/>
      <c r="QKT130" s="21"/>
      <c r="QKU130" s="21"/>
      <c r="QKV130" s="21"/>
      <c r="QKW130" s="21"/>
      <c r="QKX130" s="21"/>
      <c r="QKY130" s="21"/>
      <c r="QKZ130" s="21"/>
      <c r="QLA130" s="21"/>
      <c r="QLB130" s="21"/>
      <c r="QLC130" s="21"/>
      <c r="QLD130" s="21"/>
      <c r="QLE130" s="21"/>
      <c r="QLF130" s="21"/>
      <c r="QLG130" s="21"/>
      <c r="QLH130" s="21"/>
      <c r="QLI130" s="21"/>
      <c r="QLJ130" s="21"/>
      <c r="QLK130" s="21"/>
      <c r="QLL130" s="21"/>
      <c r="QLM130" s="21"/>
      <c r="QLN130" s="21"/>
      <c r="QLO130" s="21"/>
      <c r="QLP130" s="21"/>
      <c r="QLQ130" s="21"/>
      <c r="QLR130" s="21"/>
      <c r="QLS130" s="21"/>
      <c r="QLT130" s="21"/>
      <c r="QLU130" s="21"/>
      <c r="QLV130" s="21"/>
      <c r="QLW130" s="21"/>
      <c r="QLX130" s="21"/>
      <c r="QLY130" s="21"/>
      <c r="QLZ130" s="21"/>
      <c r="QMA130" s="21"/>
      <c r="QMB130" s="21"/>
      <c r="QMC130" s="21"/>
      <c r="QMD130" s="21"/>
      <c r="QME130" s="21"/>
      <c r="QMF130" s="21"/>
      <c r="QMG130" s="21"/>
      <c r="QMH130" s="21"/>
      <c r="QMI130" s="21"/>
      <c r="QMJ130" s="21"/>
      <c r="QMK130" s="21"/>
      <c r="QML130" s="21"/>
      <c r="QMM130" s="21"/>
      <c r="QMN130" s="21"/>
      <c r="QMO130" s="21"/>
      <c r="QMP130" s="21"/>
      <c r="QMQ130" s="21"/>
      <c r="QMR130" s="21"/>
      <c r="QMS130" s="21"/>
      <c r="QMT130" s="21"/>
      <c r="QMU130" s="21"/>
      <c r="QMV130" s="21"/>
      <c r="QMW130" s="21"/>
      <c r="QMX130" s="21"/>
      <c r="QMY130" s="21"/>
      <c r="QMZ130" s="21"/>
      <c r="QNA130" s="21"/>
      <c r="QNB130" s="21"/>
      <c r="QNC130" s="21"/>
      <c r="QND130" s="21"/>
      <c r="QNE130" s="21"/>
      <c r="QNF130" s="21"/>
      <c r="QNG130" s="21"/>
      <c r="QNH130" s="21"/>
      <c r="QNI130" s="21"/>
      <c r="QNJ130" s="21"/>
      <c r="QNK130" s="21"/>
      <c r="QNL130" s="21"/>
      <c r="QNM130" s="21"/>
      <c r="QNN130" s="21"/>
      <c r="QNO130" s="21"/>
      <c r="QNP130" s="21"/>
      <c r="QNQ130" s="21"/>
      <c r="QNR130" s="21"/>
      <c r="QNS130" s="21"/>
      <c r="QNT130" s="21"/>
      <c r="QNU130" s="21"/>
      <c r="QNV130" s="21"/>
      <c r="QNW130" s="21"/>
      <c r="QNX130" s="21"/>
      <c r="QNY130" s="21"/>
      <c r="QNZ130" s="21"/>
      <c r="QOA130" s="21"/>
      <c r="QOB130" s="21"/>
      <c r="QOC130" s="21"/>
      <c r="QOD130" s="21"/>
      <c r="QOE130" s="21"/>
      <c r="QOF130" s="21"/>
      <c r="QOG130" s="21"/>
      <c r="QOH130" s="21"/>
      <c r="QOI130" s="21"/>
      <c r="QOJ130" s="21"/>
      <c r="QOK130" s="21"/>
      <c r="QOL130" s="21"/>
      <c r="QOM130" s="21"/>
      <c r="QON130" s="21"/>
      <c r="QOO130" s="21"/>
      <c r="QOP130" s="21"/>
      <c r="QOQ130" s="21"/>
      <c r="QOR130" s="21"/>
      <c r="QOS130" s="21"/>
      <c r="QOT130" s="21"/>
      <c r="QOU130" s="21"/>
      <c r="QOV130" s="21"/>
      <c r="QOW130" s="21"/>
      <c r="QOX130" s="21"/>
      <c r="QOY130" s="21"/>
      <c r="QOZ130" s="21"/>
      <c r="QPA130" s="21"/>
      <c r="QPB130" s="21"/>
      <c r="QPC130" s="21"/>
      <c r="QPD130" s="21"/>
      <c r="QPE130" s="21"/>
      <c r="QPF130" s="21"/>
      <c r="QPG130" s="21"/>
      <c r="QPH130" s="21"/>
      <c r="QPI130" s="21"/>
      <c r="QPJ130" s="21"/>
      <c r="QPK130" s="21"/>
      <c r="QPL130" s="21"/>
      <c r="QPM130" s="21"/>
      <c r="QPN130" s="21"/>
      <c r="QPO130" s="21"/>
      <c r="QPP130" s="21"/>
      <c r="QPQ130" s="21"/>
      <c r="QPR130" s="21"/>
      <c r="QPS130" s="21"/>
      <c r="QPT130" s="21"/>
      <c r="QPU130" s="21"/>
      <c r="QPV130" s="21"/>
      <c r="QPW130" s="21"/>
      <c r="QPX130" s="21"/>
      <c r="QPY130" s="21"/>
      <c r="QPZ130" s="21"/>
      <c r="QQA130" s="21"/>
      <c r="QQB130" s="21"/>
      <c r="QQC130" s="21"/>
      <c r="QQD130" s="21"/>
      <c r="QQE130" s="21"/>
      <c r="QQF130" s="21"/>
      <c r="QQG130" s="21"/>
      <c r="QQH130" s="21"/>
      <c r="QQI130" s="21"/>
      <c r="QQJ130" s="21"/>
      <c r="QQK130" s="21"/>
      <c r="QQL130" s="21"/>
      <c r="QQM130" s="21"/>
      <c r="QQN130" s="21"/>
      <c r="QQO130" s="21"/>
      <c r="QQP130" s="21"/>
      <c r="QQQ130" s="21"/>
      <c r="QQR130" s="21"/>
      <c r="QQS130" s="21"/>
      <c r="QQT130" s="21"/>
      <c r="QQU130" s="21"/>
      <c r="QQV130" s="21"/>
      <c r="QQW130" s="21"/>
      <c r="QQX130" s="21"/>
      <c r="QQY130" s="21"/>
      <c r="QQZ130" s="21"/>
      <c r="QRA130" s="21"/>
      <c r="QRB130" s="21"/>
      <c r="QRC130" s="21"/>
      <c r="QRD130" s="21"/>
      <c r="QRE130" s="21"/>
      <c r="QRF130" s="21"/>
      <c r="QRG130" s="21"/>
      <c r="QRH130" s="21"/>
      <c r="QRI130" s="21"/>
      <c r="QRJ130" s="21"/>
      <c r="QRK130" s="21"/>
      <c r="QRL130" s="21"/>
      <c r="QRM130" s="21"/>
      <c r="QRN130" s="21"/>
      <c r="QRO130" s="21"/>
      <c r="QRP130" s="21"/>
      <c r="QRQ130" s="21"/>
      <c r="QRR130" s="21"/>
      <c r="QRS130" s="21"/>
      <c r="QRT130" s="21"/>
      <c r="QRU130" s="21"/>
      <c r="QRV130" s="21"/>
      <c r="QRW130" s="21"/>
      <c r="QRX130" s="21"/>
      <c r="QRY130" s="21"/>
      <c r="QRZ130" s="21"/>
      <c r="QSA130" s="21"/>
      <c r="QSB130" s="21"/>
      <c r="QSC130" s="21"/>
      <c r="QSD130" s="21"/>
      <c r="QSE130" s="21"/>
      <c r="QSF130" s="21"/>
      <c r="QSG130" s="21"/>
      <c r="QSH130" s="21"/>
      <c r="QSI130" s="21"/>
      <c r="QSJ130" s="21"/>
      <c r="QSK130" s="21"/>
      <c r="QSL130" s="21"/>
      <c r="QSM130" s="21"/>
      <c r="QSN130" s="21"/>
      <c r="QSO130" s="21"/>
      <c r="QSP130" s="21"/>
      <c r="QSQ130" s="21"/>
      <c r="QSR130" s="21"/>
      <c r="QSS130" s="21"/>
      <c r="QST130" s="21"/>
      <c r="QSU130" s="21"/>
      <c r="QSV130" s="21"/>
      <c r="QSW130" s="21"/>
      <c r="QSX130" s="21"/>
      <c r="QSY130" s="21"/>
      <c r="QSZ130" s="21"/>
      <c r="QTA130" s="21"/>
      <c r="QTB130" s="21"/>
      <c r="QTC130" s="21"/>
      <c r="QTD130" s="21"/>
      <c r="QTE130" s="21"/>
      <c r="QTF130" s="21"/>
      <c r="QTG130" s="21"/>
      <c r="QTH130" s="21"/>
      <c r="QTI130" s="21"/>
      <c r="QTJ130" s="21"/>
      <c r="QTK130" s="21"/>
      <c r="QTL130" s="21"/>
      <c r="QTM130" s="21"/>
      <c r="QTN130" s="21"/>
      <c r="QTO130" s="21"/>
      <c r="QTP130" s="21"/>
      <c r="QTQ130" s="21"/>
      <c r="QTR130" s="21"/>
      <c r="QTS130" s="21"/>
      <c r="QTT130" s="21"/>
      <c r="QTU130" s="21"/>
      <c r="QTV130" s="21"/>
      <c r="QTW130" s="21"/>
      <c r="QTX130" s="21"/>
      <c r="QTY130" s="21"/>
      <c r="QTZ130" s="21"/>
      <c r="QUA130" s="21"/>
      <c r="QUB130" s="21"/>
      <c r="QUC130" s="21"/>
      <c r="QUD130" s="21"/>
      <c r="QUE130" s="21"/>
      <c r="QUF130" s="21"/>
      <c r="QUG130" s="21"/>
      <c r="QUH130" s="21"/>
      <c r="QUI130" s="21"/>
      <c r="QUJ130" s="21"/>
      <c r="QUK130" s="21"/>
      <c r="QUL130" s="21"/>
      <c r="QUM130" s="21"/>
      <c r="QUN130" s="21"/>
      <c r="QUO130" s="21"/>
      <c r="QUP130" s="21"/>
      <c r="QUQ130" s="21"/>
      <c r="QUR130" s="21"/>
      <c r="QUS130" s="21"/>
      <c r="QUT130" s="21"/>
      <c r="QUU130" s="21"/>
      <c r="QUV130" s="21"/>
      <c r="QUW130" s="21"/>
      <c r="QUX130" s="21"/>
      <c r="QUY130" s="21"/>
      <c r="QUZ130" s="21"/>
      <c r="QVA130" s="21"/>
      <c r="QVB130" s="21"/>
      <c r="QVC130" s="21"/>
      <c r="QVD130" s="21"/>
      <c r="QVE130" s="21"/>
      <c r="QVF130" s="21"/>
      <c r="QVG130" s="21"/>
      <c r="QVH130" s="21"/>
      <c r="QVI130" s="21"/>
      <c r="QVJ130" s="21"/>
      <c r="QVK130" s="21"/>
      <c r="QVL130" s="21"/>
      <c r="QVM130" s="21"/>
      <c r="QVN130" s="21"/>
      <c r="QVO130" s="21"/>
      <c r="QVP130" s="21"/>
      <c r="QVQ130" s="21"/>
      <c r="QVR130" s="21"/>
      <c r="QVS130" s="21"/>
      <c r="QVT130" s="21"/>
      <c r="QVU130" s="21"/>
      <c r="QVV130" s="21"/>
      <c r="QVW130" s="21"/>
      <c r="QVX130" s="21"/>
      <c r="QVY130" s="21"/>
      <c r="QVZ130" s="21"/>
      <c r="QWA130" s="21"/>
      <c r="QWB130" s="21"/>
      <c r="QWC130" s="21"/>
      <c r="QWD130" s="21"/>
      <c r="QWE130" s="21"/>
      <c r="QWF130" s="21"/>
      <c r="QWG130" s="21"/>
      <c r="QWH130" s="21"/>
      <c r="QWI130" s="21"/>
      <c r="QWJ130" s="21"/>
      <c r="QWK130" s="21"/>
      <c r="QWL130" s="21"/>
      <c r="QWM130" s="21"/>
      <c r="QWN130" s="21"/>
      <c r="QWO130" s="21"/>
      <c r="QWP130" s="21"/>
      <c r="QWQ130" s="21"/>
      <c r="QWR130" s="21"/>
      <c r="QWS130" s="21"/>
      <c r="QWT130" s="21"/>
      <c r="QWU130" s="21"/>
      <c r="QWV130" s="21"/>
      <c r="QWW130" s="21"/>
      <c r="QWX130" s="21"/>
      <c r="QWY130" s="21"/>
      <c r="QWZ130" s="21"/>
      <c r="QXA130" s="21"/>
      <c r="QXB130" s="21"/>
      <c r="QXC130" s="21"/>
      <c r="QXD130" s="21"/>
      <c r="QXE130" s="21"/>
      <c r="QXF130" s="21"/>
      <c r="QXG130" s="21"/>
      <c r="QXH130" s="21"/>
      <c r="QXI130" s="21"/>
      <c r="QXJ130" s="21"/>
      <c r="QXK130" s="21"/>
      <c r="QXL130" s="21"/>
      <c r="QXM130" s="21"/>
      <c r="QXN130" s="21"/>
      <c r="QXO130" s="21"/>
      <c r="QXP130" s="21"/>
      <c r="QXQ130" s="21"/>
      <c r="QXR130" s="21"/>
      <c r="QXS130" s="21"/>
      <c r="QXT130" s="21"/>
      <c r="QXU130" s="21"/>
      <c r="QXV130" s="21"/>
      <c r="QXW130" s="21"/>
      <c r="QXX130" s="21"/>
      <c r="QXY130" s="21"/>
      <c r="QXZ130" s="21"/>
      <c r="QYA130" s="21"/>
      <c r="QYB130" s="21"/>
      <c r="QYC130" s="21"/>
      <c r="QYD130" s="21"/>
      <c r="QYE130" s="21"/>
      <c r="QYF130" s="21"/>
      <c r="QYG130" s="21"/>
      <c r="QYH130" s="21"/>
      <c r="QYI130" s="21"/>
      <c r="QYJ130" s="21"/>
      <c r="QYK130" s="21"/>
      <c r="QYL130" s="21"/>
      <c r="QYM130" s="21"/>
      <c r="QYN130" s="21"/>
      <c r="QYO130" s="21"/>
      <c r="QYP130" s="21"/>
      <c r="QYQ130" s="21"/>
      <c r="QYR130" s="21"/>
      <c r="QYS130" s="21"/>
      <c r="QYT130" s="21"/>
      <c r="QYU130" s="21"/>
      <c r="QYV130" s="21"/>
      <c r="QYW130" s="21"/>
      <c r="QYX130" s="21"/>
      <c r="QYY130" s="21"/>
      <c r="QYZ130" s="21"/>
      <c r="QZA130" s="21"/>
      <c r="QZB130" s="21"/>
      <c r="QZC130" s="21"/>
      <c r="QZD130" s="21"/>
      <c r="QZE130" s="21"/>
      <c r="QZF130" s="21"/>
      <c r="QZG130" s="21"/>
      <c r="QZH130" s="21"/>
      <c r="QZI130" s="21"/>
      <c r="QZJ130" s="21"/>
      <c r="QZK130" s="21"/>
      <c r="QZL130" s="21"/>
      <c r="QZM130" s="21"/>
      <c r="QZN130" s="21"/>
      <c r="QZO130" s="21"/>
      <c r="QZP130" s="21"/>
      <c r="QZQ130" s="21"/>
      <c r="QZR130" s="21"/>
      <c r="QZS130" s="21"/>
      <c r="QZT130" s="21"/>
      <c r="QZU130" s="21"/>
      <c r="QZV130" s="21"/>
      <c r="QZW130" s="21"/>
      <c r="QZX130" s="21"/>
      <c r="QZY130" s="21"/>
      <c r="QZZ130" s="21"/>
      <c r="RAA130" s="21"/>
      <c r="RAB130" s="21"/>
      <c r="RAC130" s="21"/>
      <c r="RAD130" s="21"/>
      <c r="RAE130" s="21"/>
      <c r="RAF130" s="21"/>
      <c r="RAG130" s="21"/>
      <c r="RAH130" s="21"/>
      <c r="RAI130" s="21"/>
      <c r="RAJ130" s="21"/>
      <c r="RAK130" s="21"/>
      <c r="RAL130" s="21"/>
      <c r="RAM130" s="21"/>
      <c r="RAN130" s="21"/>
      <c r="RAO130" s="21"/>
      <c r="RAP130" s="21"/>
      <c r="RAQ130" s="21"/>
      <c r="RAR130" s="21"/>
      <c r="RAS130" s="21"/>
      <c r="RAT130" s="21"/>
      <c r="RAU130" s="21"/>
      <c r="RAV130" s="21"/>
      <c r="RAW130" s="21"/>
      <c r="RAX130" s="21"/>
      <c r="RAY130" s="21"/>
      <c r="RAZ130" s="21"/>
      <c r="RBA130" s="21"/>
      <c r="RBB130" s="21"/>
      <c r="RBC130" s="21"/>
      <c r="RBD130" s="21"/>
      <c r="RBE130" s="21"/>
      <c r="RBF130" s="21"/>
      <c r="RBG130" s="21"/>
      <c r="RBH130" s="21"/>
      <c r="RBI130" s="21"/>
      <c r="RBJ130" s="21"/>
      <c r="RBK130" s="21"/>
      <c r="RBL130" s="21"/>
      <c r="RBM130" s="21"/>
      <c r="RBN130" s="21"/>
      <c r="RBO130" s="21"/>
      <c r="RBP130" s="21"/>
      <c r="RBQ130" s="21"/>
      <c r="RBR130" s="21"/>
      <c r="RBS130" s="21"/>
      <c r="RBT130" s="21"/>
      <c r="RBU130" s="21"/>
      <c r="RBV130" s="21"/>
      <c r="RBW130" s="21"/>
      <c r="RBX130" s="21"/>
      <c r="RBY130" s="21"/>
      <c r="RBZ130" s="21"/>
      <c r="RCA130" s="21"/>
      <c r="RCB130" s="21"/>
      <c r="RCC130" s="21"/>
      <c r="RCD130" s="21"/>
      <c r="RCE130" s="21"/>
      <c r="RCF130" s="21"/>
      <c r="RCG130" s="21"/>
      <c r="RCH130" s="21"/>
      <c r="RCI130" s="21"/>
      <c r="RCJ130" s="21"/>
      <c r="RCK130" s="21"/>
      <c r="RCL130" s="21"/>
      <c r="RCM130" s="21"/>
      <c r="RCN130" s="21"/>
      <c r="RCO130" s="21"/>
      <c r="RCP130" s="21"/>
      <c r="RCQ130" s="21"/>
      <c r="RCR130" s="21"/>
      <c r="RCS130" s="21"/>
      <c r="RCT130" s="21"/>
      <c r="RCU130" s="21"/>
      <c r="RCV130" s="21"/>
      <c r="RCW130" s="21"/>
      <c r="RCX130" s="21"/>
      <c r="RCY130" s="21"/>
      <c r="RCZ130" s="21"/>
      <c r="RDA130" s="21"/>
      <c r="RDB130" s="21"/>
      <c r="RDC130" s="21"/>
      <c r="RDD130" s="21"/>
      <c r="RDE130" s="21"/>
      <c r="RDF130" s="21"/>
      <c r="RDG130" s="21"/>
      <c r="RDH130" s="21"/>
      <c r="RDI130" s="21"/>
      <c r="RDJ130" s="21"/>
      <c r="RDK130" s="21"/>
      <c r="RDL130" s="21"/>
      <c r="RDM130" s="21"/>
      <c r="RDN130" s="21"/>
      <c r="RDO130" s="21"/>
      <c r="RDP130" s="21"/>
      <c r="RDQ130" s="21"/>
      <c r="RDR130" s="21"/>
      <c r="RDS130" s="21"/>
      <c r="RDT130" s="21"/>
      <c r="RDU130" s="21"/>
      <c r="RDV130" s="21"/>
      <c r="RDW130" s="21"/>
      <c r="RDX130" s="21"/>
      <c r="RDY130" s="21"/>
      <c r="RDZ130" s="21"/>
      <c r="REA130" s="21"/>
      <c r="REB130" s="21"/>
      <c r="REC130" s="21"/>
      <c r="RED130" s="21"/>
      <c r="REE130" s="21"/>
      <c r="REF130" s="21"/>
      <c r="REG130" s="21"/>
      <c r="REH130" s="21"/>
      <c r="REI130" s="21"/>
      <c r="REJ130" s="21"/>
      <c r="REK130" s="21"/>
      <c r="REL130" s="21"/>
      <c r="REM130" s="21"/>
      <c r="REN130" s="21"/>
      <c r="REO130" s="21"/>
      <c r="REP130" s="21"/>
      <c r="REQ130" s="21"/>
      <c r="RER130" s="21"/>
      <c r="RES130" s="21"/>
      <c r="RET130" s="21"/>
      <c r="REU130" s="21"/>
      <c r="REV130" s="21"/>
      <c r="REW130" s="21"/>
      <c r="REX130" s="21"/>
      <c r="REY130" s="21"/>
      <c r="REZ130" s="21"/>
      <c r="RFA130" s="21"/>
      <c r="RFB130" s="21"/>
      <c r="RFC130" s="21"/>
      <c r="RFD130" s="21"/>
      <c r="RFE130" s="21"/>
      <c r="RFF130" s="21"/>
      <c r="RFG130" s="21"/>
      <c r="RFH130" s="21"/>
      <c r="RFI130" s="21"/>
      <c r="RFJ130" s="21"/>
      <c r="RFK130" s="21"/>
      <c r="RFL130" s="21"/>
      <c r="RFM130" s="21"/>
      <c r="RFN130" s="21"/>
      <c r="RFO130" s="21"/>
      <c r="RFP130" s="21"/>
      <c r="RFQ130" s="21"/>
      <c r="RFR130" s="21"/>
      <c r="RFS130" s="21"/>
      <c r="RFT130" s="21"/>
      <c r="RFU130" s="21"/>
      <c r="RFV130" s="21"/>
      <c r="RFW130" s="21"/>
      <c r="RFX130" s="21"/>
      <c r="RFY130" s="21"/>
      <c r="RFZ130" s="21"/>
      <c r="RGA130" s="21"/>
      <c r="RGB130" s="21"/>
      <c r="RGC130" s="21"/>
      <c r="RGD130" s="21"/>
      <c r="RGE130" s="21"/>
      <c r="RGF130" s="21"/>
      <c r="RGG130" s="21"/>
      <c r="RGH130" s="21"/>
      <c r="RGI130" s="21"/>
      <c r="RGJ130" s="21"/>
      <c r="RGK130" s="21"/>
      <c r="RGL130" s="21"/>
      <c r="RGM130" s="21"/>
      <c r="RGN130" s="21"/>
      <c r="RGO130" s="21"/>
      <c r="RGP130" s="21"/>
      <c r="RGQ130" s="21"/>
      <c r="RGR130" s="21"/>
      <c r="RGS130" s="21"/>
      <c r="RGT130" s="21"/>
      <c r="RGU130" s="21"/>
      <c r="RGV130" s="21"/>
      <c r="RGW130" s="21"/>
      <c r="RGX130" s="21"/>
      <c r="RGY130" s="21"/>
      <c r="RGZ130" s="21"/>
      <c r="RHA130" s="21"/>
      <c r="RHB130" s="21"/>
      <c r="RHC130" s="21"/>
      <c r="RHD130" s="21"/>
      <c r="RHE130" s="21"/>
      <c r="RHF130" s="21"/>
      <c r="RHG130" s="21"/>
      <c r="RHH130" s="21"/>
      <c r="RHI130" s="21"/>
      <c r="RHJ130" s="21"/>
      <c r="RHK130" s="21"/>
      <c r="RHL130" s="21"/>
      <c r="RHM130" s="21"/>
      <c r="RHN130" s="21"/>
      <c r="RHO130" s="21"/>
      <c r="RHP130" s="21"/>
      <c r="RHQ130" s="21"/>
      <c r="RHR130" s="21"/>
      <c r="RHS130" s="21"/>
      <c r="RHT130" s="21"/>
      <c r="RHU130" s="21"/>
      <c r="RHV130" s="21"/>
      <c r="RHW130" s="21"/>
      <c r="RHX130" s="21"/>
      <c r="RHY130" s="21"/>
      <c r="RHZ130" s="21"/>
      <c r="RIA130" s="21"/>
      <c r="RIB130" s="21"/>
      <c r="RIC130" s="21"/>
      <c r="RID130" s="21"/>
      <c r="RIE130" s="21"/>
      <c r="RIF130" s="21"/>
      <c r="RIG130" s="21"/>
      <c r="RIH130" s="21"/>
      <c r="RII130" s="21"/>
      <c r="RIJ130" s="21"/>
      <c r="RIK130" s="21"/>
      <c r="RIL130" s="21"/>
      <c r="RIM130" s="21"/>
      <c r="RIN130" s="21"/>
      <c r="RIO130" s="21"/>
      <c r="RIP130" s="21"/>
      <c r="RIQ130" s="21"/>
      <c r="RIR130" s="21"/>
      <c r="RIS130" s="21"/>
      <c r="RIT130" s="21"/>
      <c r="RIU130" s="21"/>
      <c r="RIV130" s="21"/>
      <c r="RIW130" s="21"/>
      <c r="RIX130" s="21"/>
      <c r="RIY130" s="21"/>
      <c r="RIZ130" s="21"/>
      <c r="RJA130" s="21"/>
      <c r="RJB130" s="21"/>
      <c r="RJC130" s="21"/>
      <c r="RJD130" s="21"/>
      <c r="RJE130" s="21"/>
      <c r="RJF130" s="21"/>
      <c r="RJG130" s="21"/>
      <c r="RJH130" s="21"/>
      <c r="RJI130" s="21"/>
      <c r="RJJ130" s="21"/>
      <c r="RJK130" s="21"/>
      <c r="RJL130" s="21"/>
      <c r="RJM130" s="21"/>
      <c r="RJN130" s="21"/>
      <c r="RJO130" s="21"/>
      <c r="RJP130" s="21"/>
      <c r="RJQ130" s="21"/>
      <c r="RJR130" s="21"/>
      <c r="RJS130" s="21"/>
      <c r="RJT130" s="21"/>
      <c r="RJU130" s="21"/>
      <c r="RJV130" s="21"/>
      <c r="RJW130" s="21"/>
      <c r="RJX130" s="21"/>
      <c r="RJY130" s="21"/>
      <c r="RJZ130" s="21"/>
      <c r="RKA130" s="21"/>
      <c r="RKB130" s="21"/>
      <c r="RKC130" s="21"/>
      <c r="RKD130" s="21"/>
      <c r="RKE130" s="21"/>
      <c r="RKF130" s="21"/>
      <c r="RKG130" s="21"/>
      <c r="RKH130" s="21"/>
      <c r="RKI130" s="21"/>
      <c r="RKJ130" s="21"/>
      <c r="RKK130" s="21"/>
      <c r="RKL130" s="21"/>
      <c r="RKM130" s="21"/>
      <c r="RKN130" s="21"/>
      <c r="RKO130" s="21"/>
      <c r="RKP130" s="21"/>
      <c r="RKQ130" s="21"/>
      <c r="RKR130" s="21"/>
      <c r="RKS130" s="21"/>
      <c r="RKT130" s="21"/>
      <c r="RKU130" s="21"/>
      <c r="RKV130" s="21"/>
      <c r="RKW130" s="21"/>
      <c r="RKX130" s="21"/>
      <c r="RKY130" s="21"/>
      <c r="RKZ130" s="21"/>
      <c r="RLA130" s="21"/>
      <c r="RLB130" s="21"/>
      <c r="RLC130" s="21"/>
      <c r="RLD130" s="21"/>
      <c r="RLE130" s="21"/>
      <c r="RLF130" s="21"/>
      <c r="RLG130" s="21"/>
      <c r="RLH130" s="21"/>
      <c r="RLI130" s="21"/>
      <c r="RLJ130" s="21"/>
      <c r="RLK130" s="21"/>
      <c r="RLL130" s="21"/>
      <c r="RLM130" s="21"/>
      <c r="RLN130" s="21"/>
      <c r="RLO130" s="21"/>
      <c r="RLP130" s="21"/>
      <c r="RLQ130" s="21"/>
      <c r="RLR130" s="21"/>
      <c r="RLS130" s="21"/>
      <c r="RLT130" s="21"/>
      <c r="RLU130" s="21"/>
      <c r="RLV130" s="21"/>
      <c r="RLW130" s="21"/>
      <c r="RLX130" s="21"/>
      <c r="RLY130" s="21"/>
      <c r="RLZ130" s="21"/>
      <c r="RMA130" s="21"/>
      <c r="RMB130" s="21"/>
      <c r="RMC130" s="21"/>
      <c r="RMD130" s="21"/>
      <c r="RME130" s="21"/>
      <c r="RMF130" s="21"/>
      <c r="RMG130" s="21"/>
      <c r="RMH130" s="21"/>
      <c r="RMI130" s="21"/>
      <c r="RMJ130" s="21"/>
      <c r="RMK130" s="21"/>
      <c r="RML130" s="21"/>
      <c r="RMM130" s="21"/>
      <c r="RMN130" s="21"/>
      <c r="RMO130" s="21"/>
      <c r="RMP130" s="21"/>
      <c r="RMQ130" s="21"/>
      <c r="RMR130" s="21"/>
      <c r="RMS130" s="21"/>
      <c r="RMT130" s="21"/>
      <c r="RMU130" s="21"/>
      <c r="RMV130" s="21"/>
      <c r="RMW130" s="21"/>
      <c r="RMX130" s="21"/>
      <c r="RMY130" s="21"/>
      <c r="RMZ130" s="21"/>
      <c r="RNA130" s="21"/>
      <c r="RNB130" s="21"/>
      <c r="RNC130" s="21"/>
      <c r="RND130" s="21"/>
      <c r="RNE130" s="21"/>
      <c r="RNF130" s="21"/>
      <c r="RNG130" s="21"/>
      <c r="RNH130" s="21"/>
      <c r="RNI130" s="21"/>
      <c r="RNJ130" s="21"/>
      <c r="RNK130" s="21"/>
      <c r="RNL130" s="21"/>
      <c r="RNM130" s="21"/>
      <c r="RNN130" s="21"/>
      <c r="RNO130" s="21"/>
      <c r="RNP130" s="21"/>
      <c r="RNQ130" s="21"/>
      <c r="RNR130" s="21"/>
      <c r="RNS130" s="21"/>
      <c r="RNT130" s="21"/>
      <c r="RNU130" s="21"/>
      <c r="RNV130" s="21"/>
      <c r="RNW130" s="21"/>
      <c r="RNX130" s="21"/>
      <c r="RNY130" s="21"/>
      <c r="RNZ130" s="21"/>
      <c r="ROA130" s="21"/>
      <c r="ROB130" s="21"/>
      <c r="ROC130" s="21"/>
      <c r="ROD130" s="21"/>
      <c r="ROE130" s="21"/>
      <c r="ROF130" s="21"/>
      <c r="ROG130" s="21"/>
      <c r="ROH130" s="21"/>
      <c r="ROI130" s="21"/>
      <c r="ROJ130" s="21"/>
      <c r="ROK130" s="21"/>
      <c r="ROL130" s="21"/>
      <c r="ROM130" s="21"/>
      <c r="RON130" s="21"/>
      <c r="ROO130" s="21"/>
      <c r="ROP130" s="21"/>
      <c r="ROQ130" s="21"/>
      <c r="ROR130" s="21"/>
      <c r="ROS130" s="21"/>
      <c r="ROT130" s="21"/>
      <c r="ROU130" s="21"/>
      <c r="ROV130" s="21"/>
      <c r="ROW130" s="21"/>
      <c r="ROX130" s="21"/>
      <c r="ROY130" s="21"/>
      <c r="ROZ130" s="21"/>
      <c r="RPA130" s="21"/>
      <c r="RPB130" s="21"/>
      <c r="RPC130" s="21"/>
      <c r="RPD130" s="21"/>
      <c r="RPE130" s="21"/>
      <c r="RPF130" s="21"/>
      <c r="RPG130" s="21"/>
      <c r="RPH130" s="21"/>
      <c r="RPI130" s="21"/>
      <c r="RPJ130" s="21"/>
      <c r="RPK130" s="21"/>
      <c r="RPL130" s="21"/>
      <c r="RPM130" s="21"/>
      <c r="RPN130" s="21"/>
      <c r="RPO130" s="21"/>
      <c r="RPP130" s="21"/>
      <c r="RPQ130" s="21"/>
      <c r="RPR130" s="21"/>
      <c r="RPS130" s="21"/>
      <c r="RPT130" s="21"/>
      <c r="RPU130" s="21"/>
      <c r="RPV130" s="21"/>
      <c r="RPW130" s="21"/>
      <c r="RPX130" s="21"/>
      <c r="RPY130" s="21"/>
      <c r="RPZ130" s="21"/>
      <c r="RQA130" s="21"/>
      <c r="RQB130" s="21"/>
      <c r="RQC130" s="21"/>
      <c r="RQD130" s="21"/>
      <c r="RQE130" s="21"/>
      <c r="RQF130" s="21"/>
      <c r="RQG130" s="21"/>
      <c r="RQH130" s="21"/>
      <c r="RQI130" s="21"/>
      <c r="RQJ130" s="21"/>
      <c r="RQK130" s="21"/>
      <c r="RQL130" s="21"/>
      <c r="RQM130" s="21"/>
      <c r="RQN130" s="21"/>
      <c r="RQO130" s="21"/>
      <c r="RQP130" s="21"/>
      <c r="RQQ130" s="21"/>
      <c r="RQR130" s="21"/>
      <c r="RQS130" s="21"/>
      <c r="RQT130" s="21"/>
      <c r="RQU130" s="21"/>
      <c r="RQV130" s="21"/>
      <c r="RQW130" s="21"/>
      <c r="RQX130" s="21"/>
      <c r="RQY130" s="21"/>
      <c r="RQZ130" s="21"/>
      <c r="RRA130" s="21"/>
      <c r="RRB130" s="21"/>
      <c r="RRC130" s="21"/>
      <c r="RRD130" s="21"/>
      <c r="RRE130" s="21"/>
      <c r="RRF130" s="21"/>
      <c r="RRG130" s="21"/>
      <c r="RRH130" s="21"/>
      <c r="RRI130" s="21"/>
      <c r="RRJ130" s="21"/>
      <c r="RRK130" s="21"/>
      <c r="RRL130" s="21"/>
      <c r="RRM130" s="21"/>
      <c r="RRN130" s="21"/>
      <c r="RRO130" s="21"/>
      <c r="RRP130" s="21"/>
      <c r="RRQ130" s="21"/>
      <c r="RRR130" s="21"/>
      <c r="RRS130" s="21"/>
      <c r="RRT130" s="21"/>
      <c r="RRU130" s="21"/>
      <c r="RRV130" s="21"/>
      <c r="RRW130" s="21"/>
      <c r="RRX130" s="21"/>
      <c r="RRY130" s="21"/>
      <c r="RRZ130" s="21"/>
      <c r="RSA130" s="21"/>
      <c r="RSB130" s="21"/>
      <c r="RSC130" s="21"/>
      <c r="RSD130" s="21"/>
      <c r="RSE130" s="21"/>
      <c r="RSF130" s="21"/>
      <c r="RSG130" s="21"/>
      <c r="RSH130" s="21"/>
      <c r="RSI130" s="21"/>
      <c r="RSJ130" s="21"/>
      <c r="RSK130" s="21"/>
      <c r="RSL130" s="21"/>
      <c r="RSM130" s="21"/>
      <c r="RSN130" s="21"/>
      <c r="RSO130" s="21"/>
      <c r="RSP130" s="21"/>
      <c r="RSQ130" s="21"/>
      <c r="RSR130" s="21"/>
      <c r="RSS130" s="21"/>
      <c r="RST130" s="21"/>
      <c r="RSU130" s="21"/>
      <c r="RSV130" s="21"/>
      <c r="RSW130" s="21"/>
      <c r="RSX130" s="21"/>
      <c r="RSY130" s="21"/>
      <c r="RSZ130" s="21"/>
      <c r="RTA130" s="21"/>
      <c r="RTB130" s="21"/>
      <c r="RTC130" s="21"/>
      <c r="RTD130" s="21"/>
      <c r="RTE130" s="21"/>
      <c r="RTF130" s="21"/>
      <c r="RTG130" s="21"/>
      <c r="RTH130" s="21"/>
      <c r="RTI130" s="21"/>
      <c r="RTJ130" s="21"/>
      <c r="RTK130" s="21"/>
      <c r="RTL130" s="21"/>
      <c r="RTM130" s="21"/>
      <c r="RTN130" s="21"/>
      <c r="RTO130" s="21"/>
      <c r="RTP130" s="21"/>
      <c r="RTQ130" s="21"/>
      <c r="RTR130" s="21"/>
      <c r="RTS130" s="21"/>
      <c r="RTT130" s="21"/>
      <c r="RTU130" s="21"/>
      <c r="RTV130" s="21"/>
      <c r="RTW130" s="21"/>
      <c r="RTX130" s="21"/>
      <c r="RTY130" s="21"/>
      <c r="RTZ130" s="21"/>
      <c r="RUA130" s="21"/>
      <c r="RUB130" s="21"/>
      <c r="RUC130" s="21"/>
      <c r="RUD130" s="21"/>
      <c r="RUE130" s="21"/>
      <c r="RUF130" s="21"/>
      <c r="RUG130" s="21"/>
      <c r="RUH130" s="21"/>
      <c r="RUI130" s="21"/>
      <c r="RUJ130" s="21"/>
      <c r="RUK130" s="21"/>
      <c r="RUL130" s="21"/>
      <c r="RUM130" s="21"/>
      <c r="RUN130" s="21"/>
      <c r="RUO130" s="21"/>
      <c r="RUP130" s="21"/>
      <c r="RUQ130" s="21"/>
      <c r="RUR130" s="21"/>
      <c r="RUS130" s="21"/>
      <c r="RUT130" s="21"/>
      <c r="RUU130" s="21"/>
      <c r="RUV130" s="21"/>
      <c r="RUW130" s="21"/>
      <c r="RUX130" s="21"/>
      <c r="RUY130" s="21"/>
      <c r="RUZ130" s="21"/>
      <c r="RVA130" s="21"/>
      <c r="RVB130" s="21"/>
      <c r="RVC130" s="21"/>
      <c r="RVD130" s="21"/>
      <c r="RVE130" s="21"/>
      <c r="RVF130" s="21"/>
      <c r="RVG130" s="21"/>
      <c r="RVH130" s="21"/>
      <c r="RVI130" s="21"/>
      <c r="RVJ130" s="21"/>
      <c r="RVK130" s="21"/>
      <c r="RVL130" s="21"/>
      <c r="RVM130" s="21"/>
      <c r="RVN130" s="21"/>
      <c r="RVO130" s="21"/>
      <c r="RVP130" s="21"/>
      <c r="RVQ130" s="21"/>
      <c r="RVR130" s="21"/>
      <c r="RVS130" s="21"/>
      <c r="RVT130" s="21"/>
      <c r="RVU130" s="21"/>
      <c r="RVV130" s="21"/>
      <c r="RVW130" s="21"/>
      <c r="RVX130" s="21"/>
      <c r="RVY130" s="21"/>
      <c r="RVZ130" s="21"/>
      <c r="RWA130" s="21"/>
      <c r="RWB130" s="21"/>
      <c r="RWC130" s="21"/>
      <c r="RWD130" s="21"/>
      <c r="RWE130" s="21"/>
      <c r="RWF130" s="21"/>
      <c r="RWG130" s="21"/>
      <c r="RWH130" s="21"/>
      <c r="RWI130" s="21"/>
      <c r="RWJ130" s="21"/>
      <c r="RWK130" s="21"/>
      <c r="RWL130" s="21"/>
      <c r="RWM130" s="21"/>
      <c r="RWN130" s="21"/>
      <c r="RWO130" s="21"/>
      <c r="RWP130" s="21"/>
      <c r="RWQ130" s="21"/>
      <c r="RWR130" s="21"/>
      <c r="RWS130" s="21"/>
      <c r="RWT130" s="21"/>
      <c r="RWU130" s="21"/>
      <c r="RWV130" s="21"/>
      <c r="RWW130" s="21"/>
      <c r="RWX130" s="21"/>
      <c r="RWY130" s="21"/>
      <c r="RWZ130" s="21"/>
      <c r="RXA130" s="21"/>
      <c r="RXB130" s="21"/>
      <c r="RXC130" s="21"/>
      <c r="RXD130" s="21"/>
      <c r="RXE130" s="21"/>
      <c r="RXF130" s="21"/>
      <c r="RXG130" s="21"/>
      <c r="RXH130" s="21"/>
      <c r="RXI130" s="21"/>
      <c r="RXJ130" s="21"/>
      <c r="RXK130" s="21"/>
      <c r="RXL130" s="21"/>
      <c r="RXM130" s="21"/>
      <c r="RXN130" s="21"/>
      <c r="RXO130" s="21"/>
      <c r="RXP130" s="21"/>
      <c r="RXQ130" s="21"/>
      <c r="RXR130" s="21"/>
      <c r="RXS130" s="21"/>
      <c r="RXT130" s="21"/>
      <c r="RXU130" s="21"/>
      <c r="RXV130" s="21"/>
      <c r="RXW130" s="21"/>
      <c r="RXX130" s="21"/>
      <c r="RXY130" s="21"/>
      <c r="RXZ130" s="21"/>
      <c r="RYA130" s="21"/>
      <c r="RYB130" s="21"/>
      <c r="RYC130" s="21"/>
      <c r="RYD130" s="21"/>
      <c r="RYE130" s="21"/>
      <c r="RYF130" s="21"/>
      <c r="RYG130" s="21"/>
      <c r="RYH130" s="21"/>
      <c r="RYI130" s="21"/>
      <c r="RYJ130" s="21"/>
      <c r="RYK130" s="21"/>
      <c r="RYL130" s="21"/>
      <c r="RYM130" s="21"/>
      <c r="RYN130" s="21"/>
      <c r="RYO130" s="21"/>
      <c r="RYP130" s="21"/>
      <c r="RYQ130" s="21"/>
      <c r="RYR130" s="21"/>
      <c r="RYS130" s="21"/>
      <c r="RYT130" s="21"/>
      <c r="RYU130" s="21"/>
      <c r="RYV130" s="21"/>
      <c r="RYW130" s="21"/>
      <c r="RYX130" s="21"/>
      <c r="RYY130" s="21"/>
      <c r="RYZ130" s="21"/>
      <c r="RZA130" s="21"/>
      <c r="RZB130" s="21"/>
      <c r="RZC130" s="21"/>
      <c r="RZD130" s="21"/>
      <c r="RZE130" s="21"/>
      <c r="RZF130" s="21"/>
      <c r="RZG130" s="21"/>
      <c r="RZH130" s="21"/>
      <c r="RZI130" s="21"/>
      <c r="RZJ130" s="21"/>
      <c r="RZK130" s="21"/>
      <c r="RZL130" s="21"/>
      <c r="RZM130" s="21"/>
      <c r="RZN130" s="21"/>
      <c r="RZO130" s="21"/>
      <c r="RZP130" s="21"/>
      <c r="RZQ130" s="21"/>
      <c r="RZR130" s="21"/>
      <c r="RZS130" s="21"/>
      <c r="RZT130" s="21"/>
      <c r="RZU130" s="21"/>
      <c r="RZV130" s="21"/>
      <c r="RZW130" s="21"/>
      <c r="RZX130" s="21"/>
      <c r="RZY130" s="21"/>
      <c r="RZZ130" s="21"/>
      <c r="SAA130" s="21"/>
      <c r="SAB130" s="21"/>
      <c r="SAC130" s="21"/>
      <c r="SAD130" s="21"/>
      <c r="SAE130" s="21"/>
      <c r="SAF130" s="21"/>
      <c r="SAG130" s="21"/>
      <c r="SAH130" s="21"/>
      <c r="SAI130" s="21"/>
      <c r="SAJ130" s="21"/>
      <c r="SAK130" s="21"/>
      <c r="SAL130" s="21"/>
      <c r="SAM130" s="21"/>
      <c r="SAN130" s="21"/>
      <c r="SAO130" s="21"/>
      <c r="SAP130" s="21"/>
      <c r="SAQ130" s="21"/>
      <c r="SAR130" s="21"/>
      <c r="SAS130" s="21"/>
      <c r="SAT130" s="21"/>
      <c r="SAU130" s="21"/>
      <c r="SAV130" s="21"/>
      <c r="SAW130" s="21"/>
      <c r="SAX130" s="21"/>
      <c r="SAY130" s="21"/>
      <c r="SAZ130" s="21"/>
      <c r="SBA130" s="21"/>
      <c r="SBB130" s="21"/>
      <c r="SBC130" s="21"/>
      <c r="SBD130" s="21"/>
      <c r="SBE130" s="21"/>
      <c r="SBF130" s="21"/>
      <c r="SBG130" s="21"/>
      <c r="SBH130" s="21"/>
      <c r="SBI130" s="21"/>
      <c r="SBJ130" s="21"/>
      <c r="SBK130" s="21"/>
      <c r="SBL130" s="21"/>
      <c r="SBM130" s="21"/>
      <c r="SBN130" s="21"/>
      <c r="SBO130" s="21"/>
      <c r="SBP130" s="21"/>
      <c r="SBQ130" s="21"/>
      <c r="SBR130" s="21"/>
      <c r="SBS130" s="21"/>
      <c r="SBT130" s="21"/>
      <c r="SBU130" s="21"/>
      <c r="SBV130" s="21"/>
      <c r="SBW130" s="21"/>
      <c r="SBX130" s="21"/>
      <c r="SBY130" s="21"/>
      <c r="SBZ130" s="21"/>
      <c r="SCA130" s="21"/>
      <c r="SCB130" s="21"/>
      <c r="SCC130" s="21"/>
      <c r="SCD130" s="21"/>
      <c r="SCE130" s="21"/>
      <c r="SCF130" s="21"/>
      <c r="SCG130" s="21"/>
      <c r="SCH130" s="21"/>
      <c r="SCI130" s="21"/>
      <c r="SCJ130" s="21"/>
      <c r="SCK130" s="21"/>
      <c r="SCL130" s="21"/>
      <c r="SCM130" s="21"/>
      <c r="SCN130" s="21"/>
      <c r="SCO130" s="21"/>
      <c r="SCP130" s="21"/>
      <c r="SCQ130" s="21"/>
      <c r="SCR130" s="21"/>
      <c r="SCS130" s="21"/>
      <c r="SCT130" s="21"/>
      <c r="SCU130" s="21"/>
      <c r="SCV130" s="21"/>
      <c r="SCW130" s="21"/>
      <c r="SCX130" s="21"/>
      <c r="SCY130" s="21"/>
      <c r="SCZ130" s="21"/>
      <c r="SDA130" s="21"/>
      <c r="SDB130" s="21"/>
      <c r="SDC130" s="21"/>
      <c r="SDD130" s="21"/>
      <c r="SDE130" s="21"/>
      <c r="SDF130" s="21"/>
      <c r="SDG130" s="21"/>
      <c r="SDH130" s="21"/>
      <c r="SDI130" s="21"/>
      <c r="SDJ130" s="21"/>
      <c r="SDK130" s="21"/>
      <c r="SDL130" s="21"/>
      <c r="SDM130" s="21"/>
      <c r="SDN130" s="21"/>
      <c r="SDO130" s="21"/>
      <c r="SDP130" s="21"/>
      <c r="SDQ130" s="21"/>
      <c r="SDR130" s="21"/>
      <c r="SDS130" s="21"/>
      <c r="SDT130" s="21"/>
      <c r="SDU130" s="21"/>
      <c r="SDV130" s="21"/>
      <c r="SDW130" s="21"/>
      <c r="SDX130" s="21"/>
      <c r="SDY130" s="21"/>
      <c r="SDZ130" s="21"/>
      <c r="SEA130" s="21"/>
      <c r="SEB130" s="21"/>
      <c r="SEC130" s="21"/>
      <c r="SED130" s="21"/>
      <c r="SEE130" s="21"/>
      <c r="SEF130" s="21"/>
      <c r="SEG130" s="21"/>
      <c r="SEH130" s="21"/>
      <c r="SEI130" s="21"/>
      <c r="SEJ130" s="21"/>
      <c r="SEK130" s="21"/>
      <c r="SEL130" s="21"/>
      <c r="SEM130" s="21"/>
      <c r="SEN130" s="21"/>
      <c r="SEO130" s="21"/>
      <c r="SEP130" s="21"/>
      <c r="SEQ130" s="21"/>
      <c r="SER130" s="21"/>
      <c r="SES130" s="21"/>
      <c r="SET130" s="21"/>
      <c r="SEU130" s="21"/>
      <c r="SEV130" s="21"/>
      <c r="SEW130" s="21"/>
      <c r="SEX130" s="21"/>
      <c r="SEY130" s="21"/>
      <c r="SEZ130" s="21"/>
      <c r="SFA130" s="21"/>
      <c r="SFB130" s="21"/>
      <c r="SFC130" s="21"/>
      <c r="SFD130" s="21"/>
      <c r="SFE130" s="21"/>
      <c r="SFF130" s="21"/>
      <c r="SFG130" s="21"/>
      <c r="SFH130" s="21"/>
      <c r="SFI130" s="21"/>
      <c r="SFJ130" s="21"/>
      <c r="SFK130" s="21"/>
      <c r="SFL130" s="21"/>
      <c r="SFM130" s="21"/>
      <c r="SFN130" s="21"/>
      <c r="SFO130" s="21"/>
      <c r="SFP130" s="21"/>
      <c r="SFQ130" s="21"/>
      <c r="SFR130" s="21"/>
      <c r="SFS130" s="21"/>
      <c r="SFT130" s="21"/>
      <c r="SFU130" s="21"/>
      <c r="SFV130" s="21"/>
      <c r="SFW130" s="21"/>
      <c r="SFX130" s="21"/>
      <c r="SFY130" s="21"/>
      <c r="SFZ130" s="21"/>
      <c r="SGA130" s="21"/>
      <c r="SGB130" s="21"/>
      <c r="SGC130" s="21"/>
      <c r="SGD130" s="21"/>
      <c r="SGE130" s="21"/>
      <c r="SGF130" s="21"/>
      <c r="SGG130" s="21"/>
      <c r="SGH130" s="21"/>
      <c r="SGI130" s="21"/>
      <c r="SGJ130" s="21"/>
      <c r="SGK130" s="21"/>
      <c r="SGL130" s="21"/>
      <c r="SGM130" s="21"/>
      <c r="SGN130" s="21"/>
      <c r="SGO130" s="21"/>
      <c r="SGP130" s="21"/>
      <c r="SGQ130" s="21"/>
      <c r="SGR130" s="21"/>
      <c r="SGS130" s="21"/>
      <c r="SGT130" s="21"/>
      <c r="SGU130" s="21"/>
      <c r="SGV130" s="21"/>
      <c r="SGW130" s="21"/>
      <c r="SGX130" s="21"/>
      <c r="SGY130" s="21"/>
      <c r="SGZ130" s="21"/>
      <c r="SHA130" s="21"/>
      <c r="SHB130" s="21"/>
      <c r="SHC130" s="21"/>
      <c r="SHD130" s="21"/>
      <c r="SHE130" s="21"/>
      <c r="SHF130" s="21"/>
      <c r="SHG130" s="21"/>
      <c r="SHH130" s="21"/>
      <c r="SHI130" s="21"/>
      <c r="SHJ130" s="21"/>
      <c r="SHK130" s="21"/>
      <c r="SHL130" s="21"/>
      <c r="SHM130" s="21"/>
      <c r="SHN130" s="21"/>
      <c r="SHO130" s="21"/>
      <c r="SHP130" s="21"/>
      <c r="SHQ130" s="21"/>
      <c r="SHR130" s="21"/>
      <c r="SHS130" s="21"/>
      <c r="SHT130" s="21"/>
      <c r="SHU130" s="21"/>
      <c r="SHV130" s="21"/>
      <c r="SHW130" s="21"/>
      <c r="SHX130" s="21"/>
      <c r="SHY130" s="21"/>
      <c r="SHZ130" s="21"/>
      <c r="SIA130" s="21"/>
      <c r="SIB130" s="21"/>
      <c r="SIC130" s="21"/>
      <c r="SID130" s="21"/>
      <c r="SIE130" s="21"/>
      <c r="SIF130" s="21"/>
      <c r="SIG130" s="21"/>
      <c r="SIH130" s="21"/>
      <c r="SII130" s="21"/>
      <c r="SIJ130" s="21"/>
      <c r="SIK130" s="21"/>
      <c r="SIL130" s="21"/>
      <c r="SIM130" s="21"/>
      <c r="SIN130" s="21"/>
      <c r="SIO130" s="21"/>
      <c r="SIP130" s="21"/>
      <c r="SIQ130" s="21"/>
      <c r="SIR130" s="21"/>
      <c r="SIS130" s="21"/>
      <c r="SIT130" s="21"/>
      <c r="SIU130" s="21"/>
      <c r="SIV130" s="21"/>
      <c r="SIW130" s="21"/>
      <c r="SIX130" s="21"/>
      <c r="SIY130" s="21"/>
      <c r="SIZ130" s="21"/>
      <c r="SJA130" s="21"/>
      <c r="SJB130" s="21"/>
      <c r="SJC130" s="21"/>
      <c r="SJD130" s="21"/>
      <c r="SJE130" s="21"/>
      <c r="SJF130" s="21"/>
      <c r="SJG130" s="21"/>
      <c r="SJH130" s="21"/>
      <c r="SJI130" s="21"/>
      <c r="SJJ130" s="21"/>
      <c r="SJK130" s="21"/>
      <c r="SJL130" s="21"/>
      <c r="SJM130" s="21"/>
      <c r="SJN130" s="21"/>
      <c r="SJO130" s="21"/>
      <c r="SJP130" s="21"/>
      <c r="SJQ130" s="21"/>
      <c r="SJR130" s="21"/>
      <c r="SJS130" s="21"/>
      <c r="SJT130" s="21"/>
      <c r="SJU130" s="21"/>
      <c r="SJV130" s="21"/>
      <c r="SJW130" s="21"/>
      <c r="SJX130" s="21"/>
      <c r="SJY130" s="21"/>
      <c r="SJZ130" s="21"/>
      <c r="SKA130" s="21"/>
      <c r="SKB130" s="21"/>
      <c r="SKC130" s="21"/>
      <c r="SKD130" s="21"/>
      <c r="SKE130" s="21"/>
      <c r="SKF130" s="21"/>
      <c r="SKG130" s="21"/>
      <c r="SKH130" s="21"/>
      <c r="SKI130" s="21"/>
      <c r="SKJ130" s="21"/>
      <c r="SKK130" s="21"/>
      <c r="SKL130" s="21"/>
      <c r="SKM130" s="21"/>
      <c r="SKN130" s="21"/>
      <c r="SKO130" s="21"/>
      <c r="SKP130" s="21"/>
      <c r="SKQ130" s="21"/>
      <c r="SKR130" s="21"/>
      <c r="SKS130" s="21"/>
      <c r="SKT130" s="21"/>
      <c r="SKU130" s="21"/>
      <c r="SKV130" s="21"/>
      <c r="SKW130" s="21"/>
      <c r="SKX130" s="21"/>
      <c r="SKY130" s="21"/>
      <c r="SKZ130" s="21"/>
      <c r="SLA130" s="21"/>
      <c r="SLB130" s="21"/>
      <c r="SLC130" s="21"/>
      <c r="SLD130" s="21"/>
      <c r="SLE130" s="21"/>
      <c r="SLF130" s="21"/>
      <c r="SLG130" s="21"/>
      <c r="SLH130" s="21"/>
      <c r="SLI130" s="21"/>
      <c r="SLJ130" s="21"/>
      <c r="SLK130" s="21"/>
      <c r="SLL130" s="21"/>
      <c r="SLM130" s="21"/>
      <c r="SLN130" s="21"/>
      <c r="SLO130" s="21"/>
      <c r="SLP130" s="21"/>
      <c r="SLQ130" s="21"/>
      <c r="SLR130" s="21"/>
      <c r="SLS130" s="21"/>
      <c r="SLT130" s="21"/>
      <c r="SLU130" s="21"/>
      <c r="SLV130" s="21"/>
      <c r="SLW130" s="21"/>
      <c r="SLX130" s="21"/>
      <c r="SLY130" s="21"/>
      <c r="SLZ130" s="21"/>
      <c r="SMA130" s="21"/>
      <c r="SMB130" s="21"/>
      <c r="SMC130" s="21"/>
      <c r="SMD130" s="21"/>
      <c r="SME130" s="21"/>
      <c r="SMF130" s="21"/>
      <c r="SMG130" s="21"/>
      <c r="SMH130" s="21"/>
      <c r="SMI130" s="21"/>
      <c r="SMJ130" s="21"/>
      <c r="SMK130" s="21"/>
      <c r="SML130" s="21"/>
      <c r="SMM130" s="21"/>
      <c r="SMN130" s="21"/>
      <c r="SMO130" s="21"/>
      <c r="SMP130" s="21"/>
      <c r="SMQ130" s="21"/>
      <c r="SMR130" s="21"/>
      <c r="SMS130" s="21"/>
      <c r="SMT130" s="21"/>
      <c r="SMU130" s="21"/>
      <c r="SMV130" s="21"/>
      <c r="SMW130" s="21"/>
      <c r="SMX130" s="21"/>
      <c r="SMY130" s="21"/>
      <c r="SMZ130" s="21"/>
      <c r="SNA130" s="21"/>
      <c r="SNB130" s="21"/>
      <c r="SNC130" s="21"/>
      <c r="SND130" s="21"/>
      <c r="SNE130" s="21"/>
      <c r="SNF130" s="21"/>
      <c r="SNG130" s="21"/>
      <c r="SNH130" s="21"/>
      <c r="SNI130" s="21"/>
      <c r="SNJ130" s="21"/>
      <c r="SNK130" s="21"/>
      <c r="SNL130" s="21"/>
      <c r="SNM130" s="21"/>
      <c r="SNN130" s="21"/>
      <c r="SNO130" s="21"/>
      <c r="SNP130" s="21"/>
      <c r="SNQ130" s="21"/>
      <c r="SNR130" s="21"/>
      <c r="SNS130" s="21"/>
      <c r="SNT130" s="21"/>
      <c r="SNU130" s="21"/>
      <c r="SNV130" s="21"/>
      <c r="SNW130" s="21"/>
      <c r="SNX130" s="21"/>
      <c r="SNY130" s="21"/>
      <c r="SNZ130" s="21"/>
      <c r="SOA130" s="21"/>
      <c r="SOB130" s="21"/>
      <c r="SOC130" s="21"/>
      <c r="SOD130" s="21"/>
      <c r="SOE130" s="21"/>
      <c r="SOF130" s="21"/>
      <c r="SOG130" s="21"/>
      <c r="SOH130" s="21"/>
      <c r="SOI130" s="21"/>
      <c r="SOJ130" s="21"/>
      <c r="SOK130" s="21"/>
      <c r="SOL130" s="21"/>
      <c r="SOM130" s="21"/>
      <c r="SON130" s="21"/>
      <c r="SOO130" s="21"/>
      <c r="SOP130" s="21"/>
      <c r="SOQ130" s="21"/>
      <c r="SOR130" s="21"/>
      <c r="SOS130" s="21"/>
      <c r="SOT130" s="21"/>
      <c r="SOU130" s="21"/>
      <c r="SOV130" s="21"/>
      <c r="SOW130" s="21"/>
      <c r="SOX130" s="21"/>
      <c r="SOY130" s="21"/>
      <c r="SOZ130" s="21"/>
      <c r="SPA130" s="21"/>
      <c r="SPB130" s="21"/>
      <c r="SPC130" s="21"/>
      <c r="SPD130" s="21"/>
      <c r="SPE130" s="21"/>
      <c r="SPF130" s="21"/>
      <c r="SPG130" s="21"/>
      <c r="SPH130" s="21"/>
      <c r="SPI130" s="21"/>
      <c r="SPJ130" s="21"/>
      <c r="SPK130" s="21"/>
      <c r="SPL130" s="21"/>
      <c r="SPM130" s="21"/>
      <c r="SPN130" s="21"/>
      <c r="SPO130" s="21"/>
      <c r="SPP130" s="21"/>
      <c r="SPQ130" s="21"/>
      <c r="SPR130" s="21"/>
      <c r="SPS130" s="21"/>
      <c r="SPT130" s="21"/>
      <c r="SPU130" s="21"/>
      <c r="SPV130" s="21"/>
      <c r="SPW130" s="21"/>
      <c r="SPX130" s="21"/>
      <c r="SPY130" s="21"/>
      <c r="SPZ130" s="21"/>
      <c r="SQA130" s="21"/>
      <c r="SQB130" s="21"/>
      <c r="SQC130" s="21"/>
      <c r="SQD130" s="21"/>
      <c r="SQE130" s="21"/>
      <c r="SQF130" s="21"/>
      <c r="SQG130" s="21"/>
      <c r="SQH130" s="21"/>
      <c r="SQI130" s="21"/>
      <c r="SQJ130" s="21"/>
      <c r="SQK130" s="21"/>
      <c r="SQL130" s="21"/>
      <c r="SQM130" s="21"/>
      <c r="SQN130" s="21"/>
      <c r="SQO130" s="21"/>
      <c r="SQP130" s="21"/>
      <c r="SQQ130" s="21"/>
      <c r="SQR130" s="21"/>
      <c r="SQS130" s="21"/>
      <c r="SQT130" s="21"/>
      <c r="SQU130" s="21"/>
      <c r="SQV130" s="21"/>
      <c r="SQW130" s="21"/>
      <c r="SQX130" s="21"/>
      <c r="SQY130" s="21"/>
      <c r="SQZ130" s="21"/>
      <c r="SRA130" s="21"/>
      <c r="SRB130" s="21"/>
      <c r="SRC130" s="21"/>
      <c r="SRD130" s="21"/>
      <c r="SRE130" s="21"/>
      <c r="SRF130" s="21"/>
      <c r="SRG130" s="21"/>
      <c r="SRH130" s="21"/>
      <c r="SRI130" s="21"/>
      <c r="SRJ130" s="21"/>
      <c r="SRK130" s="21"/>
      <c r="SRL130" s="21"/>
      <c r="SRM130" s="21"/>
      <c r="SRN130" s="21"/>
      <c r="SRO130" s="21"/>
      <c r="SRP130" s="21"/>
      <c r="SRQ130" s="21"/>
      <c r="SRR130" s="21"/>
      <c r="SRS130" s="21"/>
      <c r="SRT130" s="21"/>
      <c r="SRU130" s="21"/>
      <c r="SRV130" s="21"/>
      <c r="SRW130" s="21"/>
      <c r="SRX130" s="21"/>
      <c r="SRY130" s="21"/>
      <c r="SRZ130" s="21"/>
      <c r="SSA130" s="21"/>
      <c r="SSB130" s="21"/>
      <c r="SSC130" s="21"/>
      <c r="SSD130" s="21"/>
      <c r="SSE130" s="21"/>
      <c r="SSF130" s="21"/>
      <c r="SSG130" s="21"/>
      <c r="SSH130" s="21"/>
      <c r="SSI130" s="21"/>
      <c r="SSJ130" s="21"/>
      <c r="SSK130" s="21"/>
      <c r="SSL130" s="21"/>
      <c r="SSM130" s="21"/>
      <c r="SSN130" s="21"/>
      <c r="SSO130" s="21"/>
      <c r="SSP130" s="21"/>
      <c r="SSQ130" s="21"/>
      <c r="SSR130" s="21"/>
      <c r="SSS130" s="21"/>
      <c r="SST130" s="21"/>
      <c r="SSU130" s="21"/>
      <c r="SSV130" s="21"/>
      <c r="SSW130" s="21"/>
      <c r="SSX130" s="21"/>
      <c r="SSY130" s="21"/>
      <c r="SSZ130" s="21"/>
      <c r="STA130" s="21"/>
      <c r="STB130" s="21"/>
      <c r="STC130" s="21"/>
      <c r="STD130" s="21"/>
      <c r="STE130" s="21"/>
      <c r="STF130" s="21"/>
      <c r="STG130" s="21"/>
      <c r="STH130" s="21"/>
      <c r="STI130" s="21"/>
      <c r="STJ130" s="21"/>
      <c r="STK130" s="21"/>
      <c r="STL130" s="21"/>
      <c r="STM130" s="21"/>
      <c r="STN130" s="21"/>
      <c r="STO130" s="21"/>
      <c r="STP130" s="21"/>
      <c r="STQ130" s="21"/>
      <c r="STR130" s="21"/>
      <c r="STS130" s="21"/>
      <c r="STT130" s="21"/>
      <c r="STU130" s="21"/>
      <c r="STV130" s="21"/>
      <c r="STW130" s="21"/>
      <c r="STX130" s="21"/>
      <c r="STY130" s="21"/>
      <c r="STZ130" s="21"/>
      <c r="SUA130" s="21"/>
      <c r="SUB130" s="21"/>
      <c r="SUC130" s="21"/>
      <c r="SUD130" s="21"/>
      <c r="SUE130" s="21"/>
      <c r="SUF130" s="21"/>
      <c r="SUG130" s="21"/>
      <c r="SUH130" s="21"/>
      <c r="SUI130" s="21"/>
      <c r="SUJ130" s="21"/>
      <c r="SUK130" s="21"/>
      <c r="SUL130" s="21"/>
      <c r="SUM130" s="21"/>
      <c r="SUN130" s="21"/>
      <c r="SUO130" s="21"/>
      <c r="SUP130" s="21"/>
      <c r="SUQ130" s="21"/>
      <c r="SUR130" s="21"/>
      <c r="SUS130" s="21"/>
      <c r="SUT130" s="21"/>
      <c r="SUU130" s="21"/>
      <c r="SUV130" s="21"/>
      <c r="SUW130" s="21"/>
      <c r="SUX130" s="21"/>
      <c r="SUY130" s="21"/>
      <c r="SUZ130" s="21"/>
      <c r="SVA130" s="21"/>
      <c r="SVB130" s="21"/>
      <c r="SVC130" s="21"/>
      <c r="SVD130" s="21"/>
      <c r="SVE130" s="21"/>
      <c r="SVF130" s="21"/>
      <c r="SVG130" s="21"/>
      <c r="SVH130" s="21"/>
      <c r="SVI130" s="21"/>
      <c r="SVJ130" s="21"/>
      <c r="SVK130" s="21"/>
      <c r="SVL130" s="21"/>
      <c r="SVM130" s="21"/>
      <c r="SVN130" s="21"/>
      <c r="SVO130" s="21"/>
      <c r="SVP130" s="21"/>
      <c r="SVQ130" s="21"/>
      <c r="SVR130" s="21"/>
      <c r="SVS130" s="21"/>
      <c r="SVT130" s="21"/>
      <c r="SVU130" s="21"/>
      <c r="SVV130" s="21"/>
      <c r="SVW130" s="21"/>
      <c r="SVX130" s="21"/>
      <c r="SVY130" s="21"/>
      <c r="SVZ130" s="21"/>
      <c r="SWA130" s="21"/>
      <c r="SWB130" s="21"/>
      <c r="SWC130" s="21"/>
      <c r="SWD130" s="21"/>
      <c r="SWE130" s="21"/>
      <c r="SWF130" s="21"/>
      <c r="SWG130" s="21"/>
      <c r="SWH130" s="21"/>
      <c r="SWI130" s="21"/>
      <c r="SWJ130" s="21"/>
      <c r="SWK130" s="21"/>
      <c r="SWL130" s="21"/>
      <c r="SWM130" s="21"/>
      <c r="SWN130" s="21"/>
      <c r="SWO130" s="21"/>
      <c r="SWP130" s="21"/>
      <c r="SWQ130" s="21"/>
      <c r="SWR130" s="21"/>
      <c r="SWS130" s="21"/>
      <c r="SWT130" s="21"/>
      <c r="SWU130" s="21"/>
      <c r="SWV130" s="21"/>
      <c r="SWW130" s="21"/>
      <c r="SWX130" s="21"/>
      <c r="SWY130" s="21"/>
      <c r="SWZ130" s="21"/>
      <c r="SXA130" s="21"/>
      <c r="SXB130" s="21"/>
      <c r="SXC130" s="21"/>
      <c r="SXD130" s="21"/>
      <c r="SXE130" s="21"/>
      <c r="SXF130" s="21"/>
      <c r="SXG130" s="21"/>
      <c r="SXH130" s="21"/>
      <c r="SXI130" s="21"/>
      <c r="SXJ130" s="21"/>
      <c r="SXK130" s="21"/>
      <c r="SXL130" s="21"/>
      <c r="SXM130" s="21"/>
      <c r="SXN130" s="21"/>
      <c r="SXO130" s="21"/>
      <c r="SXP130" s="21"/>
      <c r="SXQ130" s="21"/>
      <c r="SXR130" s="21"/>
      <c r="SXS130" s="21"/>
      <c r="SXT130" s="21"/>
      <c r="SXU130" s="21"/>
      <c r="SXV130" s="21"/>
      <c r="SXW130" s="21"/>
      <c r="SXX130" s="21"/>
      <c r="SXY130" s="21"/>
      <c r="SXZ130" s="21"/>
      <c r="SYA130" s="21"/>
      <c r="SYB130" s="21"/>
      <c r="SYC130" s="21"/>
      <c r="SYD130" s="21"/>
      <c r="SYE130" s="21"/>
      <c r="SYF130" s="21"/>
      <c r="SYG130" s="21"/>
      <c r="SYH130" s="21"/>
      <c r="SYI130" s="21"/>
      <c r="SYJ130" s="21"/>
      <c r="SYK130" s="21"/>
      <c r="SYL130" s="21"/>
      <c r="SYM130" s="21"/>
      <c r="SYN130" s="21"/>
      <c r="SYO130" s="21"/>
      <c r="SYP130" s="21"/>
      <c r="SYQ130" s="21"/>
      <c r="SYR130" s="21"/>
      <c r="SYS130" s="21"/>
      <c r="SYT130" s="21"/>
      <c r="SYU130" s="21"/>
      <c r="SYV130" s="21"/>
      <c r="SYW130" s="21"/>
      <c r="SYX130" s="21"/>
      <c r="SYY130" s="21"/>
      <c r="SYZ130" s="21"/>
      <c r="SZA130" s="21"/>
      <c r="SZB130" s="21"/>
      <c r="SZC130" s="21"/>
      <c r="SZD130" s="21"/>
      <c r="SZE130" s="21"/>
      <c r="SZF130" s="21"/>
      <c r="SZG130" s="21"/>
      <c r="SZH130" s="21"/>
      <c r="SZI130" s="21"/>
      <c r="SZJ130" s="21"/>
      <c r="SZK130" s="21"/>
      <c r="SZL130" s="21"/>
      <c r="SZM130" s="21"/>
      <c r="SZN130" s="21"/>
      <c r="SZO130" s="21"/>
      <c r="SZP130" s="21"/>
      <c r="SZQ130" s="21"/>
      <c r="SZR130" s="21"/>
      <c r="SZS130" s="21"/>
      <c r="SZT130" s="21"/>
      <c r="SZU130" s="21"/>
      <c r="SZV130" s="21"/>
      <c r="SZW130" s="21"/>
      <c r="SZX130" s="21"/>
      <c r="SZY130" s="21"/>
      <c r="SZZ130" s="21"/>
      <c r="TAA130" s="21"/>
      <c r="TAB130" s="21"/>
      <c r="TAC130" s="21"/>
      <c r="TAD130" s="21"/>
      <c r="TAE130" s="21"/>
      <c r="TAF130" s="21"/>
      <c r="TAG130" s="21"/>
      <c r="TAH130" s="21"/>
      <c r="TAI130" s="21"/>
      <c r="TAJ130" s="21"/>
      <c r="TAK130" s="21"/>
      <c r="TAL130" s="21"/>
      <c r="TAM130" s="21"/>
      <c r="TAN130" s="21"/>
      <c r="TAO130" s="21"/>
      <c r="TAP130" s="21"/>
      <c r="TAQ130" s="21"/>
      <c r="TAR130" s="21"/>
      <c r="TAS130" s="21"/>
      <c r="TAT130" s="21"/>
      <c r="TAU130" s="21"/>
      <c r="TAV130" s="21"/>
      <c r="TAW130" s="21"/>
      <c r="TAX130" s="21"/>
      <c r="TAY130" s="21"/>
      <c r="TAZ130" s="21"/>
      <c r="TBA130" s="21"/>
      <c r="TBB130" s="21"/>
      <c r="TBC130" s="21"/>
      <c r="TBD130" s="21"/>
      <c r="TBE130" s="21"/>
      <c r="TBF130" s="21"/>
      <c r="TBG130" s="21"/>
      <c r="TBH130" s="21"/>
      <c r="TBI130" s="21"/>
      <c r="TBJ130" s="21"/>
      <c r="TBK130" s="21"/>
      <c r="TBL130" s="21"/>
      <c r="TBM130" s="21"/>
      <c r="TBN130" s="21"/>
      <c r="TBO130" s="21"/>
      <c r="TBP130" s="21"/>
      <c r="TBQ130" s="21"/>
      <c r="TBR130" s="21"/>
      <c r="TBS130" s="21"/>
      <c r="TBT130" s="21"/>
      <c r="TBU130" s="21"/>
      <c r="TBV130" s="21"/>
      <c r="TBW130" s="21"/>
      <c r="TBX130" s="21"/>
      <c r="TBY130" s="21"/>
      <c r="TBZ130" s="21"/>
      <c r="TCA130" s="21"/>
      <c r="TCB130" s="21"/>
      <c r="TCC130" s="21"/>
      <c r="TCD130" s="21"/>
      <c r="TCE130" s="21"/>
      <c r="TCF130" s="21"/>
      <c r="TCG130" s="21"/>
      <c r="TCH130" s="21"/>
      <c r="TCI130" s="21"/>
      <c r="TCJ130" s="21"/>
      <c r="TCK130" s="21"/>
      <c r="TCL130" s="21"/>
      <c r="TCM130" s="21"/>
      <c r="TCN130" s="21"/>
      <c r="TCO130" s="21"/>
      <c r="TCP130" s="21"/>
      <c r="TCQ130" s="21"/>
      <c r="TCR130" s="21"/>
      <c r="TCS130" s="21"/>
      <c r="TCT130" s="21"/>
      <c r="TCU130" s="21"/>
      <c r="TCV130" s="21"/>
      <c r="TCW130" s="21"/>
      <c r="TCX130" s="21"/>
      <c r="TCY130" s="21"/>
      <c r="TCZ130" s="21"/>
      <c r="TDA130" s="21"/>
      <c r="TDB130" s="21"/>
      <c r="TDC130" s="21"/>
      <c r="TDD130" s="21"/>
      <c r="TDE130" s="21"/>
      <c r="TDF130" s="21"/>
      <c r="TDG130" s="21"/>
      <c r="TDH130" s="21"/>
      <c r="TDI130" s="21"/>
      <c r="TDJ130" s="21"/>
      <c r="TDK130" s="21"/>
      <c r="TDL130" s="21"/>
      <c r="TDM130" s="21"/>
      <c r="TDN130" s="21"/>
      <c r="TDO130" s="21"/>
      <c r="TDP130" s="21"/>
      <c r="TDQ130" s="21"/>
      <c r="TDR130" s="21"/>
      <c r="TDS130" s="21"/>
      <c r="TDT130" s="21"/>
      <c r="TDU130" s="21"/>
      <c r="TDV130" s="21"/>
      <c r="TDW130" s="21"/>
      <c r="TDX130" s="21"/>
      <c r="TDY130" s="21"/>
      <c r="TDZ130" s="21"/>
      <c r="TEA130" s="21"/>
      <c r="TEB130" s="21"/>
      <c r="TEC130" s="21"/>
      <c r="TED130" s="21"/>
      <c r="TEE130" s="21"/>
      <c r="TEF130" s="21"/>
      <c r="TEG130" s="21"/>
      <c r="TEH130" s="21"/>
      <c r="TEI130" s="21"/>
      <c r="TEJ130" s="21"/>
      <c r="TEK130" s="21"/>
      <c r="TEL130" s="21"/>
      <c r="TEM130" s="21"/>
      <c r="TEN130" s="21"/>
      <c r="TEO130" s="21"/>
      <c r="TEP130" s="21"/>
      <c r="TEQ130" s="21"/>
      <c r="TER130" s="21"/>
      <c r="TES130" s="21"/>
      <c r="TET130" s="21"/>
      <c r="TEU130" s="21"/>
      <c r="TEV130" s="21"/>
      <c r="TEW130" s="21"/>
      <c r="TEX130" s="21"/>
      <c r="TEY130" s="21"/>
      <c r="TEZ130" s="21"/>
      <c r="TFA130" s="21"/>
      <c r="TFB130" s="21"/>
      <c r="TFC130" s="21"/>
      <c r="TFD130" s="21"/>
      <c r="TFE130" s="21"/>
      <c r="TFF130" s="21"/>
      <c r="TFG130" s="21"/>
      <c r="TFH130" s="21"/>
      <c r="TFI130" s="21"/>
      <c r="TFJ130" s="21"/>
      <c r="TFK130" s="21"/>
      <c r="TFL130" s="21"/>
      <c r="TFM130" s="21"/>
      <c r="TFN130" s="21"/>
      <c r="TFO130" s="21"/>
      <c r="TFP130" s="21"/>
      <c r="TFQ130" s="21"/>
      <c r="TFR130" s="21"/>
      <c r="TFS130" s="21"/>
      <c r="TFT130" s="21"/>
      <c r="TFU130" s="21"/>
      <c r="TFV130" s="21"/>
      <c r="TFW130" s="21"/>
      <c r="TFX130" s="21"/>
      <c r="TFY130" s="21"/>
      <c r="TFZ130" s="21"/>
      <c r="TGA130" s="21"/>
      <c r="TGB130" s="21"/>
      <c r="TGC130" s="21"/>
      <c r="TGD130" s="21"/>
      <c r="TGE130" s="21"/>
      <c r="TGF130" s="21"/>
      <c r="TGG130" s="21"/>
      <c r="TGH130" s="21"/>
      <c r="TGI130" s="21"/>
      <c r="TGJ130" s="21"/>
      <c r="TGK130" s="21"/>
      <c r="TGL130" s="21"/>
      <c r="TGM130" s="21"/>
      <c r="TGN130" s="21"/>
      <c r="TGO130" s="21"/>
      <c r="TGP130" s="21"/>
      <c r="TGQ130" s="21"/>
      <c r="TGR130" s="21"/>
      <c r="TGS130" s="21"/>
      <c r="TGT130" s="21"/>
      <c r="TGU130" s="21"/>
      <c r="TGV130" s="21"/>
      <c r="TGW130" s="21"/>
      <c r="TGX130" s="21"/>
      <c r="TGY130" s="21"/>
      <c r="TGZ130" s="21"/>
      <c r="THA130" s="21"/>
      <c r="THB130" s="21"/>
      <c r="THC130" s="21"/>
      <c r="THD130" s="21"/>
      <c r="THE130" s="21"/>
      <c r="THF130" s="21"/>
      <c r="THG130" s="21"/>
      <c r="THH130" s="21"/>
      <c r="THI130" s="21"/>
      <c r="THJ130" s="21"/>
      <c r="THK130" s="21"/>
      <c r="THL130" s="21"/>
      <c r="THM130" s="21"/>
      <c r="THN130" s="21"/>
      <c r="THO130" s="21"/>
      <c r="THP130" s="21"/>
      <c r="THQ130" s="21"/>
      <c r="THR130" s="21"/>
      <c r="THS130" s="21"/>
      <c r="THT130" s="21"/>
      <c r="THU130" s="21"/>
      <c r="THV130" s="21"/>
      <c r="THW130" s="21"/>
      <c r="THX130" s="21"/>
      <c r="THY130" s="21"/>
      <c r="THZ130" s="21"/>
      <c r="TIA130" s="21"/>
      <c r="TIB130" s="21"/>
      <c r="TIC130" s="21"/>
      <c r="TID130" s="21"/>
      <c r="TIE130" s="21"/>
      <c r="TIF130" s="21"/>
      <c r="TIG130" s="21"/>
      <c r="TIH130" s="21"/>
      <c r="TII130" s="21"/>
      <c r="TIJ130" s="21"/>
      <c r="TIK130" s="21"/>
      <c r="TIL130" s="21"/>
      <c r="TIM130" s="21"/>
      <c r="TIN130" s="21"/>
      <c r="TIO130" s="21"/>
      <c r="TIP130" s="21"/>
      <c r="TIQ130" s="21"/>
      <c r="TIR130" s="21"/>
      <c r="TIS130" s="21"/>
      <c r="TIT130" s="21"/>
      <c r="TIU130" s="21"/>
      <c r="TIV130" s="21"/>
      <c r="TIW130" s="21"/>
      <c r="TIX130" s="21"/>
      <c r="TIY130" s="21"/>
      <c r="TIZ130" s="21"/>
      <c r="TJA130" s="21"/>
      <c r="TJB130" s="21"/>
      <c r="TJC130" s="21"/>
      <c r="TJD130" s="21"/>
      <c r="TJE130" s="21"/>
      <c r="TJF130" s="21"/>
      <c r="TJG130" s="21"/>
      <c r="TJH130" s="21"/>
      <c r="TJI130" s="21"/>
      <c r="TJJ130" s="21"/>
      <c r="TJK130" s="21"/>
      <c r="TJL130" s="21"/>
      <c r="TJM130" s="21"/>
      <c r="TJN130" s="21"/>
      <c r="TJO130" s="21"/>
      <c r="TJP130" s="21"/>
      <c r="TJQ130" s="21"/>
      <c r="TJR130" s="21"/>
      <c r="TJS130" s="21"/>
      <c r="TJT130" s="21"/>
      <c r="TJU130" s="21"/>
      <c r="TJV130" s="21"/>
      <c r="TJW130" s="21"/>
      <c r="TJX130" s="21"/>
      <c r="TJY130" s="21"/>
      <c r="TJZ130" s="21"/>
      <c r="TKA130" s="21"/>
      <c r="TKB130" s="21"/>
      <c r="TKC130" s="21"/>
      <c r="TKD130" s="21"/>
      <c r="TKE130" s="21"/>
      <c r="TKF130" s="21"/>
      <c r="TKG130" s="21"/>
      <c r="TKH130" s="21"/>
      <c r="TKI130" s="21"/>
      <c r="TKJ130" s="21"/>
      <c r="TKK130" s="21"/>
      <c r="TKL130" s="21"/>
      <c r="TKM130" s="21"/>
      <c r="TKN130" s="21"/>
      <c r="TKO130" s="21"/>
      <c r="TKP130" s="21"/>
      <c r="TKQ130" s="21"/>
      <c r="TKR130" s="21"/>
      <c r="TKS130" s="21"/>
      <c r="TKT130" s="21"/>
      <c r="TKU130" s="21"/>
      <c r="TKV130" s="21"/>
      <c r="TKW130" s="21"/>
      <c r="TKX130" s="21"/>
      <c r="TKY130" s="21"/>
      <c r="TKZ130" s="21"/>
      <c r="TLA130" s="21"/>
      <c r="TLB130" s="21"/>
      <c r="TLC130" s="21"/>
      <c r="TLD130" s="21"/>
      <c r="TLE130" s="21"/>
      <c r="TLF130" s="21"/>
      <c r="TLG130" s="21"/>
      <c r="TLH130" s="21"/>
      <c r="TLI130" s="21"/>
      <c r="TLJ130" s="21"/>
      <c r="TLK130" s="21"/>
      <c r="TLL130" s="21"/>
      <c r="TLM130" s="21"/>
      <c r="TLN130" s="21"/>
      <c r="TLO130" s="21"/>
      <c r="TLP130" s="21"/>
      <c r="TLQ130" s="21"/>
      <c r="TLR130" s="21"/>
      <c r="TLS130" s="21"/>
      <c r="TLT130" s="21"/>
      <c r="TLU130" s="21"/>
      <c r="TLV130" s="21"/>
      <c r="TLW130" s="21"/>
      <c r="TLX130" s="21"/>
      <c r="TLY130" s="21"/>
      <c r="TLZ130" s="21"/>
      <c r="TMA130" s="21"/>
      <c r="TMB130" s="21"/>
      <c r="TMC130" s="21"/>
      <c r="TMD130" s="21"/>
      <c r="TME130" s="21"/>
      <c r="TMF130" s="21"/>
      <c r="TMG130" s="21"/>
      <c r="TMH130" s="21"/>
      <c r="TMI130" s="21"/>
      <c r="TMJ130" s="21"/>
      <c r="TMK130" s="21"/>
      <c r="TML130" s="21"/>
      <c r="TMM130" s="21"/>
      <c r="TMN130" s="21"/>
      <c r="TMO130" s="21"/>
      <c r="TMP130" s="21"/>
      <c r="TMQ130" s="21"/>
      <c r="TMR130" s="21"/>
      <c r="TMS130" s="21"/>
      <c r="TMT130" s="21"/>
      <c r="TMU130" s="21"/>
      <c r="TMV130" s="21"/>
      <c r="TMW130" s="21"/>
      <c r="TMX130" s="21"/>
      <c r="TMY130" s="21"/>
      <c r="TMZ130" s="21"/>
      <c r="TNA130" s="21"/>
      <c r="TNB130" s="21"/>
      <c r="TNC130" s="21"/>
      <c r="TND130" s="21"/>
      <c r="TNE130" s="21"/>
      <c r="TNF130" s="21"/>
      <c r="TNG130" s="21"/>
      <c r="TNH130" s="21"/>
      <c r="TNI130" s="21"/>
      <c r="TNJ130" s="21"/>
      <c r="TNK130" s="21"/>
      <c r="TNL130" s="21"/>
      <c r="TNM130" s="21"/>
      <c r="TNN130" s="21"/>
      <c r="TNO130" s="21"/>
      <c r="TNP130" s="21"/>
      <c r="TNQ130" s="21"/>
      <c r="TNR130" s="21"/>
      <c r="TNS130" s="21"/>
      <c r="TNT130" s="21"/>
      <c r="TNU130" s="21"/>
      <c r="TNV130" s="21"/>
      <c r="TNW130" s="21"/>
      <c r="TNX130" s="21"/>
      <c r="TNY130" s="21"/>
      <c r="TNZ130" s="21"/>
      <c r="TOA130" s="21"/>
      <c r="TOB130" s="21"/>
      <c r="TOC130" s="21"/>
      <c r="TOD130" s="21"/>
      <c r="TOE130" s="21"/>
      <c r="TOF130" s="21"/>
      <c r="TOG130" s="21"/>
      <c r="TOH130" s="21"/>
      <c r="TOI130" s="21"/>
      <c r="TOJ130" s="21"/>
      <c r="TOK130" s="21"/>
      <c r="TOL130" s="21"/>
      <c r="TOM130" s="21"/>
      <c r="TON130" s="21"/>
      <c r="TOO130" s="21"/>
      <c r="TOP130" s="21"/>
      <c r="TOQ130" s="21"/>
      <c r="TOR130" s="21"/>
      <c r="TOS130" s="21"/>
      <c r="TOT130" s="21"/>
      <c r="TOU130" s="21"/>
      <c r="TOV130" s="21"/>
      <c r="TOW130" s="21"/>
      <c r="TOX130" s="21"/>
      <c r="TOY130" s="21"/>
      <c r="TOZ130" s="21"/>
      <c r="TPA130" s="21"/>
      <c r="TPB130" s="21"/>
      <c r="TPC130" s="21"/>
      <c r="TPD130" s="21"/>
      <c r="TPE130" s="21"/>
      <c r="TPF130" s="21"/>
      <c r="TPG130" s="21"/>
      <c r="TPH130" s="21"/>
      <c r="TPI130" s="21"/>
      <c r="TPJ130" s="21"/>
      <c r="TPK130" s="21"/>
      <c r="TPL130" s="21"/>
      <c r="TPM130" s="21"/>
      <c r="TPN130" s="21"/>
      <c r="TPO130" s="21"/>
      <c r="TPP130" s="21"/>
      <c r="TPQ130" s="21"/>
      <c r="TPR130" s="21"/>
      <c r="TPS130" s="21"/>
      <c r="TPT130" s="21"/>
      <c r="TPU130" s="21"/>
      <c r="TPV130" s="21"/>
      <c r="TPW130" s="21"/>
      <c r="TPX130" s="21"/>
      <c r="TPY130" s="21"/>
      <c r="TPZ130" s="21"/>
      <c r="TQA130" s="21"/>
      <c r="TQB130" s="21"/>
      <c r="TQC130" s="21"/>
      <c r="TQD130" s="21"/>
      <c r="TQE130" s="21"/>
      <c r="TQF130" s="21"/>
      <c r="TQG130" s="21"/>
      <c r="TQH130" s="21"/>
      <c r="TQI130" s="21"/>
      <c r="TQJ130" s="21"/>
      <c r="TQK130" s="21"/>
      <c r="TQL130" s="21"/>
      <c r="TQM130" s="21"/>
      <c r="TQN130" s="21"/>
      <c r="TQO130" s="21"/>
      <c r="TQP130" s="21"/>
      <c r="TQQ130" s="21"/>
      <c r="TQR130" s="21"/>
      <c r="TQS130" s="21"/>
      <c r="TQT130" s="21"/>
      <c r="TQU130" s="21"/>
      <c r="TQV130" s="21"/>
      <c r="TQW130" s="21"/>
      <c r="TQX130" s="21"/>
      <c r="TQY130" s="21"/>
      <c r="TQZ130" s="21"/>
      <c r="TRA130" s="21"/>
      <c r="TRB130" s="21"/>
      <c r="TRC130" s="21"/>
      <c r="TRD130" s="21"/>
      <c r="TRE130" s="21"/>
      <c r="TRF130" s="21"/>
      <c r="TRG130" s="21"/>
      <c r="TRH130" s="21"/>
      <c r="TRI130" s="21"/>
      <c r="TRJ130" s="21"/>
      <c r="TRK130" s="21"/>
      <c r="TRL130" s="21"/>
      <c r="TRM130" s="21"/>
      <c r="TRN130" s="21"/>
      <c r="TRO130" s="21"/>
      <c r="TRP130" s="21"/>
      <c r="TRQ130" s="21"/>
      <c r="TRR130" s="21"/>
      <c r="TRS130" s="21"/>
      <c r="TRT130" s="21"/>
      <c r="TRU130" s="21"/>
      <c r="TRV130" s="21"/>
      <c r="TRW130" s="21"/>
      <c r="TRX130" s="21"/>
      <c r="TRY130" s="21"/>
      <c r="TRZ130" s="21"/>
      <c r="TSA130" s="21"/>
      <c r="TSB130" s="21"/>
      <c r="TSC130" s="21"/>
      <c r="TSD130" s="21"/>
      <c r="TSE130" s="21"/>
      <c r="TSF130" s="21"/>
      <c r="TSG130" s="21"/>
      <c r="TSH130" s="21"/>
      <c r="TSI130" s="21"/>
      <c r="TSJ130" s="21"/>
      <c r="TSK130" s="21"/>
      <c r="TSL130" s="21"/>
      <c r="TSM130" s="21"/>
      <c r="TSN130" s="21"/>
      <c r="TSO130" s="21"/>
      <c r="TSP130" s="21"/>
      <c r="TSQ130" s="21"/>
      <c r="TSR130" s="21"/>
      <c r="TSS130" s="21"/>
      <c r="TST130" s="21"/>
      <c r="TSU130" s="21"/>
      <c r="TSV130" s="21"/>
      <c r="TSW130" s="21"/>
      <c r="TSX130" s="21"/>
      <c r="TSY130" s="21"/>
      <c r="TSZ130" s="21"/>
      <c r="TTA130" s="21"/>
      <c r="TTB130" s="21"/>
      <c r="TTC130" s="21"/>
      <c r="TTD130" s="21"/>
      <c r="TTE130" s="21"/>
      <c r="TTF130" s="21"/>
      <c r="TTG130" s="21"/>
      <c r="TTH130" s="21"/>
      <c r="TTI130" s="21"/>
      <c r="TTJ130" s="21"/>
      <c r="TTK130" s="21"/>
      <c r="TTL130" s="21"/>
      <c r="TTM130" s="21"/>
      <c r="TTN130" s="21"/>
      <c r="TTO130" s="21"/>
      <c r="TTP130" s="21"/>
      <c r="TTQ130" s="21"/>
      <c r="TTR130" s="21"/>
      <c r="TTS130" s="21"/>
      <c r="TTT130" s="21"/>
      <c r="TTU130" s="21"/>
      <c r="TTV130" s="21"/>
      <c r="TTW130" s="21"/>
      <c r="TTX130" s="21"/>
      <c r="TTY130" s="21"/>
      <c r="TTZ130" s="21"/>
      <c r="TUA130" s="21"/>
      <c r="TUB130" s="21"/>
      <c r="TUC130" s="21"/>
      <c r="TUD130" s="21"/>
      <c r="TUE130" s="21"/>
      <c r="TUF130" s="21"/>
      <c r="TUG130" s="21"/>
      <c r="TUH130" s="21"/>
      <c r="TUI130" s="21"/>
      <c r="TUJ130" s="21"/>
      <c r="TUK130" s="21"/>
      <c r="TUL130" s="21"/>
      <c r="TUM130" s="21"/>
      <c r="TUN130" s="21"/>
      <c r="TUO130" s="21"/>
      <c r="TUP130" s="21"/>
      <c r="TUQ130" s="21"/>
      <c r="TUR130" s="21"/>
      <c r="TUS130" s="21"/>
      <c r="TUT130" s="21"/>
      <c r="TUU130" s="21"/>
      <c r="TUV130" s="21"/>
      <c r="TUW130" s="21"/>
      <c r="TUX130" s="21"/>
      <c r="TUY130" s="21"/>
      <c r="TUZ130" s="21"/>
      <c r="TVA130" s="21"/>
      <c r="TVB130" s="21"/>
      <c r="TVC130" s="21"/>
      <c r="TVD130" s="21"/>
      <c r="TVE130" s="21"/>
      <c r="TVF130" s="21"/>
      <c r="TVG130" s="21"/>
      <c r="TVH130" s="21"/>
      <c r="TVI130" s="21"/>
      <c r="TVJ130" s="21"/>
      <c r="TVK130" s="21"/>
      <c r="TVL130" s="21"/>
      <c r="TVM130" s="21"/>
      <c r="TVN130" s="21"/>
      <c r="TVO130" s="21"/>
      <c r="TVP130" s="21"/>
      <c r="TVQ130" s="21"/>
      <c r="TVR130" s="21"/>
      <c r="TVS130" s="21"/>
      <c r="TVT130" s="21"/>
      <c r="TVU130" s="21"/>
      <c r="TVV130" s="21"/>
      <c r="TVW130" s="21"/>
      <c r="TVX130" s="21"/>
      <c r="TVY130" s="21"/>
      <c r="TVZ130" s="21"/>
      <c r="TWA130" s="21"/>
      <c r="TWB130" s="21"/>
      <c r="TWC130" s="21"/>
      <c r="TWD130" s="21"/>
      <c r="TWE130" s="21"/>
      <c r="TWF130" s="21"/>
      <c r="TWG130" s="21"/>
      <c r="TWH130" s="21"/>
      <c r="TWI130" s="21"/>
      <c r="TWJ130" s="21"/>
      <c r="TWK130" s="21"/>
      <c r="TWL130" s="21"/>
      <c r="TWM130" s="21"/>
      <c r="TWN130" s="21"/>
      <c r="TWO130" s="21"/>
      <c r="TWP130" s="21"/>
      <c r="TWQ130" s="21"/>
      <c r="TWR130" s="21"/>
      <c r="TWS130" s="21"/>
      <c r="TWT130" s="21"/>
      <c r="TWU130" s="21"/>
      <c r="TWV130" s="21"/>
      <c r="TWW130" s="21"/>
      <c r="TWX130" s="21"/>
      <c r="TWY130" s="21"/>
      <c r="TWZ130" s="21"/>
      <c r="TXA130" s="21"/>
      <c r="TXB130" s="21"/>
      <c r="TXC130" s="21"/>
      <c r="TXD130" s="21"/>
      <c r="TXE130" s="21"/>
      <c r="TXF130" s="21"/>
      <c r="TXG130" s="21"/>
      <c r="TXH130" s="21"/>
      <c r="TXI130" s="21"/>
      <c r="TXJ130" s="21"/>
      <c r="TXK130" s="21"/>
      <c r="TXL130" s="21"/>
      <c r="TXM130" s="21"/>
      <c r="TXN130" s="21"/>
      <c r="TXO130" s="21"/>
      <c r="TXP130" s="21"/>
      <c r="TXQ130" s="21"/>
      <c r="TXR130" s="21"/>
      <c r="TXS130" s="21"/>
      <c r="TXT130" s="21"/>
      <c r="TXU130" s="21"/>
      <c r="TXV130" s="21"/>
      <c r="TXW130" s="21"/>
      <c r="TXX130" s="21"/>
      <c r="TXY130" s="21"/>
      <c r="TXZ130" s="21"/>
      <c r="TYA130" s="21"/>
      <c r="TYB130" s="21"/>
      <c r="TYC130" s="21"/>
      <c r="TYD130" s="21"/>
      <c r="TYE130" s="21"/>
      <c r="TYF130" s="21"/>
      <c r="TYG130" s="21"/>
      <c r="TYH130" s="21"/>
      <c r="TYI130" s="21"/>
      <c r="TYJ130" s="21"/>
      <c r="TYK130" s="21"/>
      <c r="TYL130" s="21"/>
      <c r="TYM130" s="21"/>
      <c r="TYN130" s="21"/>
      <c r="TYO130" s="21"/>
      <c r="TYP130" s="21"/>
      <c r="TYQ130" s="21"/>
      <c r="TYR130" s="21"/>
      <c r="TYS130" s="21"/>
      <c r="TYT130" s="21"/>
      <c r="TYU130" s="21"/>
      <c r="TYV130" s="21"/>
      <c r="TYW130" s="21"/>
      <c r="TYX130" s="21"/>
      <c r="TYY130" s="21"/>
      <c r="TYZ130" s="21"/>
      <c r="TZA130" s="21"/>
      <c r="TZB130" s="21"/>
      <c r="TZC130" s="21"/>
      <c r="TZD130" s="21"/>
      <c r="TZE130" s="21"/>
      <c r="TZF130" s="21"/>
      <c r="TZG130" s="21"/>
      <c r="TZH130" s="21"/>
      <c r="TZI130" s="21"/>
      <c r="TZJ130" s="21"/>
      <c r="TZK130" s="21"/>
      <c r="TZL130" s="21"/>
      <c r="TZM130" s="21"/>
      <c r="TZN130" s="21"/>
      <c r="TZO130" s="21"/>
      <c r="TZP130" s="21"/>
      <c r="TZQ130" s="21"/>
      <c r="TZR130" s="21"/>
      <c r="TZS130" s="21"/>
      <c r="TZT130" s="21"/>
      <c r="TZU130" s="21"/>
      <c r="TZV130" s="21"/>
      <c r="TZW130" s="21"/>
      <c r="TZX130" s="21"/>
      <c r="TZY130" s="21"/>
      <c r="TZZ130" s="21"/>
      <c r="UAA130" s="21"/>
      <c r="UAB130" s="21"/>
      <c r="UAC130" s="21"/>
      <c r="UAD130" s="21"/>
      <c r="UAE130" s="21"/>
      <c r="UAF130" s="21"/>
      <c r="UAG130" s="21"/>
      <c r="UAH130" s="21"/>
      <c r="UAI130" s="21"/>
      <c r="UAJ130" s="21"/>
      <c r="UAK130" s="21"/>
      <c r="UAL130" s="21"/>
      <c r="UAM130" s="21"/>
      <c r="UAN130" s="21"/>
      <c r="UAO130" s="21"/>
      <c r="UAP130" s="21"/>
      <c r="UAQ130" s="21"/>
      <c r="UAR130" s="21"/>
      <c r="UAS130" s="21"/>
      <c r="UAT130" s="21"/>
      <c r="UAU130" s="21"/>
      <c r="UAV130" s="21"/>
      <c r="UAW130" s="21"/>
      <c r="UAX130" s="21"/>
      <c r="UAY130" s="21"/>
      <c r="UAZ130" s="21"/>
      <c r="UBA130" s="21"/>
      <c r="UBB130" s="21"/>
      <c r="UBC130" s="21"/>
      <c r="UBD130" s="21"/>
      <c r="UBE130" s="21"/>
      <c r="UBF130" s="21"/>
      <c r="UBG130" s="21"/>
      <c r="UBH130" s="21"/>
      <c r="UBI130" s="21"/>
      <c r="UBJ130" s="21"/>
      <c r="UBK130" s="21"/>
      <c r="UBL130" s="21"/>
      <c r="UBM130" s="21"/>
      <c r="UBN130" s="21"/>
      <c r="UBO130" s="21"/>
      <c r="UBP130" s="21"/>
      <c r="UBQ130" s="21"/>
      <c r="UBR130" s="21"/>
      <c r="UBS130" s="21"/>
      <c r="UBT130" s="21"/>
      <c r="UBU130" s="21"/>
      <c r="UBV130" s="21"/>
      <c r="UBW130" s="21"/>
      <c r="UBX130" s="21"/>
      <c r="UBY130" s="21"/>
      <c r="UBZ130" s="21"/>
      <c r="UCA130" s="21"/>
      <c r="UCB130" s="21"/>
      <c r="UCC130" s="21"/>
      <c r="UCD130" s="21"/>
      <c r="UCE130" s="21"/>
      <c r="UCF130" s="21"/>
      <c r="UCG130" s="21"/>
      <c r="UCH130" s="21"/>
      <c r="UCI130" s="21"/>
      <c r="UCJ130" s="21"/>
      <c r="UCK130" s="21"/>
      <c r="UCL130" s="21"/>
      <c r="UCM130" s="21"/>
      <c r="UCN130" s="21"/>
      <c r="UCO130" s="21"/>
      <c r="UCP130" s="21"/>
      <c r="UCQ130" s="21"/>
      <c r="UCR130" s="21"/>
      <c r="UCS130" s="21"/>
      <c r="UCT130" s="21"/>
      <c r="UCU130" s="21"/>
      <c r="UCV130" s="21"/>
      <c r="UCW130" s="21"/>
      <c r="UCX130" s="21"/>
      <c r="UCY130" s="21"/>
      <c r="UCZ130" s="21"/>
      <c r="UDA130" s="21"/>
      <c r="UDB130" s="21"/>
      <c r="UDC130" s="21"/>
      <c r="UDD130" s="21"/>
      <c r="UDE130" s="21"/>
      <c r="UDF130" s="21"/>
      <c r="UDG130" s="21"/>
      <c r="UDH130" s="21"/>
      <c r="UDI130" s="21"/>
      <c r="UDJ130" s="21"/>
      <c r="UDK130" s="21"/>
      <c r="UDL130" s="21"/>
      <c r="UDM130" s="21"/>
      <c r="UDN130" s="21"/>
      <c r="UDO130" s="21"/>
      <c r="UDP130" s="21"/>
      <c r="UDQ130" s="21"/>
      <c r="UDR130" s="21"/>
      <c r="UDS130" s="21"/>
      <c r="UDT130" s="21"/>
      <c r="UDU130" s="21"/>
      <c r="UDV130" s="21"/>
      <c r="UDW130" s="21"/>
      <c r="UDX130" s="21"/>
      <c r="UDY130" s="21"/>
      <c r="UDZ130" s="21"/>
      <c r="UEA130" s="21"/>
      <c r="UEB130" s="21"/>
      <c r="UEC130" s="21"/>
      <c r="UED130" s="21"/>
      <c r="UEE130" s="21"/>
      <c r="UEF130" s="21"/>
      <c r="UEG130" s="21"/>
      <c r="UEH130" s="21"/>
      <c r="UEI130" s="21"/>
      <c r="UEJ130" s="21"/>
      <c r="UEK130" s="21"/>
      <c r="UEL130" s="21"/>
      <c r="UEM130" s="21"/>
      <c r="UEN130" s="21"/>
      <c r="UEO130" s="21"/>
      <c r="UEP130" s="21"/>
      <c r="UEQ130" s="21"/>
      <c r="UER130" s="21"/>
      <c r="UES130" s="21"/>
      <c r="UET130" s="21"/>
      <c r="UEU130" s="21"/>
      <c r="UEV130" s="21"/>
      <c r="UEW130" s="21"/>
      <c r="UEX130" s="21"/>
      <c r="UEY130" s="21"/>
      <c r="UEZ130" s="21"/>
      <c r="UFA130" s="21"/>
      <c r="UFB130" s="21"/>
      <c r="UFC130" s="21"/>
      <c r="UFD130" s="21"/>
      <c r="UFE130" s="21"/>
      <c r="UFF130" s="21"/>
      <c r="UFG130" s="21"/>
      <c r="UFH130" s="21"/>
      <c r="UFI130" s="21"/>
      <c r="UFJ130" s="21"/>
      <c r="UFK130" s="21"/>
      <c r="UFL130" s="21"/>
      <c r="UFM130" s="21"/>
      <c r="UFN130" s="21"/>
      <c r="UFO130" s="21"/>
      <c r="UFP130" s="21"/>
      <c r="UFQ130" s="21"/>
      <c r="UFR130" s="21"/>
      <c r="UFS130" s="21"/>
      <c r="UFT130" s="21"/>
      <c r="UFU130" s="21"/>
      <c r="UFV130" s="21"/>
      <c r="UFW130" s="21"/>
      <c r="UFX130" s="21"/>
      <c r="UFY130" s="21"/>
      <c r="UFZ130" s="21"/>
      <c r="UGA130" s="21"/>
      <c r="UGB130" s="21"/>
      <c r="UGC130" s="21"/>
      <c r="UGD130" s="21"/>
      <c r="UGE130" s="21"/>
      <c r="UGF130" s="21"/>
      <c r="UGG130" s="21"/>
      <c r="UGH130" s="21"/>
      <c r="UGI130" s="21"/>
      <c r="UGJ130" s="21"/>
      <c r="UGK130" s="21"/>
      <c r="UGL130" s="21"/>
      <c r="UGM130" s="21"/>
      <c r="UGN130" s="21"/>
      <c r="UGO130" s="21"/>
      <c r="UGP130" s="21"/>
      <c r="UGQ130" s="21"/>
      <c r="UGR130" s="21"/>
      <c r="UGS130" s="21"/>
      <c r="UGT130" s="21"/>
      <c r="UGU130" s="21"/>
      <c r="UGV130" s="21"/>
      <c r="UGW130" s="21"/>
      <c r="UGX130" s="21"/>
      <c r="UGY130" s="21"/>
      <c r="UGZ130" s="21"/>
      <c r="UHA130" s="21"/>
      <c r="UHB130" s="21"/>
      <c r="UHC130" s="21"/>
      <c r="UHD130" s="21"/>
      <c r="UHE130" s="21"/>
      <c r="UHF130" s="21"/>
      <c r="UHG130" s="21"/>
      <c r="UHH130" s="21"/>
      <c r="UHI130" s="21"/>
      <c r="UHJ130" s="21"/>
      <c r="UHK130" s="21"/>
      <c r="UHL130" s="21"/>
      <c r="UHM130" s="21"/>
      <c r="UHN130" s="21"/>
      <c r="UHO130" s="21"/>
      <c r="UHP130" s="21"/>
      <c r="UHQ130" s="21"/>
      <c r="UHR130" s="21"/>
      <c r="UHS130" s="21"/>
      <c r="UHT130" s="21"/>
      <c r="UHU130" s="21"/>
      <c r="UHV130" s="21"/>
      <c r="UHW130" s="21"/>
      <c r="UHX130" s="21"/>
      <c r="UHY130" s="21"/>
      <c r="UHZ130" s="21"/>
      <c r="UIA130" s="21"/>
      <c r="UIB130" s="21"/>
      <c r="UIC130" s="21"/>
      <c r="UID130" s="21"/>
      <c r="UIE130" s="21"/>
      <c r="UIF130" s="21"/>
      <c r="UIG130" s="21"/>
      <c r="UIH130" s="21"/>
      <c r="UII130" s="21"/>
      <c r="UIJ130" s="21"/>
      <c r="UIK130" s="21"/>
      <c r="UIL130" s="21"/>
      <c r="UIM130" s="21"/>
      <c r="UIN130" s="21"/>
      <c r="UIO130" s="21"/>
      <c r="UIP130" s="21"/>
      <c r="UIQ130" s="21"/>
      <c r="UIR130" s="21"/>
      <c r="UIS130" s="21"/>
      <c r="UIT130" s="21"/>
      <c r="UIU130" s="21"/>
      <c r="UIV130" s="21"/>
      <c r="UIW130" s="21"/>
      <c r="UIX130" s="21"/>
      <c r="UIY130" s="21"/>
      <c r="UIZ130" s="21"/>
      <c r="UJA130" s="21"/>
      <c r="UJB130" s="21"/>
      <c r="UJC130" s="21"/>
      <c r="UJD130" s="21"/>
      <c r="UJE130" s="21"/>
      <c r="UJF130" s="21"/>
      <c r="UJG130" s="21"/>
      <c r="UJH130" s="21"/>
      <c r="UJI130" s="21"/>
      <c r="UJJ130" s="21"/>
      <c r="UJK130" s="21"/>
      <c r="UJL130" s="21"/>
      <c r="UJM130" s="21"/>
      <c r="UJN130" s="21"/>
      <c r="UJO130" s="21"/>
      <c r="UJP130" s="21"/>
      <c r="UJQ130" s="21"/>
      <c r="UJR130" s="21"/>
      <c r="UJS130" s="21"/>
      <c r="UJT130" s="21"/>
      <c r="UJU130" s="21"/>
      <c r="UJV130" s="21"/>
      <c r="UJW130" s="21"/>
      <c r="UJX130" s="21"/>
      <c r="UJY130" s="21"/>
      <c r="UJZ130" s="21"/>
      <c r="UKA130" s="21"/>
      <c r="UKB130" s="21"/>
      <c r="UKC130" s="21"/>
      <c r="UKD130" s="21"/>
      <c r="UKE130" s="21"/>
      <c r="UKF130" s="21"/>
      <c r="UKG130" s="21"/>
      <c r="UKH130" s="21"/>
      <c r="UKI130" s="21"/>
      <c r="UKJ130" s="21"/>
      <c r="UKK130" s="21"/>
      <c r="UKL130" s="21"/>
      <c r="UKM130" s="21"/>
      <c r="UKN130" s="21"/>
      <c r="UKO130" s="21"/>
      <c r="UKP130" s="21"/>
      <c r="UKQ130" s="21"/>
      <c r="UKR130" s="21"/>
      <c r="UKS130" s="21"/>
      <c r="UKT130" s="21"/>
      <c r="UKU130" s="21"/>
      <c r="UKV130" s="21"/>
      <c r="UKW130" s="21"/>
      <c r="UKX130" s="21"/>
      <c r="UKY130" s="21"/>
      <c r="UKZ130" s="21"/>
      <c r="ULA130" s="21"/>
      <c r="ULB130" s="21"/>
      <c r="ULC130" s="21"/>
      <c r="ULD130" s="21"/>
      <c r="ULE130" s="21"/>
      <c r="ULF130" s="21"/>
      <c r="ULG130" s="21"/>
      <c r="ULH130" s="21"/>
      <c r="ULI130" s="21"/>
      <c r="ULJ130" s="21"/>
      <c r="ULK130" s="21"/>
      <c r="ULL130" s="21"/>
      <c r="ULM130" s="21"/>
      <c r="ULN130" s="21"/>
      <c r="ULO130" s="21"/>
      <c r="ULP130" s="21"/>
      <c r="ULQ130" s="21"/>
      <c r="ULR130" s="21"/>
      <c r="ULS130" s="21"/>
      <c r="ULT130" s="21"/>
      <c r="ULU130" s="21"/>
      <c r="ULV130" s="21"/>
      <c r="ULW130" s="21"/>
      <c r="ULX130" s="21"/>
      <c r="ULY130" s="21"/>
      <c r="ULZ130" s="21"/>
      <c r="UMA130" s="21"/>
      <c r="UMB130" s="21"/>
      <c r="UMC130" s="21"/>
      <c r="UMD130" s="21"/>
      <c r="UME130" s="21"/>
      <c r="UMF130" s="21"/>
      <c r="UMG130" s="21"/>
      <c r="UMH130" s="21"/>
      <c r="UMI130" s="21"/>
      <c r="UMJ130" s="21"/>
      <c r="UMK130" s="21"/>
      <c r="UML130" s="21"/>
      <c r="UMM130" s="21"/>
      <c r="UMN130" s="21"/>
      <c r="UMO130" s="21"/>
      <c r="UMP130" s="21"/>
      <c r="UMQ130" s="21"/>
      <c r="UMR130" s="21"/>
      <c r="UMS130" s="21"/>
      <c r="UMT130" s="21"/>
      <c r="UMU130" s="21"/>
      <c r="UMV130" s="21"/>
      <c r="UMW130" s="21"/>
      <c r="UMX130" s="21"/>
      <c r="UMY130" s="21"/>
      <c r="UMZ130" s="21"/>
      <c r="UNA130" s="21"/>
      <c r="UNB130" s="21"/>
      <c r="UNC130" s="21"/>
      <c r="UND130" s="21"/>
      <c r="UNE130" s="21"/>
      <c r="UNF130" s="21"/>
      <c r="UNG130" s="21"/>
      <c r="UNH130" s="21"/>
      <c r="UNI130" s="21"/>
      <c r="UNJ130" s="21"/>
      <c r="UNK130" s="21"/>
      <c r="UNL130" s="21"/>
      <c r="UNM130" s="21"/>
      <c r="UNN130" s="21"/>
      <c r="UNO130" s="21"/>
      <c r="UNP130" s="21"/>
      <c r="UNQ130" s="21"/>
      <c r="UNR130" s="21"/>
      <c r="UNS130" s="21"/>
      <c r="UNT130" s="21"/>
      <c r="UNU130" s="21"/>
      <c r="UNV130" s="21"/>
      <c r="UNW130" s="21"/>
      <c r="UNX130" s="21"/>
      <c r="UNY130" s="21"/>
      <c r="UNZ130" s="21"/>
      <c r="UOA130" s="21"/>
      <c r="UOB130" s="21"/>
      <c r="UOC130" s="21"/>
      <c r="UOD130" s="21"/>
      <c r="UOE130" s="21"/>
      <c r="UOF130" s="21"/>
      <c r="UOG130" s="21"/>
      <c r="UOH130" s="21"/>
      <c r="UOI130" s="21"/>
      <c r="UOJ130" s="21"/>
      <c r="UOK130" s="21"/>
      <c r="UOL130" s="21"/>
      <c r="UOM130" s="21"/>
      <c r="UON130" s="21"/>
      <c r="UOO130" s="21"/>
      <c r="UOP130" s="21"/>
      <c r="UOQ130" s="21"/>
      <c r="UOR130" s="21"/>
      <c r="UOS130" s="21"/>
      <c r="UOT130" s="21"/>
      <c r="UOU130" s="21"/>
      <c r="UOV130" s="21"/>
      <c r="UOW130" s="21"/>
      <c r="UOX130" s="21"/>
      <c r="UOY130" s="21"/>
      <c r="UOZ130" s="21"/>
      <c r="UPA130" s="21"/>
      <c r="UPB130" s="21"/>
      <c r="UPC130" s="21"/>
      <c r="UPD130" s="21"/>
      <c r="UPE130" s="21"/>
      <c r="UPF130" s="21"/>
      <c r="UPG130" s="21"/>
      <c r="UPH130" s="21"/>
      <c r="UPI130" s="21"/>
      <c r="UPJ130" s="21"/>
      <c r="UPK130" s="21"/>
      <c r="UPL130" s="21"/>
      <c r="UPM130" s="21"/>
      <c r="UPN130" s="21"/>
      <c r="UPO130" s="21"/>
      <c r="UPP130" s="21"/>
      <c r="UPQ130" s="21"/>
      <c r="UPR130" s="21"/>
      <c r="UPS130" s="21"/>
      <c r="UPT130" s="21"/>
      <c r="UPU130" s="21"/>
      <c r="UPV130" s="21"/>
      <c r="UPW130" s="21"/>
      <c r="UPX130" s="21"/>
      <c r="UPY130" s="21"/>
      <c r="UPZ130" s="21"/>
      <c r="UQA130" s="21"/>
      <c r="UQB130" s="21"/>
      <c r="UQC130" s="21"/>
      <c r="UQD130" s="21"/>
      <c r="UQE130" s="21"/>
      <c r="UQF130" s="21"/>
      <c r="UQG130" s="21"/>
      <c r="UQH130" s="21"/>
      <c r="UQI130" s="21"/>
      <c r="UQJ130" s="21"/>
      <c r="UQK130" s="21"/>
      <c r="UQL130" s="21"/>
      <c r="UQM130" s="21"/>
      <c r="UQN130" s="21"/>
      <c r="UQO130" s="21"/>
      <c r="UQP130" s="21"/>
      <c r="UQQ130" s="21"/>
      <c r="UQR130" s="21"/>
      <c r="UQS130" s="21"/>
      <c r="UQT130" s="21"/>
      <c r="UQU130" s="21"/>
      <c r="UQV130" s="21"/>
      <c r="UQW130" s="21"/>
      <c r="UQX130" s="21"/>
      <c r="UQY130" s="21"/>
      <c r="UQZ130" s="21"/>
      <c r="URA130" s="21"/>
      <c r="URB130" s="21"/>
      <c r="URC130" s="21"/>
      <c r="URD130" s="21"/>
      <c r="URE130" s="21"/>
      <c r="URF130" s="21"/>
      <c r="URG130" s="21"/>
      <c r="URH130" s="21"/>
      <c r="URI130" s="21"/>
      <c r="URJ130" s="21"/>
      <c r="URK130" s="21"/>
      <c r="URL130" s="21"/>
      <c r="URM130" s="21"/>
      <c r="URN130" s="21"/>
      <c r="URO130" s="21"/>
      <c r="URP130" s="21"/>
      <c r="URQ130" s="21"/>
      <c r="URR130" s="21"/>
      <c r="URS130" s="21"/>
      <c r="URT130" s="21"/>
      <c r="URU130" s="21"/>
      <c r="URV130" s="21"/>
      <c r="URW130" s="21"/>
      <c r="URX130" s="21"/>
      <c r="URY130" s="21"/>
      <c r="URZ130" s="21"/>
      <c r="USA130" s="21"/>
      <c r="USB130" s="21"/>
      <c r="USC130" s="21"/>
      <c r="USD130" s="21"/>
      <c r="USE130" s="21"/>
      <c r="USF130" s="21"/>
      <c r="USG130" s="21"/>
      <c r="USH130" s="21"/>
      <c r="USI130" s="21"/>
      <c r="USJ130" s="21"/>
      <c r="USK130" s="21"/>
      <c r="USL130" s="21"/>
      <c r="USM130" s="21"/>
      <c r="USN130" s="21"/>
      <c r="USO130" s="21"/>
      <c r="USP130" s="21"/>
      <c r="USQ130" s="21"/>
      <c r="USR130" s="21"/>
      <c r="USS130" s="21"/>
      <c r="UST130" s="21"/>
      <c r="USU130" s="21"/>
      <c r="USV130" s="21"/>
      <c r="USW130" s="21"/>
      <c r="USX130" s="21"/>
      <c r="USY130" s="21"/>
      <c r="USZ130" s="21"/>
      <c r="UTA130" s="21"/>
      <c r="UTB130" s="21"/>
      <c r="UTC130" s="21"/>
      <c r="UTD130" s="21"/>
      <c r="UTE130" s="21"/>
      <c r="UTF130" s="21"/>
      <c r="UTG130" s="21"/>
      <c r="UTH130" s="21"/>
      <c r="UTI130" s="21"/>
      <c r="UTJ130" s="21"/>
      <c r="UTK130" s="21"/>
      <c r="UTL130" s="21"/>
      <c r="UTM130" s="21"/>
      <c r="UTN130" s="21"/>
      <c r="UTO130" s="21"/>
      <c r="UTP130" s="21"/>
      <c r="UTQ130" s="21"/>
      <c r="UTR130" s="21"/>
      <c r="UTS130" s="21"/>
      <c r="UTT130" s="21"/>
      <c r="UTU130" s="21"/>
      <c r="UTV130" s="21"/>
      <c r="UTW130" s="21"/>
      <c r="UTX130" s="21"/>
      <c r="UTY130" s="21"/>
      <c r="UTZ130" s="21"/>
      <c r="UUA130" s="21"/>
      <c r="UUB130" s="21"/>
      <c r="UUC130" s="21"/>
      <c r="UUD130" s="21"/>
      <c r="UUE130" s="21"/>
      <c r="UUF130" s="21"/>
      <c r="UUG130" s="21"/>
      <c r="UUH130" s="21"/>
      <c r="UUI130" s="21"/>
      <c r="UUJ130" s="21"/>
      <c r="UUK130" s="21"/>
      <c r="UUL130" s="21"/>
      <c r="UUM130" s="21"/>
      <c r="UUN130" s="21"/>
      <c r="UUO130" s="21"/>
      <c r="UUP130" s="21"/>
      <c r="UUQ130" s="21"/>
      <c r="UUR130" s="21"/>
      <c r="UUS130" s="21"/>
      <c r="UUT130" s="21"/>
      <c r="UUU130" s="21"/>
      <c r="UUV130" s="21"/>
      <c r="UUW130" s="21"/>
      <c r="UUX130" s="21"/>
      <c r="UUY130" s="21"/>
      <c r="UUZ130" s="21"/>
      <c r="UVA130" s="21"/>
      <c r="UVB130" s="21"/>
      <c r="UVC130" s="21"/>
      <c r="UVD130" s="21"/>
      <c r="UVE130" s="21"/>
      <c r="UVF130" s="21"/>
      <c r="UVG130" s="21"/>
      <c r="UVH130" s="21"/>
      <c r="UVI130" s="21"/>
      <c r="UVJ130" s="21"/>
      <c r="UVK130" s="21"/>
      <c r="UVL130" s="21"/>
      <c r="UVM130" s="21"/>
      <c r="UVN130" s="21"/>
      <c r="UVO130" s="21"/>
      <c r="UVP130" s="21"/>
      <c r="UVQ130" s="21"/>
      <c r="UVR130" s="21"/>
      <c r="UVS130" s="21"/>
      <c r="UVT130" s="21"/>
      <c r="UVU130" s="21"/>
      <c r="UVV130" s="21"/>
      <c r="UVW130" s="21"/>
      <c r="UVX130" s="21"/>
      <c r="UVY130" s="21"/>
      <c r="UVZ130" s="21"/>
      <c r="UWA130" s="21"/>
      <c r="UWB130" s="21"/>
      <c r="UWC130" s="21"/>
      <c r="UWD130" s="21"/>
      <c r="UWE130" s="21"/>
      <c r="UWF130" s="21"/>
      <c r="UWG130" s="21"/>
      <c r="UWH130" s="21"/>
      <c r="UWI130" s="21"/>
      <c r="UWJ130" s="21"/>
      <c r="UWK130" s="21"/>
      <c r="UWL130" s="21"/>
      <c r="UWM130" s="21"/>
      <c r="UWN130" s="21"/>
      <c r="UWO130" s="21"/>
      <c r="UWP130" s="21"/>
      <c r="UWQ130" s="21"/>
      <c r="UWR130" s="21"/>
      <c r="UWS130" s="21"/>
      <c r="UWT130" s="21"/>
      <c r="UWU130" s="21"/>
      <c r="UWV130" s="21"/>
      <c r="UWW130" s="21"/>
      <c r="UWX130" s="21"/>
      <c r="UWY130" s="21"/>
      <c r="UWZ130" s="21"/>
      <c r="UXA130" s="21"/>
      <c r="UXB130" s="21"/>
      <c r="UXC130" s="21"/>
      <c r="UXD130" s="21"/>
      <c r="UXE130" s="21"/>
      <c r="UXF130" s="21"/>
      <c r="UXG130" s="21"/>
      <c r="UXH130" s="21"/>
      <c r="UXI130" s="21"/>
      <c r="UXJ130" s="21"/>
      <c r="UXK130" s="21"/>
      <c r="UXL130" s="21"/>
      <c r="UXM130" s="21"/>
      <c r="UXN130" s="21"/>
      <c r="UXO130" s="21"/>
      <c r="UXP130" s="21"/>
      <c r="UXQ130" s="21"/>
      <c r="UXR130" s="21"/>
      <c r="UXS130" s="21"/>
      <c r="UXT130" s="21"/>
      <c r="UXU130" s="21"/>
      <c r="UXV130" s="21"/>
      <c r="UXW130" s="21"/>
      <c r="UXX130" s="21"/>
      <c r="UXY130" s="21"/>
      <c r="UXZ130" s="21"/>
      <c r="UYA130" s="21"/>
      <c r="UYB130" s="21"/>
      <c r="UYC130" s="21"/>
      <c r="UYD130" s="21"/>
      <c r="UYE130" s="21"/>
      <c r="UYF130" s="21"/>
      <c r="UYG130" s="21"/>
      <c r="UYH130" s="21"/>
      <c r="UYI130" s="21"/>
      <c r="UYJ130" s="21"/>
      <c r="UYK130" s="21"/>
      <c r="UYL130" s="21"/>
      <c r="UYM130" s="21"/>
      <c r="UYN130" s="21"/>
      <c r="UYO130" s="21"/>
      <c r="UYP130" s="21"/>
      <c r="UYQ130" s="21"/>
      <c r="UYR130" s="21"/>
      <c r="UYS130" s="21"/>
      <c r="UYT130" s="21"/>
      <c r="UYU130" s="21"/>
      <c r="UYV130" s="21"/>
      <c r="UYW130" s="21"/>
      <c r="UYX130" s="21"/>
      <c r="UYY130" s="21"/>
      <c r="UYZ130" s="21"/>
      <c r="UZA130" s="21"/>
      <c r="UZB130" s="21"/>
      <c r="UZC130" s="21"/>
      <c r="UZD130" s="21"/>
      <c r="UZE130" s="21"/>
      <c r="UZF130" s="21"/>
      <c r="UZG130" s="21"/>
      <c r="UZH130" s="21"/>
      <c r="UZI130" s="21"/>
      <c r="UZJ130" s="21"/>
      <c r="UZK130" s="21"/>
      <c r="UZL130" s="21"/>
      <c r="UZM130" s="21"/>
      <c r="UZN130" s="21"/>
      <c r="UZO130" s="21"/>
      <c r="UZP130" s="21"/>
      <c r="UZQ130" s="21"/>
      <c r="UZR130" s="21"/>
      <c r="UZS130" s="21"/>
      <c r="UZT130" s="21"/>
      <c r="UZU130" s="21"/>
      <c r="UZV130" s="21"/>
      <c r="UZW130" s="21"/>
      <c r="UZX130" s="21"/>
      <c r="UZY130" s="21"/>
      <c r="UZZ130" s="21"/>
      <c r="VAA130" s="21"/>
      <c r="VAB130" s="21"/>
      <c r="VAC130" s="21"/>
      <c r="VAD130" s="21"/>
      <c r="VAE130" s="21"/>
      <c r="VAF130" s="21"/>
      <c r="VAG130" s="21"/>
      <c r="VAH130" s="21"/>
      <c r="VAI130" s="21"/>
      <c r="VAJ130" s="21"/>
      <c r="VAK130" s="21"/>
      <c r="VAL130" s="21"/>
      <c r="VAM130" s="21"/>
      <c r="VAN130" s="21"/>
      <c r="VAO130" s="21"/>
      <c r="VAP130" s="21"/>
      <c r="VAQ130" s="21"/>
      <c r="VAR130" s="21"/>
      <c r="VAS130" s="21"/>
      <c r="VAT130" s="21"/>
      <c r="VAU130" s="21"/>
      <c r="VAV130" s="21"/>
      <c r="VAW130" s="21"/>
      <c r="VAX130" s="21"/>
      <c r="VAY130" s="21"/>
      <c r="VAZ130" s="21"/>
      <c r="VBA130" s="21"/>
      <c r="VBB130" s="21"/>
      <c r="VBC130" s="21"/>
      <c r="VBD130" s="21"/>
      <c r="VBE130" s="21"/>
      <c r="VBF130" s="21"/>
      <c r="VBG130" s="21"/>
      <c r="VBH130" s="21"/>
      <c r="VBI130" s="21"/>
      <c r="VBJ130" s="21"/>
      <c r="VBK130" s="21"/>
      <c r="VBL130" s="21"/>
      <c r="VBM130" s="21"/>
      <c r="VBN130" s="21"/>
      <c r="VBO130" s="21"/>
      <c r="VBP130" s="21"/>
      <c r="VBQ130" s="21"/>
      <c r="VBR130" s="21"/>
      <c r="VBS130" s="21"/>
      <c r="VBT130" s="21"/>
      <c r="VBU130" s="21"/>
      <c r="VBV130" s="21"/>
      <c r="VBW130" s="21"/>
      <c r="VBX130" s="21"/>
      <c r="VBY130" s="21"/>
      <c r="VBZ130" s="21"/>
      <c r="VCA130" s="21"/>
      <c r="VCB130" s="21"/>
      <c r="VCC130" s="21"/>
      <c r="VCD130" s="21"/>
      <c r="VCE130" s="21"/>
      <c r="VCF130" s="21"/>
      <c r="VCG130" s="21"/>
      <c r="VCH130" s="21"/>
      <c r="VCI130" s="21"/>
      <c r="VCJ130" s="21"/>
      <c r="VCK130" s="21"/>
      <c r="VCL130" s="21"/>
      <c r="VCM130" s="21"/>
      <c r="VCN130" s="21"/>
      <c r="VCO130" s="21"/>
      <c r="VCP130" s="21"/>
      <c r="VCQ130" s="21"/>
      <c r="VCR130" s="21"/>
      <c r="VCS130" s="21"/>
      <c r="VCT130" s="21"/>
      <c r="VCU130" s="21"/>
      <c r="VCV130" s="21"/>
      <c r="VCW130" s="21"/>
      <c r="VCX130" s="21"/>
      <c r="VCY130" s="21"/>
      <c r="VCZ130" s="21"/>
      <c r="VDA130" s="21"/>
      <c r="VDB130" s="21"/>
      <c r="VDC130" s="21"/>
      <c r="VDD130" s="21"/>
      <c r="VDE130" s="21"/>
      <c r="VDF130" s="21"/>
      <c r="VDG130" s="21"/>
      <c r="VDH130" s="21"/>
      <c r="VDI130" s="21"/>
      <c r="VDJ130" s="21"/>
      <c r="VDK130" s="21"/>
      <c r="VDL130" s="21"/>
      <c r="VDM130" s="21"/>
      <c r="VDN130" s="21"/>
      <c r="VDO130" s="21"/>
      <c r="VDP130" s="21"/>
      <c r="VDQ130" s="21"/>
      <c r="VDR130" s="21"/>
      <c r="VDS130" s="21"/>
      <c r="VDT130" s="21"/>
      <c r="VDU130" s="21"/>
      <c r="VDV130" s="21"/>
      <c r="VDW130" s="21"/>
      <c r="VDX130" s="21"/>
      <c r="VDY130" s="21"/>
      <c r="VDZ130" s="21"/>
      <c r="VEA130" s="21"/>
      <c r="VEB130" s="21"/>
      <c r="VEC130" s="21"/>
      <c r="VED130" s="21"/>
      <c r="VEE130" s="21"/>
      <c r="VEF130" s="21"/>
      <c r="VEG130" s="21"/>
      <c r="VEH130" s="21"/>
      <c r="VEI130" s="21"/>
      <c r="VEJ130" s="21"/>
      <c r="VEK130" s="21"/>
      <c r="VEL130" s="21"/>
      <c r="VEM130" s="21"/>
      <c r="VEN130" s="21"/>
      <c r="VEO130" s="21"/>
      <c r="VEP130" s="21"/>
      <c r="VEQ130" s="21"/>
      <c r="VER130" s="21"/>
      <c r="VES130" s="21"/>
      <c r="VET130" s="21"/>
      <c r="VEU130" s="21"/>
      <c r="VEV130" s="21"/>
      <c r="VEW130" s="21"/>
      <c r="VEX130" s="21"/>
      <c r="VEY130" s="21"/>
      <c r="VEZ130" s="21"/>
      <c r="VFA130" s="21"/>
      <c r="VFB130" s="21"/>
      <c r="VFC130" s="21"/>
      <c r="VFD130" s="21"/>
      <c r="VFE130" s="21"/>
      <c r="VFF130" s="21"/>
      <c r="VFG130" s="21"/>
      <c r="VFH130" s="21"/>
      <c r="VFI130" s="21"/>
      <c r="VFJ130" s="21"/>
      <c r="VFK130" s="21"/>
      <c r="VFL130" s="21"/>
      <c r="VFM130" s="21"/>
      <c r="VFN130" s="21"/>
      <c r="VFO130" s="21"/>
      <c r="VFP130" s="21"/>
      <c r="VFQ130" s="21"/>
      <c r="VFR130" s="21"/>
      <c r="VFS130" s="21"/>
      <c r="VFT130" s="21"/>
      <c r="VFU130" s="21"/>
      <c r="VFV130" s="21"/>
      <c r="VFW130" s="21"/>
      <c r="VFX130" s="21"/>
      <c r="VFY130" s="21"/>
      <c r="VFZ130" s="21"/>
      <c r="VGA130" s="21"/>
      <c r="VGB130" s="21"/>
      <c r="VGC130" s="21"/>
      <c r="VGD130" s="21"/>
      <c r="VGE130" s="21"/>
      <c r="VGF130" s="21"/>
      <c r="VGG130" s="21"/>
      <c r="VGH130" s="21"/>
      <c r="VGI130" s="21"/>
      <c r="VGJ130" s="21"/>
      <c r="VGK130" s="21"/>
      <c r="VGL130" s="21"/>
      <c r="VGM130" s="21"/>
      <c r="VGN130" s="21"/>
      <c r="VGO130" s="21"/>
      <c r="VGP130" s="21"/>
      <c r="VGQ130" s="21"/>
      <c r="VGR130" s="21"/>
      <c r="VGS130" s="21"/>
      <c r="VGT130" s="21"/>
      <c r="VGU130" s="21"/>
      <c r="VGV130" s="21"/>
      <c r="VGW130" s="21"/>
      <c r="VGX130" s="21"/>
      <c r="VGY130" s="21"/>
      <c r="VGZ130" s="21"/>
      <c r="VHA130" s="21"/>
      <c r="VHB130" s="21"/>
      <c r="VHC130" s="21"/>
      <c r="VHD130" s="21"/>
      <c r="VHE130" s="21"/>
      <c r="VHF130" s="21"/>
      <c r="VHG130" s="21"/>
      <c r="VHH130" s="21"/>
      <c r="VHI130" s="21"/>
      <c r="VHJ130" s="21"/>
      <c r="VHK130" s="21"/>
      <c r="VHL130" s="21"/>
      <c r="VHM130" s="21"/>
      <c r="VHN130" s="21"/>
      <c r="VHO130" s="21"/>
      <c r="VHP130" s="21"/>
      <c r="VHQ130" s="21"/>
      <c r="VHR130" s="21"/>
      <c r="VHS130" s="21"/>
      <c r="VHT130" s="21"/>
      <c r="VHU130" s="21"/>
      <c r="VHV130" s="21"/>
      <c r="VHW130" s="21"/>
      <c r="VHX130" s="21"/>
      <c r="VHY130" s="21"/>
      <c r="VHZ130" s="21"/>
      <c r="VIA130" s="21"/>
      <c r="VIB130" s="21"/>
      <c r="VIC130" s="21"/>
      <c r="VID130" s="21"/>
      <c r="VIE130" s="21"/>
      <c r="VIF130" s="21"/>
      <c r="VIG130" s="21"/>
      <c r="VIH130" s="21"/>
      <c r="VII130" s="21"/>
      <c r="VIJ130" s="21"/>
      <c r="VIK130" s="21"/>
      <c r="VIL130" s="21"/>
      <c r="VIM130" s="21"/>
      <c r="VIN130" s="21"/>
      <c r="VIO130" s="21"/>
      <c r="VIP130" s="21"/>
      <c r="VIQ130" s="21"/>
      <c r="VIR130" s="21"/>
      <c r="VIS130" s="21"/>
      <c r="VIT130" s="21"/>
      <c r="VIU130" s="21"/>
      <c r="VIV130" s="21"/>
      <c r="VIW130" s="21"/>
      <c r="VIX130" s="21"/>
      <c r="VIY130" s="21"/>
      <c r="VIZ130" s="21"/>
      <c r="VJA130" s="21"/>
      <c r="VJB130" s="21"/>
      <c r="VJC130" s="21"/>
      <c r="VJD130" s="21"/>
      <c r="VJE130" s="21"/>
      <c r="VJF130" s="21"/>
      <c r="VJG130" s="21"/>
      <c r="VJH130" s="21"/>
      <c r="VJI130" s="21"/>
      <c r="VJJ130" s="21"/>
      <c r="VJK130" s="21"/>
      <c r="VJL130" s="21"/>
      <c r="VJM130" s="21"/>
      <c r="VJN130" s="21"/>
      <c r="VJO130" s="21"/>
      <c r="VJP130" s="21"/>
      <c r="VJQ130" s="21"/>
      <c r="VJR130" s="21"/>
      <c r="VJS130" s="21"/>
      <c r="VJT130" s="21"/>
      <c r="VJU130" s="21"/>
      <c r="VJV130" s="21"/>
      <c r="VJW130" s="21"/>
      <c r="VJX130" s="21"/>
      <c r="VJY130" s="21"/>
      <c r="VJZ130" s="21"/>
      <c r="VKA130" s="21"/>
      <c r="VKB130" s="21"/>
      <c r="VKC130" s="21"/>
      <c r="VKD130" s="21"/>
      <c r="VKE130" s="21"/>
      <c r="VKF130" s="21"/>
      <c r="VKG130" s="21"/>
      <c r="VKH130" s="21"/>
      <c r="VKI130" s="21"/>
      <c r="VKJ130" s="21"/>
      <c r="VKK130" s="21"/>
      <c r="VKL130" s="21"/>
      <c r="VKM130" s="21"/>
      <c r="VKN130" s="21"/>
      <c r="VKO130" s="21"/>
      <c r="VKP130" s="21"/>
      <c r="VKQ130" s="21"/>
      <c r="VKR130" s="21"/>
      <c r="VKS130" s="21"/>
      <c r="VKT130" s="21"/>
      <c r="VKU130" s="21"/>
      <c r="VKV130" s="21"/>
      <c r="VKW130" s="21"/>
      <c r="VKX130" s="21"/>
      <c r="VKY130" s="21"/>
      <c r="VKZ130" s="21"/>
      <c r="VLA130" s="21"/>
      <c r="VLB130" s="21"/>
      <c r="VLC130" s="21"/>
      <c r="VLD130" s="21"/>
      <c r="VLE130" s="21"/>
      <c r="VLF130" s="21"/>
      <c r="VLG130" s="21"/>
      <c r="VLH130" s="21"/>
      <c r="VLI130" s="21"/>
      <c r="VLJ130" s="21"/>
      <c r="VLK130" s="21"/>
      <c r="VLL130" s="21"/>
      <c r="VLM130" s="21"/>
      <c r="VLN130" s="21"/>
      <c r="VLO130" s="21"/>
      <c r="VLP130" s="21"/>
      <c r="VLQ130" s="21"/>
      <c r="VLR130" s="21"/>
      <c r="VLS130" s="21"/>
      <c r="VLT130" s="21"/>
      <c r="VLU130" s="21"/>
      <c r="VLV130" s="21"/>
      <c r="VLW130" s="21"/>
      <c r="VLX130" s="21"/>
      <c r="VLY130" s="21"/>
      <c r="VLZ130" s="21"/>
      <c r="VMA130" s="21"/>
      <c r="VMB130" s="21"/>
      <c r="VMC130" s="21"/>
      <c r="VMD130" s="21"/>
      <c r="VME130" s="21"/>
      <c r="VMF130" s="21"/>
      <c r="VMG130" s="21"/>
      <c r="VMH130" s="21"/>
      <c r="VMI130" s="21"/>
      <c r="VMJ130" s="21"/>
      <c r="VMK130" s="21"/>
      <c r="VML130" s="21"/>
      <c r="VMM130" s="21"/>
      <c r="VMN130" s="21"/>
      <c r="VMO130" s="21"/>
      <c r="VMP130" s="21"/>
      <c r="VMQ130" s="21"/>
      <c r="VMR130" s="21"/>
      <c r="VMS130" s="21"/>
      <c r="VMT130" s="21"/>
      <c r="VMU130" s="21"/>
      <c r="VMV130" s="21"/>
      <c r="VMW130" s="21"/>
      <c r="VMX130" s="21"/>
      <c r="VMY130" s="21"/>
      <c r="VMZ130" s="21"/>
      <c r="VNA130" s="21"/>
      <c r="VNB130" s="21"/>
      <c r="VNC130" s="21"/>
      <c r="VND130" s="21"/>
      <c r="VNE130" s="21"/>
      <c r="VNF130" s="21"/>
      <c r="VNG130" s="21"/>
      <c r="VNH130" s="21"/>
      <c r="VNI130" s="21"/>
      <c r="VNJ130" s="21"/>
      <c r="VNK130" s="21"/>
      <c r="VNL130" s="21"/>
      <c r="VNM130" s="21"/>
      <c r="VNN130" s="21"/>
      <c r="VNO130" s="21"/>
      <c r="VNP130" s="21"/>
      <c r="VNQ130" s="21"/>
      <c r="VNR130" s="21"/>
      <c r="VNS130" s="21"/>
      <c r="VNT130" s="21"/>
      <c r="VNU130" s="21"/>
      <c r="VNV130" s="21"/>
      <c r="VNW130" s="21"/>
      <c r="VNX130" s="21"/>
      <c r="VNY130" s="21"/>
      <c r="VNZ130" s="21"/>
      <c r="VOA130" s="21"/>
      <c r="VOB130" s="21"/>
      <c r="VOC130" s="21"/>
      <c r="VOD130" s="21"/>
      <c r="VOE130" s="21"/>
      <c r="VOF130" s="21"/>
      <c r="VOG130" s="21"/>
      <c r="VOH130" s="21"/>
      <c r="VOI130" s="21"/>
      <c r="VOJ130" s="21"/>
      <c r="VOK130" s="21"/>
      <c r="VOL130" s="21"/>
      <c r="VOM130" s="21"/>
      <c r="VON130" s="21"/>
      <c r="VOO130" s="21"/>
      <c r="VOP130" s="21"/>
      <c r="VOQ130" s="21"/>
      <c r="VOR130" s="21"/>
      <c r="VOS130" s="21"/>
      <c r="VOT130" s="21"/>
      <c r="VOU130" s="21"/>
      <c r="VOV130" s="21"/>
      <c r="VOW130" s="21"/>
      <c r="VOX130" s="21"/>
      <c r="VOY130" s="21"/>
      <c r="VOZ130" s="21"/>
      <c r="VPA130" s="21"/>
      <c r="VPB130" s="21"/>
      <c r="VPC130" s="21"/>
      <c r="VPD130" s="21"/>
      <c r="VPE130" s="21"/>
      <c r="VPF130" s="21"/>
      <c r="VPG130" s="21"/>
      <c r="VPH130" s="21"/>
      <c r="VPI130" s="21"/>
      <c r="VPJ130" s="21"/>
      <c r="VPK130" s="21"/>
      <c r="VPL130" s="21"/>
      <c r="VPM130" s="21"/>
      <c r="VPN130" s="21"/>
      <c r="VPO130" s="21"/>
      <c r="VPP130" s="21"/>
      <c r="VPQ130" s="21"/>
      <c r="VPR130" s="21"/>
      <c r="VPS130" s="21"/>
      <c r="VPT130" s="21"/>
      <c r="VPU130" s="21"/>
      <c r="VPV130" s="21"/>
      <c r="VPW130" s="21"/>
      <c r="VPX130" s="21"/>
      <c r="VPY130" s="21"/>
      <c r="VPZ130" s="21"/>
      <c r="VQA130" s="21"/>
      <c r="VQB130" s="21"/>
      <c r="VQC130" s="21"/>
      <c r="VQD130" s="21"/>
      <c r="VQE130" s="21"/>
      <c r="VQF130" s="21"/>
      <c r="VQG130" s="21"/>
      <c r="VQH130" s="21"/>
      <c r="VQI130" s="21"/>
      <c r="VQJ130" s="21"/>
      <c r="VQK130" s="21"/>
      <c r="VQL130" s="21"/>
      <c r="VQM130" s="21"/>
      <c r="VQN130" s="21"/>
      <c r="VQO130" s="21"/>
      <c r="VQP130" s="21"/>
      <c r="VQQ130" s="21"/>
      <c r="VQR130" s="21"/>
      <c r="VQS130" s="21"/>
      <c r="VQT130" s="21"/>
      <c r="VQU130" s="21"/>
      <c r="VQV130" s="21"/>
      <c r="VQW130" s="21"/>
      <c r="VQX130" s="21"/>
      <c r="VQY130" s="21"/>
      <c r="VQZ130" s="21"/>
      <c r="VRA130" s="21"/>
      <c r="VRB130" s="21"/>
      <c r="VRC130" s="21"/>
      <c r="VRD130" s="21"/>
      <c r="VRE130" s="21"/>
      <c r="VRF130" s="21"/>
      <c r="VRG130" s="21"/>
      <c r="VRH130" s="21"/>
      <c r="VRI130" s="21"/>
      <c r="VRJ130" s="21"/>
      <c r="VRK130" s="21"/>
      <c r="VRL130" s="21"/>
      <c r="VRM130" s="21"/>
      <c r="VRN130" s="21"/>
      <c r="VRO130" s="21"/>
      <c r="VRP130" s="21"/>
      <c r="VRQ130" s="21"/>
      <c r="VRR130" s="21"/>
      <c r="VRS130" s="21"/>
      <c r="VRT130" s="21"/>
      <c r="VRU130" s="21"/>
      <c r="VRV130" s="21"/>
      <c r="VRW130" s="21"/>
      <c r="VRX130" s="21"/>
      <c r="VRY130" s="21"/>
      <c r="VRZ130" s="21"/>
      <c r="VSA130" s="21"/>
      <c r="VSB130" s="21"/>
      <c r="VSC130" s="21"/>
      <c r="VSD130" s="21"/>
      <c r="VSE130" s="21"/>
      <c r="VSF130" s="21"/>
      <c r="VSG130" s="21"/>
      <c r="VSH130" s="21"/>
      <c r="VSI130" s="21"/>
      <c r="VSJ130" s="21"/>
      <c r="VSK130" s="21"/>
      <c r="VSL130" s="21"/>
      <c r="VSM130" s="21"/>
      <c r="VSN130" s="21"/>
      <c r="VSO130" s="21"/>
      <c r="VSP130" s="21"/>
      <c r="VSQ130" s="21"/>
      <c r="VSR130" s="21"/>
      <c r="VSS130" s="21"/>
      <c r="VST130" s="21"/>
      <c r="VSU130" s="21"/>
      <c r="VSV130" s="21"/>
      <c r="VSW130" s="21"/>
      <c r="VSX130" s="21"/>
      <c r="VSY130" s="21"/>
      <c r="VSZ130" s="21"/>
      <c r="VTA130" s="21"/>
      <c r="VTB130" s="21"/>
      <c r="VTC130" s="21"/>
      <c r="VTD130" s="21"/>
      <c r="VTE130" s="21"/>
      <c r="VTF130" s="21"/>
      <c r="VTG130" s="21"/>
      <c r="VTH130" s="21"/>
      <c r="VTI130" s="21"/>
      <c r="VTJ130" s="21"/>
      <c r="VTK130" s="21"/>
      <c r="VTL130" s="21"/>
      <c r="VTM130" s="21"/>
      <c r="VTN130" s="21"/>
      <c r="VTO130" s="21"/>
      <c r="VTP130" s="21"/>
      <c r="VTQ130" s="21"/>
      <c r="VTR130" s="21"/>
      <c r="VTS130" s="21"/>
      <c r="VTT130" s="21"/>
      <c r="VTU130" s="21"/>
      <c r="VTV130" s="21"/>
      <c r="VTW130" s="21"/>
      <c r="VTX130" s="21"/>
      <c r="VTY130" s="21"/>
      <c r="VTZ130" s="21"/>
      <c r="VUA130" s="21"/>
      <c r="VUB130" s="21"/>
      <c r="VUC130" s="21"/>
      <c r="VUD130" s="21"/>
      <c r="VUE130" s="21"/>
      <c r="VUF130" s="21"/>
      <c r="VUG130" s="21"/>
      <c r="VUH130" s="21"/>
      <c r="VUI130" s="21"/>
      <c r="VUJ130" s="21"/>
      <c r="VUK130" s="21"/>
      <c r="VUL130" s="21"/>
      <c r="VUM130" s="21"/>
      <c r="VUN130" s="21"/>
      <c r="VUO130" s="21"/>
      <c r="VUP130" s="21"/>
      <c r="VUQ130" s="21"/>
      <c r="VUR130" s="21"/>
      <c r="VUS130" s="21"/>
      <c r="VUT130" s="21"/>
      <c r="VUU130" s="21"/>
      <c r="VUV130" s="21"/>
      <c r="VUW130" s="21"/>
      <c r="VUX130" s="21"/>
      <c r="VUY130" s="21"/>
      <c r="VUZ130" s="21"/>
      <c r="VVA130" s="21"/>
      <c r="VVB130" s="21"/>
      <c r="VVC130" s="21"/>
      <c r="VVD130" s="21"/>
      <c r="VVE130" s="21"/>
      <c r="VVF130" s="21"/>
      <c r="VVG130" s="21"/>
      <c r="VVH130" s="21"/>
      <c r="VVI130" s="21"/>
      <c r="VVJ130" s="21"/>
      <c r="VVK130" s="21"/>
      <c r="VVL130" s="21"/>
      <c r="VVM130" s="21"/>
      <c r="VVN130" s="21"/>
      <c r="VVO130" s="21"/>
      <c r="VVP130" s="21"/>
      <c r="VVQ130" s="21"/>
      <c r="VVR130" s="21"/>
      <c r="VVS130" s="21"/>
      <c r="VVT130" s="21"/>
      <c r="VVU130" s="21"/>
      <c r="VVV130" s="21"/>
      <c r="VVW130" s="21"/>
      <c r="VVX130" s="21"/>
      <c r="VVY130" s="21"/>
      <c r="VVZ130" s="21"/>
      <c r="VWA130" s="21"/>
      <c r="VWB130" s="21"/>
      <c r="VWC130" s="21"/>
      <c r="VWD130" s="21"/>
      <c r="VWE130" s="21"/>
      <c r="VWF130" s="21"/>
      <c r="VWG130" s="21"/>
      <c r="VWH130" s="21"/>
      <c r="VWI130" s="21"/>
      <c r="VWJ130" s="21"/>
      <c r="VWK130" s="21"/>
      <c r="VWL130" s="21"/>
      <c r="VWM130" s="21"/>
      <c r="VWN130" s="21"/>
      <c r="VWO130" s="21"/>
      <c r="VWP130" s="21"/>
      <c r="VWQ130" s="21"/>
      <c r="VWR130" s="21"/>
      <c r="VWS130" s="21"/>
      <c r="VWT130" s="21"/>
      <c r="VWU130" s="21"/>
      <c r="VWV130" s="21"/>
      <c r="VWW130" s="21"/>
      <c r="VWX130" s="21"/>
      <c r="VWY130" s="21"/>
      <c r="VWZ130" s="21"/>
      <c r="VXA130" s="21"/>
      <c r="VXB130" s="21"/>
      <c r="VXC130" s="21"/>
      <c r="VXD130" s="21"/>
      <c r="VXE130" s="21"/>
      <c r="VXF130" s="21"/>
      <c r="VXG130" s="21"/>
      <c r="VXH130" s="21"/>
      <c r="VXI130" s="21"/>
      <c r="VXJ130" s="21"/>
      <c r="VXK130" s="21"/>
      <c r="VXL130" s="21"/>
      <c r="VXM130" s="21"/>
      <c r="VXN130" s="21"/>
      <c r="VXO130" s="21"/>
      <c r="VXP130" s="21"/>
      <c r="VXQ130" s="21"/>
      <c r="VXR130" s="21"/>
      <c r="VXS130" s="21"/>
      <c r="VXT130" s="21"/>
      <c r="VXU130" s="21"/>
      <c r="VXV130" s="21"/>
      <c r="VXW130" s="21"/>
      <c r="VXX130" s="21"/>
      <c r="VXY130" s="21"/>
      <c r="VXZ130" s="21"/>
      <c r="VYA130" s="21"/>
      <c r="VYB130" s="21"/>
      <c r="VYC130" s="21"/>
      <c r="VYD130" s="21"/>
      <c r="VYE130" s="21"/>
      <c r="VYF130" s="21"/>
      <c r="VYG130" s="21"/>
      <c r="VYH130" s="21"/>
      <c r="VYI130" s="21"/>
      <c r="VYJ130" s="21"/>
      <c r="VYK130" s="21"/>
      <c r="VYL130" s="21"/>
      <c r="VYM130" s="21"/>
      <c r="VYN130" s="21"/>
      <c r="VYO130" s="21"/>
      <c r="VYP130" s="21"/>
      <c r="VYQ130" s="21"/>
      <c r="VYR130" s="21"/>
      <c r="VYS130" s="21"/>
      <c r="VYT130" s="21"/>
      <c r="VYU130" s="21"/>
      <c r="VYV130" s="21"/>
      <c r="VYW130" s="21"/>
      <c r="VYX130" s="21"/>
      <c r="VYY130" s="21"/>
      <c r="VYZ130" s="21"/>
      <c r="VZA130" s="21"/>
      <c r="VZB130" s="21"/>
      <c r="VZC130" s="21"/>
      <c r="VZD130" s="21"/>
      <c r="VZE130" s="21"/>
      <c r="VZF130" s="21"/>
      <c r="VZG130" s="21"/>
      <c r="VZH130" s="21"/>
      <c r="VZI130" s="21"/>
      <c r="VZJ130" s="21"/>
      <c r="VZK130" s="21"/>
      <c r="VZL130" s="21"/>
      <c r="VZM130" s="21"/>
      <c r="VZN130" s="21"/>
      <c r="VZO130" s="21"/>
      <c r="VZP130" s="21"/>
      <c r="VZQ130" s="21"/>
      <c r="VZR130" s="21"/>
      <c r="VZS130" s="21"/>
      <c r="VZT130" s="21"/>
      <c r="VZU130" s="21"/>
      <c r="VZV130" s="21"/>
      <c r="VZW130" s="21"/>
      <c r="VZX130" s="21"/>
      <c r="VZY130" s="21"/>
      <c r="VZZ130" s="21"/>
      <c r="WAA130" s="21"/>
      <c r="WAB130" s="21"/>
      <c r="WAC130" s="21"/>
      <c r="WAD130" s="21"/>
      <c r="WAE130" s="21"/>
      <c r="WAF130" s="21"/>
      <c r="WAG130" s="21"/>
      <c r="WAH130" s="21"/>
      <c r="WAI130" s="21"/>
      <c r="WAJ130" s="21"/>
      <c r="WAK130" s="21"/>
      <c r="WAL130" s="21"/>
      <c r="WAM130" s="21"/>
      <c r="WAN130" s="21"/>
      <c r="WAO130" s="21"/>
      <c r="WAP130" s="21"/>
      <c r="WAQ130" s="21"/>
      <c r="WAR130" s="21"/>
      <c r="WAS130" s="21"/>
      <c r="WAT130" s="21"/>
      <c r="WAU130" s="21"/>
      <c r="WAV130" s="21"/>
      <c r="WAW130" s="21"/>
      <c r="WAX130" s="21"/>
      <c r="WAY130" s="21"/>
      <c r="WAZ130" s="21"/>
      <c r="WBA130" s="21"/>
      <c r="WBB130" s="21"/>
      <c r="WBC130" s="21"/>
      <c r="WBD130" s="21"/>
      <c r="WBE130" s="21"/>
      <c r="WBF130" s="21"/>
      <c r="WBG130" s="21"/>
      <c r="WBH130" s="21"/>
      <c r="WBI130" s="21"/>
      <c r="WBJ130" s="21"/>
      <c r="WBK130" s="21"/>
      <c r="WBL130" s="21"/>
      <c r="WBM130" s="21"/>
      <c r="WBN130" s="21"/>
      <c r="WBO130" s="21"/>
      <c r="WBP130" s="21"/>
      <c r="WBQ130" s="21"/>
      <c r="WBR130" s="21"/>
      <c r="WBS130" s="21"/>
      <c r="WBT130" s="21"/>
      <c r="WBU130" s="21"/>
      <c r="WBV130" s="21"/>
      <c r="WBW130" s="21"/>
      <c r="WBX130" s="21"/>
      <c r="WBY130" s="21"/>
      <c r="WBZ130" s="21"/>
      <c r="WCA130" s="21"/>
      <c r="WCB130" s="21"/>
      <c r="WCC130" s="21"/>
      <c r="WCD130" s="21"/>
      <c r="WCE130" s="21"/>
      <c r="WCF130" s="21"/>
      <c r="WCG130" s="21"/>
      <c r="WCH130" s="21"/>
      <c r="WCI130" s="21"/>
      <c r="WCJ130" s="21"/>
      <c r="WCK130" s="21"/>
      <c r="WCL130" s="21"/>
      <c r="WCM130" s="21"/>
      <c r="WCN130" s="21"/>
      <c r="WCO130" s="21"/>
      <c r="WCP130" s="21"/>
      <c r="WCQ130" s="21"/>
      <c r="WCR130" s="21"/>
      <c r="WCS130" s="21"/>
      <c r="WCT130" s="21"/>
      <c r="WCU130" s="21"/>
      <c r="WCV130" s="21"/>
      <c r="WCW130" s="21"/>
      <c r="WCX130" s="21"/>
      <c r="WCY130" s="21"/>
      <c r="WCZ130" s="21"/>
      <c r="WDA130" s="21"/>
      <c r="WDB130" s="21"/>
      <c r="WDC130" s="21"/>
      <c r="WDD130" s="21"/>
      <c r="WDE130" s="21"/>
      <c r="WDF130" s="21"/>
      <c r="WDG130" s="21"/>
      <c r="WDH130" s="21"/>
      <c r="WDI130" s="21"/>
      <c r="WDJ130" s="21"/>
      <c r="WDK130" s="21"/>
      <c r="WDL130" s="21"/>
      <c r="WDM130" s="21"/>
      <c r="WDN130" s="21"/>
      <c r="WDO130" s="21"/>
      <c r="WDP130" s="21"/>
      <c r="WDQ130" s="21"/>
      <c r="WDR130" s="21"/>
      <c r="WDS130" s="21"/>
      <c r="WDT130" s="21"/>
      <c r="WDU130" s="21"/>
      <c r="WDV130" s="21"/>
      <c r="WDW130" s="21"/>
      <c r="WDX130" s="21"/>
      <c r="WDY130" s="21"/>
      <c r="WDZ130" s="21"/>
      <c r="WEA130" s="21"/>
      <c r="WEB130" s="21"/>
      <c r="WEC130" s="21"/>
      <c r="WED130" s="21"/>
      <c r="WEE130" s="21"/>
      <c r="WEF130" s="21"/>
      <c r="WEG130" s="21"/>
      <c r="WEH130" s="21"/>
      <c r="WEI130" s="21"/>
      <c r="WEJ130" s="21"/>
      <c r="WEK130" s="21"/>
      <c r="WEL130" s="21"/>
      <c r="WEM130" s="21"/>
      <c r="WEN130" s="21"/>
      <c r="WEO130" s="21"/>
      <c r="WEP130" s="21"/>
      <c r="WEQ130" s="21"/>
      <c r="WER130" s="21"/>
      <c r="WES130" s="21"/>
      <c r="WET130" s="21"/>
      <c r="WEU130" s="21"/>
      <c r="WEV130" s="21"/>
      <c r="WEW130" s="21"/>
      <c r="WEX130" s="21"/>
      <c r="WEY130" s="21"/>
      <c r="WEZ130" s="21"/>
      <c r="WFA130" s="21"/>
      <c r="WFB130" s="21"/>
      <c r="WFC130" s="21"/>
      <c r="WFD130" s="21"/>
      <c r="WFE130" s="21"/>
      <c r="WFF130" s="21"/>
      <c r="WFG130" s="21"/>
      <c r="WFH130" s="21"/>
      <c r="WFI130" s="21"/>
      <c r="WFJ130" s="21"/>
      <c r="WFK130" s="21"/>
      <c r="WFL130" s="21"/>
      <c r="WFM130" s="21"/>
      <c r="WFN130" s="21"/>
      <c r="WFO130" s="21"/>
      <c r="WFP130" s="21"/>
      <c r="WFQ130" s="21"/>
      <c r="WFR130" s="21"/>
      <c r="WFS130" s="21"/>
      <c r="WFT130" s="21"/>
      <c r="WFU130" s="21"/>
      <c r="WFV130" s="21"/>
      <c r="WFW130" s="21"/>
      <c r="WFX130" s="21"/>
      <c r="WFY130" s="21"/>
      <c r="WFZ130" s="21"/>
      <c r="WGA130" s="21"/>
      <c r="WGB130" s="21"/>
      <c r="WGC130" s="21"/>
      <c r="WGD130" s="21"/>
      <c r="WGE130" s="21"/>
      <c r="WGF130" s="21"/>
      <c r="WGG130" s="21"/>
      <c r="WGH130" s="21"/>
      <c r="WGI130" s="21"/>
      <c r="WGJ130" s="21"/>
      <c r="WGK130" s="21"/>
      <c r="WGL130" s="21"/>
      <c r="WGM130" s="21"/>
      <c r="WGN130" s="21"/>
      <c r="WGO130" s="21"/>
      <c r="WGP130" s="21"/>
      <c r="WGQ130" s="21"/>
      <c r="WGR130" s="21"/>
      <c r="WGS130" s="21"/>
      <c r="WGT130" s="21"/>
      <c r="WGU130" s="21"/>
      <c r="WGV130" s="21"/>
      <c r="WGW130" s="21"/>
      <c r="WGX130" s="21"/>
      <c r="WGY130" s="21"/>
      <c r="WGZ130" s="21"/>
      <c r="WHA130" s="21"/>
      <c r="WHB130" s="21"/>
      <c r="WHC130" s="21"/>
      <c r="WHD130" s="21"/>
      <c r="WHE130" s="21"/>
      <c r="WHF130" s="21"/>
      <c r="WHG130" s="21"/>
      <c r="WHH130" s="21"/>
      <c r="WHI130" s="21"/>
      <c r="WHJ130" s="21"/>
      <c r="WHK130" s="21"/>
      <c r="WHL130" s="21"/>
      <c r="WHM130" s="21"/>
      <c r="WHN130" s="21"/>
      <c r="WHO130" s="21"/>
      <c r="WHP130" s="21"/>
      <c r="WHQ130" s="21"/>
      <c r="WHR130" s="21"/>
      <c r="WHS130" s="21"/>
      <c r="WHT130" s="21"/>
      <c r="WHU130" s="21"/>
      <c r="WHV130" s="21"/>
      <c r="WHW130" s="21"/>
      <c r="WHX130" s="21"/>
      <c r="WHY130" s="21"/>
      <c r="WHZ130" s="21"/>
      <c r="WIA130" s="21"/>
      <c r="WIB130" s="21"/>
      <c r="WIC130" s="21"/>
      <c r="WID130" s="21"/>
      <c r="WIE130" s="21"/>
      <c r="WIF130" s="21"/>
      <c r="WIG130" s="21"/>
      <c r="WIH130" s="21"/>
      <c r="WII130" s="21"/>
      <c r="WIJ130" s="21"/>
      <c r="WIK130" s="21"/>
      <c r="WIL130" s="21"/>
      <c r="WIM130" s="21"/>
      <c r="WIN130" s="21"/>
      <c r="WIO130" s="21"/>
      <c r="WIP130" s="21"/>
      <c r="WIQ130" s="21"/>
      <c r="WIR130" s="21"/>
      <c r="WIS130" s="21"/>
      <c r="WIT130" s="21"/>
      <c r="WIU130" s="21"/>
      <c r="WIV130" s="21"/>
      <c r="WIW130" s="21"/>
      <c r="WIX130" s="21"/>
      <c r="WIY130" s="21"/>
      <c r="WIZ130" s="21"/>
      <c r="WJA130" s="21"/>
      <c r="WJB130" s="21"/>
      <c r="WJC130" s="21"/>
      <c r="WJD130" s="21"/>
      <c r="WJE130" s="21"/>
      <c r="WJF130" s="21"/>
      <c r="WJG130" s="21"/>
      <c r="WJH130" s="21"/>
      <c r="WJI130" s="21"/>
      <c r="WJJ130" s="21"/>
      <c r="WJK130" s="21"/>
      <c r="WJL130" s="21"/>
      <c r="WJM130" s="21"/>
      <c r="WJN130" s="21"/>
      <c r="WJO130" s="21"/>
      <c r="WJP130" s="21"/>
      <c r="WJQ130" s="21"/>
      <c r="WJR130" s="21"/>
      <c r="WJS130" s="21"/>
      <c r="WJT130" s="21"/>
      <c r="WJU130" s="21"/>
      <c r="WJV130" s="21"/>
      <c r="WJW130" s="21"/>
      <c r="WJX130" s="21"/>
      <c r="WJY130" s="21"/>
      <c r="WJZ130" s="21"/>
      <c r="WKA130" s="21"/>
      <c r="WKB130" s="21"/>
      <c r="WKC130" s="21"/>
      <c r="WKD130" s="21"/>
      <c r="WKE130" s="21"/>
      <c r="WKF130" s="21"/>
      <c r="WKG130" s="21"/>
      <c r="WKH130" s="21"/>
      <c r="WKI130" s="21"/>
      <c r="WKJ130" s="21"/>
      <c r="WKK130" s="21"/>
      <c r="WKL130" s="21"/>
      <c r="WKM130" s="21"/>
      <c r="WKN130" s="21"/>
      <c r="WKO130" s="21"/>
      <c r="WKP130" s="21"/>
      <c r="WKQ130" s="21"/>
      <c r="WKR130" s="21"/>
      <c r="WKS130" s="21"/>
      <c r="WKT130" s="21"/>
      <c r="WKU130" s="21"/>
      <c r="WKV130" s="21"/>
      <c r="WKW130" s="21"/>
      <c r="WKX130" s="21"/>
      <c r="WKY130" s="21"/>
      <c r="WKZ130" s="21"/>
      <c r="WLA130" s="21"/>
      <c r="WLB130" s="21"/>
      <c r="WLC130" s="21"/>
      <c r="WLD130" s="21"/>
      <c r="WLE130" s="21"/>
      <c r="WLF130" s="21"/>
      <c r="WLG130" s="21"/>
      <c r="WLH130" s="21"/>
      <c r="WLI130" s="21"/>
      <c r="WLJ130" s="21"/>
      <c r="WLK130" s="21"/>
      <c r="WLL130" s="21"/>
      <c r="WLM130" s="21"/>
      <c r="WLN130" s="21"/>
      <c r="WLO130" s="21"/>
      <c r="WLP130" s="21"/>
      <c r="WLQ130" s="21"/>
      <c r="WLR130" s="21"/>
      <c r="WLS130" s="21"/>
      <c r="WLT130" s="21"/>
      <c r="WLU130" s="21"/>
      <c r="WLV130" s="21"/>
      <c r="WLW130" s="21"/>
      <c r="WLX130" s="21"/>
      <c r="WLY130" s="21"/>
      <c r="WLZ130" s="21"/>
      <c r="WMA130" s="21"/>
      <c r="WMB130" s="21"/>
      <c r="WMC130" s="21"/>
      <c r="WMD130" s="21"/>
      <c r="WME130" s="21"/>
      <c r="WMF130" s="21"/>
      <c r="WMG130" s="21"/>
      <c r="WMH130" s="21"/>
      <c r="WMI130" s="21"/>
      <c r="WMJ130" s="21"/>
      <c r="WMK130" s="21"/>
      <c r="WML130" s="21"/>
      <c r="WMM130" s="21"/>
      <c r="WMN130" s="21"/>
      <c r="WMO130" s="21"/>
      <c r="WMP130" s="21"/>
      <c r="WMQ130" s="21"/>
      <c r="WMR130" s="21"/>
      <c r="WMS130" s="21"/>
      <c r="WMT130" s="21"/>
      <c r="WMU130" s="21"/>
      <c r="WMV130" s="21"/>
      <c r="WMW130" s="21"/>
      <c r="WMX130" s="21"/>
      <c r="WMY130" s="21"/>
      <c r="WMZ130" s="21"/>
      <c r="WNA130" s="21"/>
      <c r="WNB130" s="21"/>
      <c r="WNC130" s="21"/>
      <c r="WND130" s="21"/>
      <c r="WNE130" s="21"/>
      <c r="WNF130" s="21"/>
      <c r="WNG130" s="21"/>
      <c r="WNH130" s="21"/>
      <c r="WNI130" s="21"/>
      <c r="WNJ130" s="21"/>
      <c r="WNK130" s="21"/>
      <c r="WNL130" s="21"/>
      <c r="WNM130" s="21"/>
      <c r="WNN130" s="21"/>
      <c r="WNO130" s="21"/>
      <c r="WNP130" s="21"/>
      <c r="WNQ130" s="21"/>
      <c r="WNR130" s="21"/>
      <c r="WNS130" s="21"/>
      <c r="WNT130" s="21"/>
      <c r="WNU130" s="21"/>
      <c r="WNV130" s="21"/>
      <c r="WNW130" s="21"/>
      <c r="WNX130" s="21"/>
      <c r="WNY130" s="21"/>
      <c r="WNZ130" s="21"/>
      <c r="WOA130" s="21"/>
      <c r="WOB130" s="21"/>
      <c r="WOC130" s="21"/>
      <c r="WOD130" s="21"/>
      <c r="WOE130" s="21"/>
      <c r="WOF130" s="21"/>
      <c r="WOG130" s="21"/>
      <c r="WOH130" s="21"/>
      <c r="WOI130" s="21"/>
      <c r="WOJ130" s="21"/>
      <c r="WOK130" s="21"/>
      <c r="WOL130" s="21"/>
      <c r="WOM130" s="21"/>
      <c r="WON130" s="21"/>
      <c r="WOO130" s="21"/>
      <c r="WOP130" s="21"/>
      <c r="WOQ130" s="21"/>
      <c r="WOR130" s="21"/>
      <c r="WOS130" s="21"/>
      <c r="WOT130" s="21"/>
      <c r="WOU130" s="21"/>
      <c r="WOV130" s="21"/>
      <c r="WOW130" s="21"/>
      <c r="WOX130" s="21"/>
      <c r="WOY130" s="21"/>
      <c r="WOZ130" s="21"/>
      <c r="WPA130" s="21"/>
      <c r="WPB130" s="21"/>
      <c r="WPC130" s="21"/>
      <c r="WPD130" s="21"/>
      <c r="WPE130" s="21"/>
      <c r="WPF130" s="21"/>
      <c r="WPG130" s="21"/>
      <c r="WPH130" s="21"/>
      <c r="WPI130" s="21"/>
      <c r="WPJ130" s="21"/>
      <c r="WPK130" s="21"/>
      <c r="WPL130" s="21"/>
      <c r="WPM130" s="21"/>
      <c r="WPN130" s="21"/>
      <c r="WPO130" s="21"/>
      <c r="WPP130" s="21"/>
      <c r="WPQ130" s="21"/>
      <c r="WPR130" s="21"/>
      <c r="WPS130" s="21"/>
      <c r="WPT130" s="21"/>
      <c r="WPU130" s="21"/>
      <c r="WPV130" s="21"/>
      <c r="WPW130" s="21"/>
      <c r="WPX130" s="21"/>
      <c r="WPY130" s="21"/>
      <c r="WPZ130" s="21"/>
      <c r="WQA130" s="21"/>
      <c r="WQB130" s="21"/>
      <c r="WQC130" s="21"/>
      <c r="WQD130" s="21"/>
      <c r="WQE130" s="21"/>
      <c r="WQF130" s="21"/>
      <c r="WQG130" s="21"/>
      <c r="WQH130" s="21"/>
      <c r="WQI130" s="21"/>
      <c r="WQJ130" s="21"/>
      <c r="WQK130" s="21"/>
      <c r="WQL130" s="21"/>
      <c r="WQM130" s="21"/>
      <c r="WQN130" s="21"/>
      <c r="WQO130" s="21"/>
      <c r="WQP130" s="21"/>
      <c r="WQQ130" s="21"/>
      <c r="WQR130" s="21"/>
      <c r="WQS130" s="21"/>
      <c r="WQT130" s="21"/>
      <c r="WQU130" s="21"/>
      <c r="WQV130" s="21"/>
      <c r="WQW130" s="21"/>
      <c r="WQX130" s="21"/>
      <c r="WQY130" s="21"/>
      <c r="WQZ130" s="21"/>
      <c r="WRA130" s="21"/>
      <c r="WRB130" s="21"/>
      <c r="WRC130" s="21"/>
      <c r="WRD130" s="21"/>
      <c r="WRE130" s="21"/>
      <c r="WRF130" s="21"/>
      <c r="WRG130" s="21"/>
      <c r="WRH130" s="21"/>
      <c r="WRI130" s="21"/>
      <c r="WRJ130" s="21"/>
      <c r="WRK130" s="21"/>
      <c r="WRL130" s="21"/>
      <c r="WRM130" s="21"/>
      <c r="WRN130" s="21"/>
      <c r="WRO130" s="21"/>
      <c r="WRP130" s="21"/>
      <c r="WRQ130" s="21"/>
      <c r="WRR130" s="21"/>
      <c r="WRS130" s="21"/>
      <c r="WRT130" s="21"/>
      <c r="WRU130" s="21"/>
      <c r="WRV130" s="21"/>
      <c r="WRW130" s="21"/>
      <c r="WRX130" s="21"/>
      <c r="WRY130" s="21"/>
      <c r="WRZ130" s="21"/>
      <c r="WSA130" s="21"/>
      <c r="WSB130" s="21"/>
      <c r="WSC130" s="21"/>
      <c r="WSD130" s="21"/>
      <c r="WSE130" s="21"/>
      <c r="WSF130" s="21"/>
      <c r="WSG130" s="21"/>
      <c r="WSH130" s="21"/>
      <c r="WSI130" s="21"/>
      <c r="WSJ130" s="21"/>
      <c r="WSK130" s="21"/>
      <c r="WSL130" s="21"/>
      <c r="WSM130" s="21"/>
      <c r="WSN130" s="21"/>
      <c r="WSO130" s="21"/>
      <c r="WSP130" s="21"/>
      <c r="WSQ130" s="21"/>
      <c r="WSR130" s="21"/>
      <c r="WSS130" s="21"/>
      <c r="WST130" s="21"/>
      <c r="WSU130" s="21"/>
      <c r="WSV130" s="21"/>
      <c r="WSW130" s="21"/>
      <c r="WSX130" s="21"/>
      <c r="WSY130" s="21"/>
      <c r="WSZ130" s="21"/>
      <c r="WTA130" s="21"/>
      <c r="WTB130" s="21"/>
      <c r="WTC130" s="21"/>
      <c r="WTD130" s="21"/>
      <c r="WTE130" s="21"/>
      <c r="WTF130" s="21"/>
      <c r="WTG130" s="21"/>
      <c r="WTH130" s="21"/>
      <c r="WTI130" s="21"/>
      <c r="WTJ130" s="21"/>
      <c r="WTK130" s="21"/>
      <c r="WTL130" s="21"/>
      <c r="WTM130" s="21"/>
      <c r="WTN130" s="21"/>
      <c r="WTO130" s="21"/>
      <c r="WTP130" s="21"/>
      <c r="WTQ130" s="21"/>
      <c r="WTR130" s="21"/>
      <c r="WTS130" s="21"/>
      <c r="WTT130" s="21"/>
      <c r="WTU130" s="21"/>
      <c r="WTV130" s="21"/>
      <c r="WTW130" s="21"/>
      <c r="WTX130" s="21"/>
      <c r="WTY130" s="21"/>
      <c r="WTZ130" s="21"/>
      <c r="WUA130" s="21"/>
      <c r="WUB130" s="21"/>
      <c r="WUC130" s="21"/>
      <c r="WUD130" s="21"/>
      <c r="WUE130" s="21"/>
      <c r="WUF130" s="21"/>
      <c r="WUG130" s="21"/>
      <c r="WUH130" s="21"/>
      <c r="WUI130" s="21"/>
      <c r="WUJ130" s="21"/>
      <c r="WUK130" s="21"/>
      <c r="WUL130" s="21"/>
      <c r="WUM130" s="21"/>
      <c r="WUN130" s="21"/>
      <c r="WUO130" s="21"/>
      <c r="WUP130" s="21"/>
      <c r="WUQ130" s="21"/>
      <c r="WUR130" s="21"/>
      <c r="WUS130" s="21"/>
      <c r="WUT130" s="21"/>
      <c r="WUU130" s="21"/>
      <c r="WUV130" s="21"/>
      <c r="WUW130" s="21"/>
      <c r="WUX130" s="21"/>
      <c r="WUY130" s="21"/>
      <c r="WUZ130" s="21"/>
      <c r="WVA130" s="21"/>
      <c r="WVB130" s="21"/>
      <c r="WVC130" s="21"/>
      <c r="WVD130" s="21"/>
      <c r="WVE130" s="21"/>
      <c r="WVF130" s="21"/>
      <c r="WVG130" s="21"/>
      <c r="WVH130" s="21"/>
      <c r="WVI130" s="21"/>
      <c r="WVJ130" s="21"/>
      <c r="WVK130" s="21"/>
      <c r="WVL130" s="21"/>
      <c r="WVM130" s="21"/>
      <c r="WVN130" s="21"/>
      <c r="WVO130" s="21"/>
      <c r="WVP130" s="21"/>
      <c r="WVQ130" s="21"/>
      <c r="WVR130" s="21"/>
      <c r="WVS130" s="21"/>
      <c r="WVT130" s="21"/>
      <c r="WVU130" s="21"/>
      <c r="WVV130" s="21"/>
      <c r="WVW130" s="21"/>
      <c r="WVX130" s="21"/>
      <c r="WVY130" s="21"/>
      <c r="WVZ130" s="21"/>
      <c r="WWA130" s="21"/>
      <c r="WWB130" s="21"/>
      <c r="WWC130" s="21"/>
      <c r="WWD130" s="21"/>
      <c r="WWE130" s="21"/>
      <c r="WWF130" s="21"/>
      <c r="WWG130" s="21"/>
      <c r="WWH130" s="21"/>
      <c r="WWI130" s="21"/>
      <c r="WWJ130" s="21"/>
      <c r="WWK130" s="21"/>
      <c r="WWL130" s="21"/>
      <c r="WWM130" s="21"/>
      <c r="WWN130" s="21"/>
      <c r="WWO130" s="21"/>
      <c r="WWP130" s="21"/>
      <c r="WWQ130" s="21"/>
      <c r="WWR130" s="21"/>
      <c r="WWS130" s="21"/>
      <c r="WWT130" s="21"/>
      <c r="WWU130" s="21"/>
      <c r="WWV130" s="21"/>
      <c r="WWW130" s="21"/>
      <c r="WWX130" s="21"/>
      <c r="WWY130" s="21"/>
      <c r="WWZ130" s="21"/>
      <c r="WXA130" s="21"/>
      <c r="WXB130" s="21"/>
      <c r="WXC130" s="21"/>
      <c r="WXD130" s="21"/>
      <c r="WXE130" s="21"/>
      <c r="WXF130" s="21"/>
      <c r="WXG130" s="21"/>
      <c r="WXH130" s="21"/>
      <c r="WXI130" s="21"/>
      <c r="WXJ130" s="21"/>
      <c r="WXK130" s="21"/>
      <c r="WXL130" s="21"/>
      <c r="WXM130" s="21"/>
      <c r="WXN130" s="21"/>
      <c r="WXO130" s="21"/>
      <c r="WXP130" s="21"/>
      <c r="WXQ130" s="21"/>
      <c r="WXR130" s="21"/>
      <c r="WXS130" s="21"/>
      <c r="WXT130" s="21"/>
      <c r="WXU130" s="21"/>
      <c r="WXV130" s="21"/>
      <c r="WXW130" s="21"/>
      <c r="WXX130" s="21"/>
      <c r="WXY130" s="21"/>
      <c r="WXZ130" s="21"/>
      <c r="WYA130" s="21"/>
      <c r="WYB130" s="21"/>
      <c r="WYC130" s="21"/>
      <c r="WYD130" s="21"/>
      <c r="WYE130" s="21"/>
      <c r="WYF130" s="21"/>
      <c r="WYG130" s="21"/>
      <c r="WYH130" s="21"/>
      <c r="WYI130" s="21"/>
      <c r="WYJ130" s="21"/>
      <c r="WYK130" s="21"/>
      <c r="WYL130" s="21"/>
      <c r="WYM130" s="21"/>
      <c r="WYN130" s="21"/>
      <c r="WYO130" s="21"/>
      <c r="WYP130" s="21"/>
      <c r="WYQ130" s="21"/>
      <c r="WYR130" s="21"/>
      <c r="WYS130" s="21"/>
      <c r="WYT130" s="21"/>
      <c r="WYU130" s="21"/>
      <c r="WYV130" s="21"/>
      <c r="WYW130" s="21"/>
      <c r="WYX130" s="21"/>
      <c r="WYY130" s="21"/>
      <c r="WYZ130" s="21"/>
      <c r="WZA130" s="21"/>
      <c r="WZB130" s="21"/>
      <c r="WZC130" s="21"/>
      <c r="WZD130" s="21"/>
      <c r="WZE130" s="21"/>
      <c r="WZF130" s="21"/>
      <c r="WZG130" s="21"/>
      <c r="WZH130" s="21"/>
      <c r="WZI130" s="21"/>
      <c r="WZJ130" s="21"/>
      <c r="WZK130" s="21"/>
      <c r="WZL130" s="21"/>
      <c r="WZM130" s="21"/>
      <c r="WZN130" s="21"/>
      <c r="WZO130" s="21"/>
      <c r="WZP130" s="21"/>
      <c r="WZQ130" s="21"/>
      <c r="WZR130" s="21"/>
      <c r="WZS130" s="21"/>
      <c r="WZT130" s="21"/>
      <c r="WZU130" s="21"/>
      <c r="WZV130" s="21"/>
      <c r="WZW130" s="21"/>
      <c r="WZX130" s="21"/>
      <c r="WZY130" s="21"/>
      <c r="WZZ130" s="21"/>
      <c r="XAA130" s="21"/>
      <c r="XAB130" s="21"/>
      <c r="XAC130" s="21"/>
      <c r="XAD130" s="21"/>
      <c r="XAE130" s="21"/>
      <c r="XAF130" s="21"/>
      <c r="XAG130" s="21"/>
      <c r="XAH130" s="21"/>
      <c r="XAI130" s="21"/>
      <c r="XAJ130" s="21"/>
      <c r="XAK130" s="21"/>
      <c r="XAL130" s="21"/>
      <c r="XAM130" s="21"/>
      <c r="XAN130" s="21"/>
      <c r="XAO130" s="21"/>
      <c r="XAP130" s="21"/>
      <c r="XAQ130" s="21"/>
      <c r="XAR130" s="21"/>
      <c r="XAS130" s="21"/>
      <c r="XAT130" s="21"/>
      <c r="XAU130" s="21"/>
      <c r="XAV130" s="21"/>
      <c r="XAW130" s="21"/>
      <c r="XAX130" s="21"/>
      <c r="XAY130" s="21"/>
      <c r="XAZ130" s="21"/>
      <c r="XBA130" s="21"/>
      <c r="XBB130" s="21"/>
      <c r="XBC130" s="21"/>
      <c r="XBD130" s="21"/>
      <c r="XBE130" s="21"/>
      <c r="XBF130" s="21"/>
      <c r="XBG130" s="21"/>
      <c r="XBH130" s="21"/>
      <c r="XBI130" s="21"/>
      <c r="XBJ130" s="21"/>
      <c r="XBK130" s="21"/>
      <c r="XBL130" s="21"/>
      <c r="XBM130" s="21"/>
      <c r="XBN130" s="21"/>
      <c r="XBO130" s="21"/>
      <c r="XBP130" s="21"/>
      <c r="XBQ130" s="21"/>
      <c r="XBR130" s="21"/>
      <c r="XBS130" s="21"/>
      <c r="XBT130" s="21"/>
      <c r="XBU130" s="21"/>
      <c r="XBV130" s="21"/>
      <c r="XBW130" s="21"/>
      <c r="XBX130" s="21"/>
      <c r="XBY130" s="21"/>
      <c r="XBZ130" s="21"/>
      <c r="XCA130" s="21"/>
      <c r="XCB130" s="21"/>
      <c r="XCC130" s="21"/>
      <c r="XCD130" s="21"/>
      <c r="XCE130" s="21"/>
      <c r="XCF130" s="21"/>
      <c r="XCG130" s="21"/>
      <c r="XCH130" s="21"/>
      <c r="XCI130" s="21"/>
      <c r="XCJ130" s="21"/>
      <c r="XCK130" s="21"/>
      <c r="XCL130" s="21"/>
      <c r="XCM130" s="21"/>
      <c r="XCN130" s="21"/>
      <c r="XCO130" s="21"/>
      <c r="XCP130" s="21"/>
      <c r="XCQ130" s="21"/>
      <c r="XCR130" s="21"/>
      <c r="XCS130" s="21"/>
      <c r="XCT130" s="21"/>
      <c r="XCU130" s="21"/>
      <c r="XCV130" s="21"/>
      <c r="XCW130" s="21"/>
      <c r="XCX130" s="21"/>
      <c r="XCY130" s="21"/>
      <c r="XCZ130" s="21"/>
      <c r="XDA130" s="21"/>
      <c r="XDB130" s="21"/>
      <c r="XDC130" s="21"/>
      <c r="XDD130" s="21"/>
      <c r="XDE130" s="21"/>
      <c r="XDF130" s="21"/>
      <c r="XDG130" s="21"/>
      <c r="XDH130" s="21"/>
      <c r="XDI130" s="21"/>
      <c r="XDJ130" s="21"/>
      <c r="XDK130" s="21"/>
      <c r="XDL130" s="21"/>
      <c r="XDM130" s="21"/>
      <c r="XDN130" s="21"/>
      <c r="XDO130" s="21"/>
      <c r="XDP130" s="21"/>
      <c r="XDQ130" s="21"/>
      <c r="XDR130" s="21"/>
      <c r="XDS130" s="21"/>
      <c r="XDT130" s="21"/>
      <c r="XDU130" s="21"/>
      <c r="XDV130" s="21"/>
      <c r="XDW130" s="21"/>
      <c r="XDX130" s="21"/>
      <c r="XDY130" s="21"/>
      <c r="XDZ130" s="21"/>
      <c r="XEA130" s="21"/>
      <c r="XEB130" s="21"/>
      <c r="XEC130" s="21"/>
      <c r="XED130" s="21"/>
      <c r="XEE130" s="21"/>
      <c r="XEF130" s="21"/>
      <c r="XEG130" s="21"/>
      <c r="XEH130" s="21"/>
      <c r="XEI130" s="21"/>
      <c r="XEJ130" s="21"/>
      <c r="XEK130" s="21"/>
      <c r="XEL130" s="21"/>
      <c r="XEM130" s="21"/>
      <c r="XEN130" s="21"/>
      <c r="XEO130" s="21"/>
      <c r="XEP130" s="21"/>
      <c r="XEQ130" s="21"/>
      <c r="XER130" s="21"/>
      <c r="XES130" s="21"/>
      <c r="XET130" s="21"/>
      <c r="XEU130" s="21"/>
      <c r="XEV130" s="21"/>
      <c r="XEW130" s="21"/>
      <c r="XEX130" s="21"/>
      <c r="XEY130" s="21"/>
      <c r="XEZ130" s="21"/>
      <c r="XFA130" s="21"/>
      <c r="XFB130" s="21"/>
      <c r="XFC130" s="21"/>
      <c r="XFD130" s="21"/>
    </row>
    <row r="131" spans="1:16384">
      <c r="A131" s="21"/>
      <c r="B131" s="192" t="s">
        <v>386</v>
      </c>
      <c r="C131" s="21"/>
      <c r="D131" s="21"/>
      <c r="E131" s="21"/>
      <c r="F131" s="141">
        <f>Assumptions!F91/Assumptions!$E92*Assumptions!$D92*Assumptions!$D$118*F$5*USD_to_INR/million</f>
        <v>0</v>
      </c>
      <c r="G131" s="141">
        <f ca="1">Assumptions!G91/Assumptions!$E92*Assumptions!$D92*Assumptions!$D$118*G$5*USD_to_INR/million</f>
        <v>0</v>
      </c>
      <c r="H131" s="141">
        <f ca="1">Assumptions!H91/Assumptions!$E92*Assumptions!$D92*Assumptions!$D$118*H$5*USD_to_INR/million</f>
        <v>0</v>
      </c>
      <c r="I131" s="141">
        <f ca="1">Assumptions!I91/Assumptions!$E92*Assumptions!$D92*Assumptions!$D$118*I$5*USD_to_INR/million</f>
        <v>0</v>
      </c>
      <c r="J131" s="141">
        <f ca="1">Assumptions!J91/Assumptions!$E92*Assumptions!$D92*Assumptions!$D$118*J$5*USD_to_INR/million</f>
        <v>0</v>
      </c>
      <c r="K131" s="141">
        <f ca="1">Assumptions!K91/Assumptions!$E92*Assumptions!$D92*Assumptions!$D$118*K$5*USD_to_INR/million</f>
        <v>0</v>
      </c>
      <c r="L131" s="141">
        <f ca="1">Assumptions!L91/Assumptions!$E92*Assumptions!$D92*Assumptions!$D$118*L$5*USD_to_INR/million</f>
        <v>2.1</v>
      </c>
      <c r="M131" s="141">
        <f ca="1">Assumptions!M91/Assumptions!$E92*Assumptions!$D92*Assumptions!$D$118*M$5*USD_to_INR/million</f>
        <v>2.1</v>
      </c>
      <c r="N131" s="141">
        <f ca="1">Assumptions!N91/Assumptions!$E92*Assumptions!$D92*Assumptions!$D$118*N$5*USD_to_INR/million</f>
        <v>2.1</v>
      </c>
      <c r="O131" s="141">
        <f ca="1">Assumptions!O91/Assumptions!$E92*Assumptions!$D92*Assumptions!$D$118*O$5*USD_to_INR/million</f>
        <v>4.2</v>
      </c>
      <c r="P131" s="141">
        <f ca="1">Assumptions!P91/Assumptions!$E92*Assumptions!$D92*Assumptions!$D$118*P$5*USD_to_INR/million</f>
        <v>6.3</v>
      </c>
      <c r="Q131" s="141">
        <f ca="1">Assumptions!Q91/Assumptions!$E92*Assumptions!$D92*Assumptions!$D$118*Q$5*USD_to_INR/million</f>
        <v>6.3</v>
      </c>
      <c r="R131" s="141">
        <f ca="1">Assumptions!R91/Assumptions!$E92*Assumptions!$D92*Assumptions!$D$118*R$5*USD_to_INR/million</f>
        <v>6.3</v>
      </c>
      <c r="S131" s="141">
        <f ca="1">Assumptions!S91/Assumptions!$E92*Assumptions!$D92*Assumptions!$D$118*S$5*USD_to_INR/million</f>
        <v>8.4</v>
      </c>
      <c r="T131" s="141">
        <f ca="1">Assumptions!T91/Assumptions!$E92*Assumptions!$D92*Assumptions!$D$118*T$5*USD_to_INR/million</f>
        <v>8.4</v>
      </c>
      <c r="U131" s="141">
        <f ca="1">Assumptions!U91/Assumptions!$E92*Assumptions!$D92*Assumptions!$D$118*U$5*USD_to_INR/million</f>
        <v>8.4</v>
      </c>
      <c r="V131" s="141">
        <f ca="1">Assumptions!V91/Assumptions!$E92*Assumptions!$D92*Assumptions!$D$118*V$5*USD_to_INR/million</f>
        <v>8.4</v>
      </c>
      <c r="W131" s="141">
        <f ca="1">Assumptions!W91/Assumptions!$E92*Assumptions!$D92*Assumptions!$D$118*W$5*USD_to_INR/million</f>
        <v>10.5</v>
      </c>
      <c r="X131" s="141">
        <f ca="1">Assumptions!X91/Assumptions!$E92*Assumptions!$D92*Assumptions!$D$118*X$5*USD_to_INR/million</f>
        <v>10.5</v>
      </c>
      <c r="Y131" s="141">
        <f ca="1">Assumptions!Y91/Assumptions!$E92*Assumptions!$D92*Assumptions!$D$118*Y$5*USD_to_INR/million</f>
        <v>10.5</v>
      </c>
      <c r="Z131" s="141">
        <f ca="1">Assumptions!Z91/Assumptions!$E92*Assumptions!$D92*Assumptions!$D$118*Z$5*USD_to_INR/million</f>
        <v>10.5</v>
      </c>
      <c r="AA131" s="141">
        <f ca="1">Assumptions!AA91/Assumptions!$E92*Assumptions!$D92*Assumptions!$D$118*AA$5*USD_to_INR/million</f>
        <v>12.6</v>
      </c>
      <c r="AB131" s="141">
        <f ca="1">Assumptions!AB91/Assumptions!$E92*Assumptions!$D92*Assumptions!$D$118*AB$5*USD_to_INR/million</f>
        <v>12.6</v>
      </c>
      <c r="AC131" s="141">
        <f ca="1">Assumptions!AC91/Assumptions!$E92*Assumptions!$D92*Assumptions!$D$118*AC$5*USD_to_INR/million</f>
        <v>12.6</v>
      </c>
      <c r="AD131" s="141">
        <f ca="1">Assumptions!AD91/Assumptions!$E92*Assumptions!$D92*Assumptions!$D$118*AD$5*USD_to_INR/million</f>
        <v>12.6</v>
      </c>
      <c r="AE131" s="115"/>
      <c r="AF131" s="62"/>
      <c r="AG131" s="62"/>
      <c r="AH131" s="62"/>
      <c r="AI131" s="62"/>
      <c r="AJ131" s="62"/>
      <c r="AK131" s="62"/>
      <c r="AL131" s="62"/>
      <c r="AM131" s="62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  <c r="IW131" s="21"/>
      <c r="IX131" s="21"/>
      <c r="IY131" s="21"/>
      <c r="IZ131" s="21"/>
      <c r="JA131" s="21"/>
      <c r="JB131" s="21"/>
      <c r="JC131" s="21"/>
      <c r="JD131" s="21"/>
      <c r="JE131" s="21"/>
      <c r="JF131" s="21"/>
      <c r="JG131" s="21"/>
      <c r="JH131" s="21"/>
      <c r="JI131" s="21"/>
      <c r="JJ131" s="21"/>
      <c r="JK131" s="21"/>
      <c r="JL131" s="21"/>
      <c r="JM131" s="21"/>
      <c r="JN131" s="21"/>
      <c r="JO131" s="21"/>
      <c r="JP131" s="21"/>
      <c r="JQ131" s="21"/>
      <c r="JR131" s="21"/>
      <c r="JS131" s="21"/>
      <c r="JT131" s="21"/>
      <c r="JU131" s="21"/>
      <c r="JV131" s="21"/>
      <c r="JW131" s="21"/>
      <c r="JX131" s="21"/>
      <c r="JY131" s="21"/>
      <c r="JZ131" s="21"/>
      <c r="KA131" s="21"/>
      <c r="KB131" s="21"/>
      <c r="KC131" s="21"/>
      <c r="KD131" s="21"/>
      <c r="KE131" s="21"/>
      <c r="KF131" s="21"/>
      <c r="KG131" s="21"/>
      <c r="KH131" s="21"/>
      <c r="KI131" s="21"/>
      <c r="KJ131" s="21"/>
      <c r="KK131" s="21"/>
      <c r="KL131" s="21"/>
      <c r="KM131" s="21"/>
      <c r="KN131" s="21"/>
      <c r="KO131" s="21"/>
      <c r="KP131" s="21"/>
      <c r="KQ131" s="21"/>
      <c r="KR131" s="21"/>
      <c r="KS131" s="21"/>
      <c r="KT131" s="21"/>
      <c r="KU131" s="21"/>
      <c r="KV131" s="21"/>
      <c r="KW131" s="21"/>
      <c r="KX131" s="21"/>
      <c r="KY131" s="21"/>
      <c r="KZ131" s="21"/>
      <c r="LA131" s="21"/>
      <c r="LB131" s="21"/>
      <c r="LC131" s="21"/>
      <c r="LD131" s="21"/>
      <c r="LE131" s="21"/>
      <c r="LF131" s="21"/>
      <c r="LG131" s="21"/>
      <c r="LH131" s="21"/>
      <c r="LI131" s="21"/>
      <c r="LJ131" s="21"/>
      <c r="LK131" s="21"/>
      <c r="LL131" s="21"/>
      <c r="LM131" s="21"/>
      <c r="LN131" s="21"/>
      <c r="LO131" s="21"/>
      <c r="LP131" s="21"/>
      <c r="LQ131" s="21"/>
      <c r="LR131" s="21"/>
      <c r="LS131" s="21"/>
      <c r="LT131" s="21"/>
      <c r="LU131" s="21"/>
      <c r="LV131" s="21"/>
      <c r="LW131" s="21"/>
      <c r="LX131" s="21"/>
      <c r="LY131" s="21"/>
      <c r="LZ131" s="21"/>
      <c r="MA131" s="21"/>
      <c r="MB131" s="21"/>
      <c r="MC131" s="21"/>
      <c r="MD131" s="21"/>
      <c r="ME131" s="21"/>
      <c r="MF131" s="21"/>
      <c r="MG131" s="21"/>
      <c r="MH131" s="21"/>
      <c r="MI131" s="21"/>
      <c r="MJ131" s="21"/>
      <c r="MK131" s="21"/>
      <c r="ML131" s="21"/>
      <c r="MM131" s="21"/>
      <c r="MN131" s="21"/>
      <c r="MO131" s="21"/>
      <c r="MP131" s="21"/>
      <c r="MQ131" s="21"/>
      <c r="MR131" s="21"/>
      <c r="MS131" s="21"/>
      <c r="MT131" s="21"/>
      <c r="MU131" s="21"/>
      <c r="MV131" s="21"/>
      <c r="MW131" s="21"/>
      <c r="MX131" s="21"/>
      <c r="MY131" s="21"/>
      <c r="MZ131" s="21"/>
      <c r="NA131" s="21"/>
      <c r="NB131" s="21"/>
      <c r="NC131" s="21"/>
      <c r="ND131" s="21"/>
      <c r="NE131" s="21"/>
      <c r="NF131" s="21"/>
      <c r="NG131" s="21"/>
      <c r="NH131" s="21"/>
      <c r="NI131" s="21"/>
      <c r="NJ131" s="21"/>
      <c r="NK131" s="21"/>
      <c r="NL131" s="21"/>
      <c r="NM131" s="21"/>
      <c r="NN131" s="21"/>
      <c r="NO131" s="21"/>
      <c r="NP131" s="21"/>
      <c r="NQ131" s="21"/>
      <c r="NR131" s="21"/>
      <c r="NS131" s="21"/>
      <c r="NT131" s="21"/>
      <c r="NU131" s="21"/>
      <c r="NV131" s="21"/>
      <c r="NW131" s="21"/>
      <c r="NX131" s="21"/>
      <c r="NY131" s="21"/>
      <c r="NZ131" s="21"/>
      <c r="OA131" s="21"/>
      <c r="OB131" s="21"/>
      <c r="OC131" s="21"/>
      <c r="OD131" s="21"/>
      <c r="OE131" s="21"/>
      <c r="OF131" s="21"/>
      <c r="OG131" s="21"/>
      <c r="OH131" s="21"/>
      <c r="OI131" s="21"/>
      <c r="OJ131" s="21"/>
      <c r="OK131" s="21"/>
      <c r="OL131" s="21"/>
      <c r="OM131" s="21"/>
      <c r="ON131" s="21"/>
      <c r="OO131" s="21"/>
      <c r="OP131" s="21"/>
      <c r="OQ131" s="21"/>
      <c r="OR131" s="21"/>
      <c r="OS131" s="21"/>
      <c r="OT131" s="21"/>
      <c r="OU131" s="21"/>
      <c r="OV131" s="21"/>
      <c r="OW131" s="21"/>
      <c r="OX131" s="21"/>
      <c r="OY131" s="21"/>
      <c r="OZ131" s="21"/>
      <c r="PA131" s="21"/>
      <c r="PB131" s="21"/>
      <c r="PC131" s="21"/>
      <c r="PD131" s="21"/>
      <c r="PE131" s="21"/>
      <c r="PF131" s="21"/>
      <c r="PG131" s="21"/>
      <c r="PH131" s="21"/>
      <c r="PI131" s="21"/>
      <c r="PJ131" s="21"/>
      <c r="PK131" s="21"/>
      <c r="PL131" s="21"/>
      <c r="PM131" s="21"/>
      <c r="PN131" s="21"/>
      <c r="PO131" s="21"/>
      <c r="PP131" s="21"/>
      <c r="PQ131" s="21"/>
      <c r="PR131" s="21"/>
      <c r="PS131" s="21"/>
      <c r="PT131" s="21"/>
      <c r="PU131" s="21"/>
      <c r="PV131" s="21"/>
      <c r="PW131" s="21"/>
      <c r="PX131" s="21"/>
      <c r="PY131" s="21"/>
      <c r="PZ131" s="21"/>
      <c r="QA131" s="21"/>
      <c r="QB131" s="21"/>
      <c r="QC131" s="21"/>
      <c r="QD131" s="21"/>
      <c r="QE131" s="21"/>
      <c r="QF131" s="21"/>
      <c r="QG131" s="21"/>
      <c r="QH131" s="21"/>
      <c r="QI131" s="21"/>
      <c r="QJ131" s="21"/>
      <c r="QK131" s="21"/>
      <c r="QL131" s="21"/>
      <c r="QM131" s="21"/>
      <c r="QN131" s="21"/>
      <c r="QO131" s="21"/>
      <c r="QP131" s="21"/>
      <c r="QQ131" s="21"/>
      <c r="QR131" s="21"/>
      <c r="QS131" s="21"/>
      <c r="QT131" s="21"/>
      <c r="QU131" s="21"/>
      <c r="QV131" s="21"/>
      <c r="QW131" s="21"/>
      <c r="QX131" s="21"/>
      <c r="QY131" s="21"/>
      <c r="QZ131" s="21"/>
      <c r="RA131" s="21"/>
      <c r="RB131" s="21"/>
      <c r="RC131" s="21"/>
      <c r="RD131" s="21"/>
      <c r="RE131" s="21"/>
      <c r="RF131" s="21"/>
      <c r="RG131" s="21"/>
      <c r="RH131" s="21"/>
      <c r="RI131" s="21"/>
      <c r="RJ131" s="21"/>
      <c r="RK131" s="21"/>
      <c r="RL131" s="21"/>
      <c r="RM131" s="21"/>
      <c r="RN131" s="21"/>
      <c r="RO131" s="21"/>
      <c r="RP131" s="21"/>
      <c r="RQ131" s="21"/>
      <c r="RR131" s="21"/>
      <c r="RS131" s="21"/>
      <c r="RT131" s="21"/>
      <c r="RU131" s="21"/>
      <c r="RV131" s="21"/>
      <c r="RW131" s="21"/>
      <c r="RX131" s="21"/>
      <c r="RY131" s="21"/>
      <c r="RZ131" s="21"/>
      <c r="SA131" s="21"/>
      <c r="SB131" s="21"/>
      <c r="SC131" s="21"/>
      <c r="SD131" s="21"/>
      <c r="SE131" s="21"/>
      <c r="SF131" s="21"/>
      <c r="SG131" s="21"/>
      <c r="SH131" s="21"/>
      <c r="SI131" s="21"/>
      <c r="SJ131" s="21"/>
      <c r="SK131" s="21"/>
      <c r="SL131" s="21"/>
      <c r="SM131" s="21"/>
      <c r="SN131" s="21"/>
      <c r="SO131" s="21"/>
      <c r="SP131" s="21"/>
      <c r="SQ131" s="21"/>
      <c r="SR131" s="21"/>
      <c r="SS131" s="21"/>
      <c r="ST131" s="21"/>
      <c r="SU131" s="21"/>
      <c r="SV131" s="21"/>
      <c r="SW131" s="21"/>
      <c r="SX131" s="21"/>
      <c r="SY131" s="21"/>
      <c r="SZ131" s="21"/>
      <c r="TA131" s="21"/>
      <c r="TB131" s="21"/>
      <c r="TC131" s="21"/>
      <c r="TD131" s="21"/>
      <c r="TE131" s="21"/>
      <c r="TF131" s="21"/>
      <c r="TG131" s="21"/>
      <c r="TH131" s="21"/>
      <c r="TI131" s="21"/>
      <c r="TJ131" s="21"/>
      <c r="TK131" s="21"/>
      <c r="TL131" s="21"/>
      <c r="TM131" s="21"/>
      <c r="TN131" s="21"/>
      <c r="TO131" s="21"/>
      <c r="TP131" s="21"/>
      <c r="TQ131" s="21"/>
      <c r="TR131" s="21"/>
      <c r="TS131" s="21"/>
      <c r="TT131" s="21"/>
      <c r="TU131" s="21"/>
      <c r="TV131" s="21"/>
      <c r="TW131" s="21"/>
      <c r="TX131" s="21"/>
      <c r="TY131" s="21"/>
      <c r="TZ131" s="21"/>
      <c r="UA131" s="21"/>
      <c r="UB131" s="21"/>
      <c r="UC131" s="21"/>
      <c r="UD131" s="21"/>
      <c r="UE131" s="21"/>
      <c r="UF131" s="21"/>
      <c r="UG131" s="21"/>
      <c r="UH131" s="21"/>
      <c r="UI131" s="21"/>
      <c r="UJ131" s="21"/>
      <c r="UK131" s="21"/>
      <c r="UL131" s="21"/>
      <c r="UM131" s="21"/>
      <c r="UN131" s="21"/>
      <c r="UO131" s="21"/>
      <c r="UP131" s="21"/>
      <c r="UQ131" s="21"/>
      <c r="UR131" s="21"/>
      <c r="US131" s="21"/>
      <c r="UT131" s="21"/>
      <c r="UU131" s="21"/>
      <c r="UV131" s="21"/>
      <c r="UW131" s="21"/>
      <c r="UX131" s="21"/>
      <c r="UY131" s="21"/>
      <c r="UZ131" s="21"/>
      <c r="VA131" s="21"/>
      <c r="VB131" s="21"/>
      <c r="VC131" s="21"/>
      <c r="VD131" s="21"/>
      <c r="VE131" s="21"/>
      <c r="VF131" s="21"/>
      <c r="VG131" s="21"/>
      <c r="VH131" s="21"/>
      <c r="VI131" s="21"/>
      <c r="VJ131" s="21"/>
      <c r="VK131" s="21"/>
      <c r="VL131" s="21"/>
      <c r="VM131" s="21"/>
      <c r="VN131" s="21"/>
      <c r="VO131" s="21"/>
      <c r="VP131" s="21"/>
      <c r="VQ131" s="21"/>
      <c r="VR131" s="21"/>
      <c r="VS131" s="21"/>
      <c r="VT131" s="21"/>
      <c r="VU131" s="21"/>
      <c r="VV131" s="21"/>
      <c r="VW131" s="21"/>
      <c r="VX131" s="21"/>
      <c r="VY131" s="21"/>
      <c r="VZ131" s="21"/>
      <c r="WA131" s="21"/>
      <c r="WB131" s="21"/>
      <c r="WC131" s="21"/>
      <c r="WD131" s="21"/>
      <c r="WE131" s="21"/>
      <c r="WF131" s="21"/>
      <c r="WG131" s="21"/>
      <c r="WH131" s="21"/>
      <c r="WI131" s="21"/>
      <c r="WJ131" s="21"/>
      <c r="WK131" s="21"/>
      <c r="WL131" s="21"/>
      <c r="WM131" s="21"/>
      <c r="WN131" s="21"/>
      <c r="WO131" s="21"/>
      <c r="WP131" s="21"/>
      <c r="WQ131" s="21"/>
      <c r="WR131" s="21"/>
      <c r="WS131" s="21"/>
      <c r="WT131" s="21"/>
      <c r="WU131" s="21"/>
      <c r="WV131" s="21"/>
      <c r="WW131" s="21"/>
      <c r="WX131" s="21"/>
      <c r="WY131" s="21"/>
      <c r="WZ131" s="21"/>
      <c r="XA131" s="21"/>
      <c r="XB131" s="21"/>
      <c r="XC131" s="21"/>
      <c r="XD131" s="21"/>
      <c r="XE131" s="21"/>
      <c r="XF131" s="21"/>
      <c r="XG131" s="21"/>
      <c r="XH131" s="21"/>
      <c r="XI131" s="21"/>
      <c r="XJ131" s="21"/>
      <c r="XK131" s="21"/>
      <c r="XL131" s="21"/>
      <c r="XM131" s="21"/>
      <c r="XN131" s="21"/>
      <c r="XO131" s="21"/>
      <c r="XP131" s="21"/>
      <c r="XQ131" s="21"/>
      <c r="XR131" s="21"/>
      <c r="XS131" s="21"/>
      <c r="XT131" s="21"/>
      <c r="XU131" s="21"/>
      <c r="XV131" s="21"/>
      <c r="XW131" s="21"/>
      <c r="XX131" s="21"/>
      <c r="XY131" s="21"/>
      <c r="XZ131" s="21"/>
      <c r="YA131" s="21"/>
      <c r="YB131" s="21"/>
      <c r="YC131" s="21"/>
      <c r="YD131" s="21"/>
      <c r="YE131" s="21"/>
      <c r="YF131" s="21"/>
      <c r="YG131" s="21"/>
      <c r="YH131" s="21"/>
      <c r="YI131" s="21"/>
      <c r="YJ131" s="21"/>
      <c r="YK131" s="21"/>
      <c r="YL131" s="21"/>
      <c r="YM131" s="21"/>
      <c r="YN131" s="21"/>
      <c r="YO131" s="21"/>
      <c r="YP131" s="21"/>
      <c r="YQ131" s="21"/>
      <c r="YR131" s="21"/>
      <c r="YS131" s="21"/>
      <c r="YT131" s="21"/>
      <c r="YU131" s="21"/>
      <c r="YV131" s="21"/>
      <c r="YW131" s="21"/>
      <c r="YX131" s="21"/>
      <c r="YY131" s="21"/>
      <c r="YZ131" s="21"/>
      <c r="ZA131" s="21"/>
      <c r="ZB131" s="21"/>
      <c r="ZC131" s="21"/>
      <c r="ZD131" s="21"/>
      <c r="ZE131" s="21"/>
      <c r="ZF131" s="21"/>
      <c r="ZG131" s="21"/>
      <c r="ZH131" s="21"/>
      <c r="ZI131" s="21"/>
      <c r="ZJ131" s="21"/>
      <c r="ZK131" s="21"/>
      <c r="ZL131" s="21"/>
      <c r="ZM131" s="21"/>
      <c r="ZN131" s="21"/>
      <c r="ZO131" s="21"/>
      <c r="ZP131" s="21"/>
      <c r="ZQ131" s="21"/>
      <c r="ZR131" s="21"/>
      <c r="ZS131" s="21"/>
      <c r="ZT131" s="21"/>
      <c r="ZU131" s="21"/>
      <c r="ZV131" s="21"/>
      <c r="ZW131" s="21"/>
      <c r="ZX131" s="21"/>
      <c r="ZY131" s="21"/>
      <c r="ZZ131" s="21"/>
      <c r="AAA131" s="21"/>
      <c r="AAB131" s="21"/>
      <c r="AAC131" s="21"/>
      <c r="AAD131" s="21"/>
      <c r="AAE131" s="21"/>
      <c r="AAF131" s="21"/>
      <c r="AAG131" s="21"/>
      <c r="AAH131" s="21"/>
      <c r="AAI131" s="21"/>
      <c r="AAJ131" s="21"/>
      <c r="AAK131" s="21"/>
      <c r="AAL131" s="21"/>
      <c r="AAM131" s="21"/>
      <c r="AAN131" s="21"/>
      <c r="AAO131" s="21"/>
      <c r="AAP131" s="21"/>
      <c r="AAQ131" s="21"/>
      <c r="AAR131" s="21"/>
      <c r="AAS131" s="21"/>
      <c r="AAT131" s="21"/>
      <c r="AAU131" s="21"/>
      <c r="AAV131" s="21"/>
      <c r="AAW131" s="21"/>
      <c r="AAX131" s="21"/>
      <c r="AAY131" s="21"/>
      <c r="AAZ131" s="21"/>
      <c r="ABA131" s="21"/>
      <c r="ABB131" s="21"/>
      <c r="ABC131" s="21"/>
      <c r="ABD131" s="21"/>
      <c r="ABE131" s="21"/>
      <c r="ABF131" s="21"/>
      <c r="ABG131" s="21"/>
      <c r="ABH131" s="21"/>
      <c r="ABI131" s="21"/>
      <c r="ABJ131" s="21"/>
      <c r="ABK131" s="21"/>
      <c r="ABL131" s="21"/>
      <c r="ABM131" s="21"/>
      <c r="ABN131" s="21"/>
      <c r="ABO131" s="21"/>
      <c r="ABP131" s="21"/>
      <c r="ABQ131" s="21"/>
      <c r="ABR131" s="21"/>
      <c r="ABS131" s="21"/>
      <c r="ABT131" s="21"/>
      <c r="ABU131" s="21"/>
      <c r="ABV131" s="21"/>
      <c r="ABW131" s="21"/>
      <c r="ABX131" s="21"/>
      <c r="ABY131" s="21"/>
      <c r="ABZ131" s="21"/>
      <c r="ACA131" s="21"/>
      <c r="ACB131" s="21"/>
      <c r="ACC131" s="21"/>
      <c r="ACD131" s="21"/>
      <c r="ACE131" s="21"/>
      <c r="ACF131" s="21"/>
      <c r="ACG131" s="21"/>
      <c r="ACH131" s="21"/>
      <c r="ACI131" s="21"/>
      <c r="ACJ131" s="21"/>
      <c r="ACK131" s="21"/>
      <c r="ACL131" s="21"/>
      <c r="ACM131" s="21"/>
      <c r="ACN131" s="21"/>
      <c r="ACO131" s="21"/>
      <c r="ACP131" s="21"/>
      <c r="ACQ131" s="21"/>
      <c r="ACR131" s="21"/>
      <c r="ACS131" s="21"/>
      <c r="ACT131" s="21"/>
      <c r="ACU131" s="21"/>
      <c r="ACV131" s="21"/>
      <c r="ACW131" s="21"/>
      <c r="ACX131" s="21"/>
      <c r="ACY131" s="21"/>
      <c r="ACZ131" s="21"/>
      <c r="ADA131" s="21"/>
      <c r="ADB131" s="21"/>
      <c r="ADC131" s="21"/>
      <c r="ADD131" s="21"/>
      <c r="ADE131" s="21"/>
      <c r="ADF131" s="21"/>
      <c r="ADG131" s="21"/>
      <c r="ADH131" s="21"/>
      <c r="ADI131" s="21"/>
      <c r="ADJ131" s="21"/>
      <c r="ADK131" s="21"/>
      <c r="ADL131" s="21"/>
      <c r="ADM131" s="21"/>
      <c r="ADN131" s="21"/>
      <c r="ADO131" s="21"/>
      <c r="ADP131" s="21"/>
      <c r="ADQ131" s="21"/>
      <c r="ADR131" s="21"/>
      <c r="ADS131" s="21"/>
      <c r="ADT131" s="21"/>
      <c r="ADU131" s="21"/>
      <c r="ADV131" s="21"/>
      <c r="ADW131" s="21"/>
      <c r="ADX131" s="21"/>
      <c r="ADY131" s="21"/>
      <c r="ADZ131" s="21"/>
      <c r="AEA131" s="21"/>
      <c r="AEB131" s="21"/>
      <c r="AEC131" s="21"/>
      <c r="AED131" s="21"/>
      <c r="AEE131" s="21"/>
      <c r="AEF131" s="21"/>
      <c r="AEG131" s="21"/>
      <c r="AEH131" s="21"/>
      <c r="AEI131" s="21"/>
      <c r="AEJ131" s="21"/>
      <c r="AEK131" s="21"/>
      <c r="AEL131" s="21"/>
      <c r="AEM131" s="21"/>
      <c r="AEN131" s="21"/>
      <c r="AEO131" s="21"/>
      <c r="AEP131" s="21"/>
      <c r="AEQ131" s="21"/>
      <c r="AER131" s="21"/>
      <c r="AES131" s="21"/>
      <c r="AET131" s="21"/>
      <c r="AEU131" s="21"/>
      <c r="AEV131" s="21"/>
      <c r="AEW131" s="21"/>
      <c r="AEX131" s="21"/>
      <c r="AEY131" s="21"/>
      <c r="AEZ131" s="21"/>
      <c r="AFA131" s="21"/>
      <c r="AFB131" s="21"/>
      <c r="AFC131" s="21"/>
      <c r="AFD131" s="21"/>
      <c r="AFE131" s="21"/>
      <c r="AFF131" s="21"/>
      <c r="AFG131" s="21"/>
      <c r="AFH131" s="21"/>
      <c r="AFI131" s="21"/>
      <c r="AFJ131" s="21"/>
      <c r="AFK131" s="21"/>
      <c r="AFL131" s="21"/>
      <c r="AFM131" s="21"/>
      <c r="AFN131" s="21"/>
      <c r="AFO131" s="21"/>
      <c r="AFP131" s="21"/>
      <c r="AFQ131" s="21"/>
      <c r="AFR131" s="21"/>
      <c r="AFS131" s="21"/>
      <c r="AFT131" s="21"/>
      <c r="AFU131" s="21"/>
      <c r="AFV131" s="21"/>
      <c r="AFW131" s="21"/>
      <c r="AFX131" s="21"/>
      <c r="AFY131" s="21"/>
      <c r="AFZ131" s="21"/>
      <c r="AGA131" s="21"/>
      <c r="AGB131" s="21"/>
      <c r="AGC131" s="21"/>
      <c r="AGD131" s="21"/>
      <c r="AGE131" s="21"/>
      <c r="AGF131" s="21"/>
      <c r="AGG131" s="21"/>
      <c r="AGH131" s="21"/>
      <c r="AGI131" s="21"/>
      <c r="AGJ131" s="21"/>
      <c r="AGK131" s="21"/>
      <c r="AGL131" s="21"/>
      <c r="AGM131" s="21"/>
      <c r="AGN131" s="21"/>
      <c r="AGO131" s="21"/>
      <c r="AGP131" s="21"/>
      <c r="AGQ131" s="21"/>
      <c r="AGR131" s="21"/>
      <c r="AGS131" s="21"/>
      <c r="AGT131" s="21"/>
      <c r="AGU131" s="21"/>
      <c r="AGV131" s="21"/>
      <c r="AGW131" s="21"/>
      <c r="AGX131" s="21"/>
      <c r="AGY131" s="21"/>
      <c r="AGZ131" s="21"/>
      <c r="AHA131" s="21"/>
      <c r="AHB131" s="21"/>
      <c r="AHC131" s="21"/>
      <c r="AHD131" s="21"/>
      <c r="AHE131" s="21"/>
      <c r="AHF131" s="21"/>
      <c r="AHG131" s="21"/>
      <c r="AHH131" s="21"/>
      <c r="AHI131" s="21"/>
      <c r="AHJ131" s="21"/>
      <c r="AHK131" s="21"/>
      <c r="AHL131" s="21"/>
      <c r="AHM131" s="21"/>
      <c r="AHN131" s="21"/>
      <c r="AHO131" s="21"/>
      <c r="AHP131" s="21"/>
      <c r="AHQ131" s="21"/>
      <c r="AHR131" s="21"/>
      <c r="AHS131" s="21"/>
      <c r="AHT131" s="21"/>
      <c r="AHU131" s="21"/>
      <c r="AHV131" s="21"/>
      <c r="AHW131" s="21"/>
      <c r="AHX131" s="21"/>
      <c r="AHY131" s="21"/>
      <c r="AHZ131" s="21"/>
      <c r="AIA131" s="21"/>
      <c r="AIB131" s="21"/>
      <c r="AIC131" s="21"/>
      <c r="AID131" s="21"/>
      <c r="AIE131" s="21"/>
      <c r="AIF131" s="21"/>
      <c r="AIG131" s="21"/>
      <c r="AIH131" s="21"/>
      <c r="AII131" s="21"/>
      <c r="AIJ131" s="21"/>
      <c r="AIK131" s="21"/>
      <c r="AIL131" s="21"/>
      <c r="AIM131" s="21"/>
      <c r="AIN131" s="21"/>
      <c r="AIO131" s="21"/>
      <c r="AIP131" s="21"/>
      <c r="AIQ131" s="21"/>
      <c r="AIR131" s="21"/>
      <c r="AIS131" s="21"/>
      <c r="AIT131" s="21"/>
      <c r="AIU131" s="21"/>
      <c r="AIV131" s="21"/>
      <c r="AIW131" s="21"/>
      <c r="AIX131" s="21"/>
      <c r="AIY131" s="21"/>
      <c r="AIZ131" s="21"/>
      <c r="AJA131" s="21"/>
      <c r="AJB131" s="21"/>
      <c r="AJC131" s="21"/>
      <c r="AJD131" s="21"/>
      <c r="AJE131" s="21"/>
      <c r="AJF131" s="21"/>
      <c r="AJG131" s="21"/>
      <c r="AJH131" s="21"/>
      <c r="AJI131" s="21"/>
      <c r="AJJ131" s="21"/>
      <c r="AJK131" s="21"/>
      <c r="AJL131" s="21"/>
      <c r="AJM131" s="21"/>
      <c r="AJN131" s="21"/>
      <c r="AJO131" s="21"/>
      <c r="AJP131" s="21"/>
      <c r="AJQ131" s="21"/>
      <c r="AJR131" s="21"/>
      <c r="AJS131" s="21"/>
      <c r="AJT131" s="21"/>
      <c r="AJU131" s="21"/>
      <c r="AJV131" s="21"/>
      <c r="AJW131" s="21"/>
      <c r="AJX131" s="21"/>
      <c r="AJY131" s="21"/>
      <c r="AJZ131" s="21"/>
      <c r="AKA131" s="21"/>
      <c r="AKB131" s="21"/>
      <c r="AKC131" s="21"/>
      <c r="AKD131" s="21"/>
      <c r="AKE131" s="21"/>
      <c r="AKF131" s="21"/>
      <c r="AKG131" s="21"/>
      <c r="AKH131" s="21"/>
      <c r="AKI131" s="21"/>
      <c r="AKJ131" s="21"/>
      <c r="AKK131" s="21"/>
      <c r="AKL131" s="21"/>
      <c r="AKM131" s="21"/>
      <c r="AKN131" s="21"/>
      <c r="AKO131" s="21"/>
      <c r="AKP131" s="21"/>
      <c r="AKQ131" s="21"/>
      <c r="AKR131" s="21"/>
      <c r="AKS131" s="21"/>
      <c r="AKT131" s="21"/>
      <c r="AKU131" s="21"/>
      <c r="AKV131" s="21"/>
      <c r="AKW131" s="21"/>
      <c r="AKX131" s="21"/>
      <c r="AKY131" s="21"/>
      <c r="AKZ131" s="21"/>
      <c r="ALA131" s="21"/>
      <c r="ALB131" s="21"/>
      <c r="ALC131" s="21"/>
      <c r="ALD131" s="21"/>
      <c r="ALE131" s="21"/>
      <c r="ALF131" s="21"/>
      <c r="ALG131" s="21"/>
      <c r="ALH131" s="21"/>
      <c r="ALI131" s="21"/>
      <c r="ALJ131" s="21"/>
      <c r="ALK131" s="21"/>
      <c r="ALL131" s="21"/>
      <c r="ALM131" s="21"/>
      <c r="ALN131" s="21"/>
      <c r="ALO131" s="21"/>
      <c r="ALP131" s="21"/>
      <c r="ALQ131" s="21"/>
      <c r="ALR131" s="21"/>
      <c r="ALS131" s="21"/>
      <c r="ALT131" s="21"/>
      <c r="ALU131" s="21"/>
      <c r="ALV131" s="21"/>
      <c r="ALW131" s="21"/>
      <c r="ALX131" s="21"/>
      <c r="ALY131" s="21"/>
      <c r="ALZ131" s="21"/>
      <c r="AMA131" s="21"/>
      <c r="AMB131" s="21"/>
      <c r="AMC131" s="21"/>
      <c r="AMD131" s="21"/>
      <c r="AME131" s="21"/>
      <c r="AMF131" s="21"/>
      <c r="AMG131" s="21"/>
      <c r="AMH131" s="21"/>
      <c r="AMI131" s="21"/>
      <c r="AMJ131" s="21"/>
      <c r="AMK131" s="21"/>
      <c r="AML131" s="21"/>
      <c r="AMM131" s="21"/>
      <c r="AMN131" s="21"/>
      <c r="AMO131" s="21"/>
      <c r="AMP131" s="21"/>
      <c r="AMQ131" s="21"/>
      <c r="AMR131" s="21"/>
      <c r="AMS131" s="21"/>
      <c r="AMT131" s="21"/>
      <c r="AMU131" s="21"/>
      <c r="AMV131" s="21"/>
      <c r="AMW131" s="21"/>
      <c r="AMX131" s="21"/>
      <c r="AMY131" s="21"/>
      <c r="AMZ131" s="21"/>
      <c r="ANA131" s="21"/>
      <c r="ANB131" s="21"/>
      <c r="ANC131" s="21"/>
      <c r="AND131" s="21"/>
      <c r="ANE131" s="21"/>
      <c r="ANF131" s="21"/>
      <c r="ANG131" s="21"/>
      <c r="ANH131" s="21"/>
      <c r="ANI131" s="21"/>
      <c r="ANJ131" s="21"/>
      <c r="ANK131" s="21"/>
      <c r="ANL131" s="21"/>
      <c r="ANM131" s="21"/>
      <c r="ANN131" s="21"/>
      <c r="ANO131" s="21"/>
      <c r="ANP131" s="21"/>
      <c r="ANQ131" s="21"/>
      <c r="ANR131" s="21"/>
      <c r="ANS131" s="21"/>
      <c r="ANT131" s="21"/>
      <c r="ANU131" s="21"/>
      <c r="ANV131" s="21"/>
      <c r="ANW131" s="21"/>
      <c r="ANX131" s="21"/>
      <c r="ANY131" s="21"/>
      <c r="ANZ131" s="21"/>
      <c r="AOA131" s="21"/>
      <c r="AOB131" s="21"/>
      <c r="AOC131" s="21"/>
      <c r="AOD131" s="21"/>
      <c r="AOE131" s="21"/>
      <c r="AOF131" s="21"/>
      <c r="AOG131" s="21"/>
      <c r="AOH131" s="21"/>
      <c r="AOI131" s="21"/>
      <c r="AOJ131" s="21"/>
      <c r="AOK131" s="21"/>
      <c r="AOL131" s="21"/>
      <c r="AOM131" s="21"/>
      <c r="AON131" s="21"/>
      <c r="AOO131" s="21"/>
      <c r="AOP131" s="21"/>
      <c r="AOQ131" s="21"/>
      <c r="AOR131" s="21"/>
      <c r="AOS131" s="21"/>
      <c r="AOT131" s="21"/>
      <c r="AOU131" s="21"/>
      <c r="AOV131" s="21"/>
      <c r="AOW131" s="21"/>
      <c r="AOX131" s="21"/>
      <c r="AOY131" s="21"/>
      <c r="AOZ131" s="21"/>
      <c r="APA131" s="21"/>
      <c r="APB131" s="21"/>
      <c r="APC131" s="21"/>
      <c r="APD131" s="21"/>
      <c r="APE131" s="21"/>
      <c r="APF131" s="21"/>
      <c r="APG131" s="21"/>
      <c r="APH131" s="21"/>
      <c r="API131" s="21"/>
      <c r="APJ131" s="21"/>
      <c r="APK131" s="21"/>
      <c r="APL131" s="21"/>
      <c r="APM131" s="21"/>
      <c r="APN131" s="21"/>
      <c r="APO131" s="21"/>
      <c r="APP131" s="21"/>
      <c r="APQ131" s="21"/>
      <c r="APR131" s="21"/>
      <c r="APS131" s="21"/>
      <c r="APT131" s="21"/>
      <c r="APU131" s="21"/>
      <c r="APV131" s="21"/>
      <c r="APW131" s="21"/>
      <c r="APX131" s="21"/>
      <c r="APY131" s="21"/>
      <c r="APZ131" s="21"/>
      <c r="AQA131" s="21"/>
      <c r="AQB131" s="21"/>
      <c r="AQC131" s="21"/>
      <c r="AQD131" s="21"/>
      <c r="AQE131" s="21"/>
      <c r="AQF131" s="21"/>
      <c r="AQG131" s="21"/>
      <c r="AQH131" s="21"/>
      <c r="AQI131" s="21"/>
      <c r="AQJ131" s="21"/>
      <c r="AQK131" s="21"/>
      <c r="AQL131" s="21"/>
      <c r="AQM131" s="21"/>
      <c r="AQN131" s="21"/>
      <c r="AQO131" s="21"/>
      <c r="AQP131" s="21"/>
      <c r="AQQ131" s="21"/>
      <c r="AQR131" s="21"/>
      <c r="AQS131" s="21"/>
      <c r="AQT131" s="21"/>
      <c r="AQU131" s="21"/>
      <c r="AQV131" s="21"/>
      <c r="AQW131" s="21"/>
      <c r="AQX131" s="21"/>
      <c r="AQY131" s="21"/>
      <c r="AQZ131" s="21"/>
      <c r="ARA131" s="21"/>
      <c r="ARB131" s="21"/>
      <c r="ARC131" s="21"/>
      <c r="ARD131" s="21"/>
      <c r="ARE131" s="21"/>
      <c r="ARF131" s="21"/>
      <c r="ARG131" s="21"/>
      <c r="ARH131" s="21"/>
      <c r="ARI131" s="21"/>
      <c r="ARJ131" s="21"/>
      <c r="ARK131" s="21"/>
      <c r="ARL131" s="21"/>
      <c r="ARM131" s="21"/>
      <c r="ARN131" s="21"/>
      <c r="ARO131" s="21"/>
      <c r="ARP131" s="21"/>
      <c r="ARQ131" s="21"/>
      <c r="ARR131" s="21"/>
      <c r="ARS131" s="21"/>
      <c r="ART131" s="21"/>
      <c r="ARU131" s="21"/>
      <c r="ARV131" s="21"/>
      <c r="ARW131" s="21"/>
      <c r="ARX131" s="21"/>
      <c r="ARY131" s="21"/>
      <c r="ARZ131" s="21"/>
      <c r="ASA131" s="21"/>
      <c r="ASB131" s="21"/>
      <c r="ASC131" s="21"/>
      <c r="ASD131" s="21"/>
      <c r="ASE131" s="21"/>
      <c r="ASF131" s="21"/>
      <c r="ASG131" s="21"/>
      <c r="ASH131" s="21"/>
      <c r="ASI131" s="21"/>
      <c r="ASJ131" s="21"/>
      <c r="ASK131" s="21"/>
      <c r="ASL131" s="21"/>
      <c r="ASM131" s="21"/>
      <c r="ASN131" s="21"/>
      <c r="ASO131" s="21"/>
      <c r="ASP131" s="21"/>
      <c r="ASQ131" s="21"/>
      <c r="ASR131" s="21"/>
      <c r="ASS131" s="21"/>
      <c r="AST131" s="21"/>
      <c r="ASU131" s="21"/>
      <c r="ASV131" s="21"/>
      <c r="ASW131" s="21"/>
      <c r="ASX131" s="21"/>
      <c r="ASY131" s="21"/>
      <c r="ASZ131" s="21"/>
      <c r="ATA131" s="21"/>
      <c r="ATB131" s="21"/>
      <c r="ATC131" s="21"/>
      <c r="ATD131" s="21"/>
      <c r="ATE131" s="21"/>
      <c r="ATF131" s="21"/>
      <c r="ATG131" s="21"/>
      <c r="ATH131" s="21"/>
      <c r="ATI131" s="21"/>
      <c r="ATJ131" s="21"/>
      <c r="ATK131" s="21"/>
      <c r="ATL131" s="21"/>
      <c r="ATM131" s="21"/>
      <c r="ATN131" s="21"/>
      <c r="ATO131" s="21"/>
      <c r="ATP131" s="21"/>
      <c r="ATQ131" s="21"/>
      <c r="ATR131" s="21"/>
      <c r="ATS131" s="21"/>
      <c r="ATT131" s="21"/>
      <c r="ATU131" s="21"/>
      <c r="ATV131" s="21"/>
      <c r="ATW131" s="21"/>
      <c r="ATX131" s="21"/>
      <c r="ATY131" s="21"/>
      <c r="ATZ131" s="21"/>
      <c r="AUA131" s="21"/>
      <c r="AUB131" s="21"/>
      <c r="AUC131" s="21"/>
      <c r="AUD131" s="21"/>
      <c r="AUE131" s="21"/>
      <c r="AUF131" s="21"/>
      <c r="AUG131" s="21"/>
      <c r="AUH131" s="21"/>
      <c r="AUI131" s="21"/>
      <c r="AUJ131" s="21"/>
      <c r="AUK131" s="21"/>
      <c r="AUL131" s="21"/>
      <c r="AUM131" s="21"/>
      <c r="AUN131" s="21"/>
      <c r="AUO131" s="21"/>
      <c r="AUP131" s="21"/>
      <c r="AUQ131" s="21"/>
      <c r="AUR131" s="21"/>
      <c r="AUS131" s="21"/>
      <c r="AUT131" s="21"/>
      <c r="AUU131" s="21"/>
      <c r="AUV131" s="21"/>
      <c r="AUW131" s="21"/>
      <c r="AUX131" s="21"/>
      <c r="AUY131" s="21"/>
      <c r="AUZ131" s="21"/>
      <c r="AVA131" s="21"/>
      <c r="AVB131" s="21"/>
      <c r="AVC131" s="21"/>
      <c r="AVD131" s="21"/>
      <c r="AVE131" s="21"/>
      <c r="AVF131" s="21"/>
      <c r="AVG131" s="21"/>
      <c r="AVH131" s="21"/>
      <c r="AVI131" s="21"/>
      <c r="AVJ131" s="21"/>
      <c r="AVK131" s="21"/>
      <c r="AVL131" s="21"/>
      <c r="AVM131" s="21"/>
      <c r="AVN131" s="21"/>
      <c r="AVO131" s="21"/>
      <c r="AVP131" s="21"/>
      <c r="AVQ131" s="21"/>
      <c r="AVR131" s="21"/>
      <c r="AVS131" s="21"/>
      <c r="AVT131" s="21"/>
      <c r="AVU131" s="21"/>
      <c r="AVV131" s="21"/>
      <c r="AVW131" s="21"/>
      <c r="AVX131" s="21"/>
      <c r="AVY131" s="21"/>
      <c r="AVZ131" s="21"/>
      <c r="AWA131" s="21"/>
      <c r="AWB131" s="21"/>
      <c r="AWC131" s="21"/>
      <c r="AWD131" s="21"/>
      <c r="AWE131" s="21"/>
      <c r="AWF131" s="21"/>
      <c r="AWG131" s="21"/>
      <c r="AWH131" s="21"/>
      <c r="AWI131" s="21"/>
      <c r="AWJ131" s="21"/>
      <c r="AWK131" s="21"/>
      <c r="AWL131" s="21"/>
      <c r="AWM131" s="21"/>
      <c r="AWN131" s="21"/>
      <c r="AWO131" s="21"/>
      <c r="AWP131" s="21"/>
      <c r="AWQ131" s="21"/>
      <c r="AWR131" s="21"/>
      <c r="AWS131" s="21"/>
      <c r="AWT131" s="21"/>
      <c r="AWU131" s="21"/>
      <c r="AWV131" s="21"/>
      <c r="AWW131" s="21"/>
      <c r="AWX131" s="21"/>
      <c r="AWY131" s="21"/>
      <c r="AWZ131" s="21"/>
      <c r="AXA131" s="21"/>
      <c r="AXB131" s="21"/>
      <c r="AXC131" s="21"/>
      <c r="AXD131" s="21"/>
      <c r="AXE131" s="21"/>
      <c r="AXF131" s="21"/>
      <c r="AXG131" s="21"/>
      <c r="AXH131" s="21"/>
      <c r="AXI131" s="21"/>
      <c r="AXJ131" s="21"/>
      <c r="AXK131" s="21"/>
      <c r="AXL131" s="21"/>
      <c r="AXM131" s="21"/>
      <c r="AXN131" s="21"/>
      <c r="AXO131" s="21"/>
      <c r="AXP131" s="21"/>
      <c r="AXQ131" s="21"/>
      <c r="AXR131" s="21"/>
      <c r="AXS131" s="21"/>
      <c r="AXT131" s="21"/>
      <c r="AXU131" s="21"/>
      <c r="AXV131" s="21"/>
      <c r="AXW131" s="21"/>
      <c r="AXX131" s="21"/>
      <c r="AXY131" s="21"/>
      <c r="AXZ131" s="21"/>
      <c r="AYA131" s="21"/>
      <c r="AYB131" s="21"/>
      <c r="AYC131" s="21"/>
      <c r="AYD131" s="21"/>
      <c r="AYE131" s="21"/>
      <c r="AYF131" s="21"/>
      <c r="AYG131" s="21"/>
      <c r="AYH131" s="21"/>
      <c r="AYI131" s="21"/>
      <c r="AYJ131" s="21"/>
      <c r="AYK131" s="21"/>
      <c r="AYL131" s="21"/>
      <c r="AYM131" s="21"/>
      <c r="AYN131" s="21"/>
      <c r="AYO131" s="21"/>
      <c r="AYP131" s="21"/>
      <c r="AYQ131" s="21"/>
      <c r="AYR131" s="21"/>
      <c r="AYS131" s="21"/>
      <c r="AYT131" s="21"/>
      <c r="AYU131" s="21"/>
      <c r="AYV131" s="21"/>
      <c r="AYW131" s="21"/>
      <c r="AYX131" s="21"/>
      <c r="AYY131" s="21"/>
      <c r="AYZ131" s="21"/>
      <c r="AZA131" s="21"/>
      <c r="AZB131" s="21"/>
      <c r="AZC131" s="21"/>
      <c r="AZD131" s="21"/>
      <c r="AZE131" s="21"/>
      <c r="AZF131" s="21"/>
      <c r="AZG131" s="21"/>
      <c r="AZH131" s="21"/>
      <c r="AZI131" s="21"/>
      <c r="AZJ131" s="21"/>
      <c r="AZK131" s="21"/>
      <c r="AZL131" s="21"/>
      <c r="AZM131" s="21"/>
      <c r="AZN131" s="21"/>
      <c r="AZO131" s="21"/>
      <c r="AZP131" s="21"/>
      <c r="AZQ131" s="21"/>
      <c r="AZR131" s="21"/>
      <c r="AZS131" s="21"/>
      <c r="AZT131" s="21"/>
      <c r="AZU131" s="21"/>
      <c r="AZV131" s="21"/>
      <c r="AZW131" s="21"/>
      <c r="AZX131" s="21"/>
      <c r="AZY131" s="21"/>
      <c r="AZZ131" s="21"/>
      <c r="BAA131" s="21"/>
      <c r="BAB131" s="21"/>
      <c r="BAC131" s="21"/>
      <c r="BAD131" s="21"/>
      <c r="BAE131" s="21"/>
      <c r="BAF131" s="21"/>
      <c r="BAG131" s="21"/>
      <c r="BAH131" s="21"/>
      <c r="BAI131" s="21"/>
      <c r="BAJ131" s="21"/>
      <c r="BAK131" s="21"/>
      <c r="BAL131" s="21"/>
      <c r="BAM131" s="21"/>
      <c r="BAN131" s="21"/>
      <c r="BAO131" s="21"/>
      <c r="BAP131" s="21"/>
      <c r="BAQ131" s="21"/>
      <c r="BAR131" s="21"/>
      <c r="BAS131" s="21"/>
      <c r="BAT131" s="21"/>
      <c r="BAU131" s="21"/>
      <c r="BAV131" s="21"/>
      <c r="BAW131" s="21"/>
      <c r="BAX131" s="21"/>
      <c r="BAY131" s="21"/>
      <c r="BAZ131" s="21"/>
      <c r="BBA131" s="21"/>
      <c r="BBB131" s="21"/>
      <c r="BBC131" s="21"/>
      <c r="BBD131" s="21"/>
      <c r="BBE131" s="21"/>
      <c r="BBF131" s="21"/>
      <c r="BBG131" s="21"/>
      <c r="BBH131" s="21"/>
      <c r="BBI131" s="21"/>
      <c r="BBJ131" s="21"/>
      <c r="BBK131" s="21"/>
      <c r="BBL131" s="21"/>
      <c r="BBM131" s="21"/>
      <c r="BBN131" s="21"/>
      <c r="BBO131" s="21"/>
      <c r="BBP131" s="21"/>
      <c r="BBQ131" s="21"/>
      <c r="BBR131" s="21"/>
      <c r="BBS131" s="21"/>
      <c r="BBT131" s="21"/>
      <c r="BBU131" s="21"/>
      <c r="BBV131" s="21"/>
      <c r="BBW131" s="21"/>
      <c r="BBX131" s="21"/>
      <c r="BBY131" s="21"/>
      <c r="BBZ131" s="21"/>
      <c r="BCA131" s="21"/>
      <c r="BCB131" s="21"/>
      <c r="BCC131" s="21"/>
      <c r="BCD131" s="21"/>
      <c r="BCE131" s="21"/>
      <c r="BCF131" s="21"/>
      <c r="BCG131" s="21"/>
      <c r="BCH131" s="21"/>
      <c r="BCI131" s="21"/>
      <c r="BCJ131" s="21"/>
      <c r="BCK131" s="21"/>
      <c r="BCL131" s="21"/>
      <c r="BCM131" s="21"/>
      <c r="BCN131" s="21"/>
      <c r="BCO131" s="21"/>
      <c r="BCP131" s="21"/>
      <c r="BCQ131" s="21"/>
      <c r="BCR131" s="21"/>
      <c r="BCS131" s="21"/>
      <c r="BCT131" s="21"/>
      <c r="BCU131" s="21"/>
      <c r="BCV131" s="21"/>
      <c r="BCW131" s="21"/>
      <c r="BCX131" s="21"/>
      <c r="BCY131" s="21"/>
      <c r="BCZ131" s="21"/>
      <c r="BDA131" s="21"/>
      <c r="BDB131" s="21"/>
      <c r="BDC131" s="21"/>
      <c r="BDD131" s="21"/>
      <c r="BDE131" s="21"/>
      <c r="BDF131" s="21"/>
      <c r="BDG131" s="21"/>
      <c r="BDH131" s="21"/>
      <c r="BDI131" s="21"/>
      <c r="BDJ131" s="21"/>
      <c r="BDK131" s="21"/>
      <c r="BDL131" s="21"/>
      <c r="BDM131" s="21"/>
      <c r="BDN131" s="21"/>
      <c r="BDO131" s="21"/>
      <c r="BDP131" s="21"/>
      <c r="BDQ131" s="21"/>
      <c r="BDR131" s="21"/>
      <c r="BDS131" s="21"/>
      <c r="BDT131" s="21"/>
      <c r="BDU131" s="21"/>
      <c r="BDV131" s="21"/>
      <c r="BDW131" s="21"/>
      <c r="BDX131" s="21"/>
      <c r="BDY131" s="21"/>
      <c r="BDZ131" s="21"/>
      <c r="BEA131" s="21"/>
      <c r="BEB131" s="21"/>
      <c r="BEC131" s="21"/>
      <c r="BED131" s="21"/>
      <c r="BEE131" s="21"/>
      <c r="BEF131" s="21"/>
      <c r="BEG131" s="21"/>
      <c r="BEH131" s="21"/>
      <c r="BEI131" s="21"/>
      <c r="BEJ131" s="21"/>
      <c r="BEK131" s="21"/>
      <c r="BEL131" s="21"/>
      <c r="BEM131" s="21"/>
      <c r="BEN131" s="21"/>
      <c r="BEO131" s="21"/>
      <c r="BEP131" s="21"/>
      <c r="BEQ131" s="21"/>
      <c r="BER131" s="21"/>
      <c r="BES131" s="21"/>
      <c r="BET131" s="21"/>
      <c r="BEU131" s="21"/>
      <c r="BEV131" s="21"/>
      <c r="BEW131" s="21"/>
      <c r="BEX131" s="21"/>
      <c r="BEY131" s="21"/>
      <c r="BEZ131" s="21"/>
      <c r="BFA131" s="21"/>
      <c r="BFB131" s="21"/>
      <c r="BFC131" s="21"/>
      <c r="BFD131" s="21"/>
      <c r="BFE131" s="21"/>
      <c r="BFF131" s="21"/>
      <c r="BFG131" s="21"/>
      <c r="BFH131" s="21"/>
      <c r="BFI131" s="21"/>
      <c r="BFJ131" s="21"/>
      <c r="BFK131" s="21"/>
      <c r="BFL131" s="21"/>
      <c r="BFM131" s="21"/>
      <c r="BFN131" s="21"/>
      <c r="BFO131" s="21"/>
      <c r="BFP131" s="21"/>
      <c r="BFQ131" s="21"/>
      <c r="BFR131" s="21"/>
      <c r="BFS131" s="21"/>
      <c r="BFT131" s="21"/>
      <c r="BFU131" s="21"/>
      <c r="BFV131" s="21"/>
      <c r="BFW131" s="21"/>
      <c r="BFX131" s="21"/>
      <c r="BFY131" s="21"/>
      <c r="BFZ131" s="21"/>
      <c r="BGA131" s="21"/>
      <c r="BGB131" s="21"/>
      <c r="BGC131" s="21"/>
      <c r="BGD131" s="21"/>
      <c r="BGE131" s="21"/>
      <c r="BGF131" s="21"/>
      <c r="BGG131" s="21"/>
      <c r="BGH131" s="21"/>
      <c r="BGI131" s="21"/>
      <c r="BGJ131" s="21"/>
      <c r="BGK131" s="21"/>
      <c r="BGL131" s="21"/>
      <c r="BGM131" s="21"/>
      <c r="BGN131" s="21"/>
      <c r="BGO131" s="21"/>
      <c r="BGP131" s="21"/>
      <c r="BGQ131" s="21"/>
      <c r="BGR131" s="21"/>
      <c r="BGS131" s="21"/>
      <c r="BGT131" s="21"/>
      <c r="BGU131" s="21"/>
      <c r="BGV131" s="21"/>
      <c r="BGW131" s="21"/>
      <c r="BGX131" s="21"/>
      <c r="BGY131" s="21"/>
      <c r="BGZ131" s="21"/>
      <c r="BHA131" s="21"/>
      <c r="BHB131" s="21"/>
      <c r="BHC131" s="21"/>
      <c r="BHD131" s="21"/>
      <c r="BHE131" s="21"/>
      <c r="BHF131" s="21"/>
      <c r="BHG131" s="21"/>
      <c r="BHH131" s="21"/>
      <c r="BHI131" s="21"/>
      <c r="BHJ131" s="21"/>
      <c r="BHK131" s="21"/>
      <c r="BHL131" s="21"/>
      <c r="BHM131" s="21"/>
      <c r="BHN131" s="21"/>
      <c r="BHO131" s="21"/>
      <c r="BHP131" s="21"/>
      <c r="BHQ131" s="21"/>
      <c r="BHR131" s="21"/>
      <c r="BHS131" s="21"/>
      <c r="BHT131" s="21"/>
      <c r="BHU131" s="21"/>
      <c r="BHV131" s="21"/>
      <c r="BHW131" s="21"/>
      <c r="BHX131" s="21"/>
      <c r="BHY131" s="21"/>
      <c r="BHZ131" s="21"/>
      <c r="BIA131" s="21"/>
      <c r="BIB131" s="21"/>
      <c r="BIC131" s="21"/>
      <c r="BID131" s="21"/>
      <c r="BIE131" s="21"/>
      <c r="BIF131" s="21"/>
      <c r="BIG131" s="21"/>
      <c r="BIH131" s="21"/>
      <c r="BII131" s="21"/>
      <c r="BIJ131" s="21"/>
      <c r="BIK131" s="21"/>
      <c r="BIL131" s="21"/>
      <c r="BIM131" s="21"/>
      <c r="BIN131" s="21"/>
      <c r="BIO131" s="21"/>
      <c r="BIP131" s="21"/>
      <c r="BIQ131" s="21"/>
      <c r="BIR131" s="21"/>
      <c r="BIS131" s="21"/>
      <c r="BIT131" s="21"/>
      <c r="BIU131" s="21"/>
      <c r="BIV131" s="21"/>
      <c r="BIW131" s="21"/>
      <c r="BIX131" s="21"/>
      <c r="BIY131" s="21"/>
      <c r="BIZ131" s="21"/>
      <c r="BJA131" s="21"/>
      <c r="BJB131" s="21"/>
      <c r="BJC131" s="21"/>
      <c r="BJD131" s="21"/>
      <c r="BJE131" s="21"/>
      <c r="BJF131" s="21"/>
      <c r="BJG131" s="21"/>
      <c r="BJH131" s="21"/>
      <c r="BJI131" s="21"/>
      <c r="BJJ131" s="21"/>
      <c r="BJK131" s="21"/>
      <c r="BJL131" s="21"/>
      <c r="BJM131" s="21"/>
      <c r="BJN131" s="21"/>
      <c r="BJO131" s="21"/>
      <c r="BJP131" s="21"/>
      <c r="BJQ131" s="21"/>
      <c r="BJR131" s="21"/>
      <c r="BJS131" s="21"/>
      <c r="BJT131" s="21"/>
      <c r="BJU131" s="21"/>
      <c r="BJV131" s="21"/>
      <c r="BJW131" s="21"/>
      <c r="BJX131" s="21"/>
      <c r="BJY131" s="21"/>
      <c r="BJZ131" s="21"/>
      <c r="BKA131" s="21"/>
      <c r="BKB131" s="21"/>
      <c r="BKC131" s="21"/>
      <c r="BKD131" s="21"/>
      <c r="BKE131" s="21"/>
      <c r="BKF131" s="21"/>
      <c r="BKG131" s="21"/>
      <c r="BKH131" s="21"/>
      <c r="BKI131" s="21"/>
      <c r="BKJ131" s="21"/>
      <c r="BKK131" s="21"/>
      <c r="BKL131" s="21"/>
      <c r="BKM131" s="21"/>
      <c r="BKN131" s="21"/>
      <c r="BKO131" s="21"/>
      <c r="BKP131" s="21"/>
      <c r="BKQ131" s="21"/>
      <c r="BKR131" s="21"/>
      <c r="BKS131" s="21"/>
      <c r="BKT131" s="21"/>
      <c r="BKU131" s="21"/>
      <c r="BKV131" s="21"/>
      <c r="BKW131" s="21"/>
      <c r="BKX131" s="21"/>
      <c r="BKY131" s="21"/>
      <c r="BKZ131" s="21"/>
      <c r="BLA131" s="21"/>
      <c r="BLB131" s="21"/>
      <c r="BLC131" s="21"/>
      <c r="BLD131" s="21"/>
      <c r="BLE131" s="21"/>
      <c r="BLF131" s="21"/>
      <c r="BLG131" s="21"/>
      <c r="BLH131" s="21"/>
      <c r="BLI131" s="21"/>
      <c r="BLJ131" s="21"/>
      <c r="BLK131" s="21"/>
      <c r="BLL131" s="21"/>
      <c r="BLM131" s="21"/>
      <c r="BLN131" s="21"/>
      <c r="BLO131" s="21"/>
      <c r="BLP131" s="21"/>
      <c r="BLQ131" s="21"/>
      <c r="BLR131" s="21"/>
      <c r="BLS131" s="21"/>
      <c r="BLT131" s="21"/>
      <c r="BLU131" s="21"/>
      <c r="BLV131" s="21"/>
      <c r="BLW131" s="21"/>
      <c r="BLX131" s="21"/>
      <c r="BLY131" s="21"/>
      <c r="BLZ131" s="21"/>
      <c r="BMA131" s="21"/>
      <c r="BMB131" s="21"/>
      <c r="BMC131" s="21"/>
      <c r="BMD131" s="21"/>
      <c r="BME131" s="21"/>
      <c r="BMF131" s="21"/>
      <c r="BMG131" s="21"/>
      <c r="BMH131" s="21"/>
      <c r="BMI131" s="21"/>
      <c r="BMJ131" s="21"/>
      <c r="BMK131" s="21"/>
      <c r="BML131" s="21"/>
      <c r="BMM131" s="21"/>
      <c r="BMN131" s="21"/>
      <c r="BMO131" s="21"/>
      <c r="BMP131" s="21"/>
      <c r="BMQ131" s="21"/>
      <c r="BMR131" s="21"/>
      <c r="BMS131" s="21"/>
      <c r="BMT131" s="21"/>
      <c r="BMU131" s="21"/>
      <c r="BMV131" s="21"/>
      <c r="BMW131" s="21"/>
      <c r="BMX131" s="21"/>
      <c r="BMY131" s="21"/>
      <c r="BMZ131" s="21"/>
      <c r="BNA131" s="21"/>
      <c r="BNB131" s="21"/>
      <c r="BNC131" s="21"/>
      <c r="BND131" s="21"/>
      <c r="BNE131" s="21"/>
      <c r="BNF131" s="21"/>
      <c r="BNG131" s="21"/>
      <c r="BNH131" s="21"/>
      <c r="BNI131" s="21"/>
      <c r="BNJ131" s="21"/>
      <c r="BNK131" s="21"/>
      <c r="BNL131" s="21"/>
      <c r="BNM131" s="21"/>
      <c r="BNN131" s="21"/>
      <c r="BNO131" s="21"/>
      <c r="BNP131" s="21"/>
      <c r="BNQ131" s="21"/>
      <c r="BNR131" s="21"/>
      <c r="BNS131" s="21"/>
      <c r="BNT131" s="21"/>
      <c r="BNU131" s="21"/>
      <c r="BNV131" s="21"/>
      <c r="BNW131" s="21"/>
      <c r="BNX131" s="21"/>
      <c r="BNY131" s="21"/>
      <c r="BNZ131" s="21"/>
      <c r="BOA131" s="21"/>
      <c r="BOB131" s="21"/>
      <c r="BOC131" s="21"/>
      <c r="BOD131" s="21"/>
      <c r="BOE131" s="21"/>
      <c r="BOF131" s="21"/>
      <c r="BOG131" s="21"/>
      <c r="BOH131" s="21"/>
      <c r="BOI131" s="21"/>
      <c r="BOJ131" s="21"/>
      <c r="BOK131" s="21"/>
      <c r="BOL131" s="21"/>
      <c r="BOM131" s="21"/>
      <c r="BON131" s="21"/>
      <c r="BOO131" s="21"/>
      <c r="BOP131" s="21"/>
      <c r="BOQ131" s="21"/>
      <c r="BOR131" s="21"/>
      <c r="BOS131" s="21"/>
      <c r="BOT131" s="21"/>
      <c r="BOU131" s="21"/>
      <c r="BOV131" s="21"/>
      <c r="BOW131" s="21"/>
      <c r="BOX131" s="21"/>
      <c r="BOY131" s="21"/>
      <c r="BOZ131" s="21"/>
      <c r="BPA131" s="21"/>
      <c r="BPB131" s="21"/>
      <c r="BPC131" s="21"/>
      <c r="BPD131" s="21"/>
      <c r="BPE131" s="21"/>
      <c r="BPF131" s="21"/>
      <c r="BPG131" s="21"/>
      <c r="BPH131" s="21"/>
      <c r="BPI131" s="21"/>
      <c r="BPJ131" s="21"/>
      <c r="BPK131" s="21"/>
      <c r="BPL131" s="21"/>
      <c r="BPM131" s="21"/>
      <c r="BPN131" s="21"/>
      <c r="BPO131" s="21"/>
      <c r="BPP131" s="21"/>
      <c r="BPQ131" s="21"/>
      <c r="BPR131" s="21"/>
      <c r="BPS131" s="21"/>
      <c r="BPT131" s="21"/>
      <c r="BPU131" s="21"/>
      <c r="BPV131" s="21"/>
      <c r="BPW131" s="21"/>
      <c r="BPX131" s="21"/>
      <c r="BPY131" s="21"/>
      <c r="BPZ131" s="21"/>
      <c r="BQA131" s="21"/>
      <c r="BQB131" s="21"/>
      <c r="BQC131" s="21"/>
      <c r="BQD131" s="21"/>
      <c r="BQE131" s="21"/>
      <c r="BQF131" s="21"/>
      <c r="BQG131" s="21"/>
      <c r="BQH131" s="21"/>
      <c r="BQI131" s="21"/>
      <c r="BQJ131" s="21"/>
      <c r="BQK131" s="21"/>
      <c r="BQL131" s="21"/>
      <c r="BQM131" s="21"/>
      <c r="BQN131" s="21"/>
      <c r="BQO131" s="21"/>
      <c r="BQP131" s="21"/>
      <c r="BQQ131" s="21"/>
      <c r="BQR131" s="21"/>
      <c r="BQS131" s="21"/>
      <c r="BQT131" s="21"/>
      <c r="BQU131" s="21"/>
      <c r="BQV131" s="21"/>
      <c r="BQW131" s="21"/>
      <c r="BQX131" s="21"/>
      <c r="BQY131" s="21"/>
      <c r="BQZ131" s="21"/>
      <c r="BRA131" s="21"/>
      <c r="BRB131" s="21"/>
      <c r="BRC131" s="21"/>
      <c r="BRD131" s="21"/>
      <c r="BRE131" s="21"/>
      <c r="BRF131" s="21"/>
      <c r="BRG131" s="21"/>
      <c r="BRH131" s="21"/>
      <c r="BRI131" s="21"/>
      <c r="BRJ131" s="21"/>
      <c r="BRK131" s="21"/>
      <c r="BRL131" s="21"/>
      <c r="BRM131" s="21"/>
      <c r="BRN131" s="21"/>
      <c r="BRO131" s="21"/>
      <c r="BRP131" s="21"/>
      <c r="BRQ131" s="21"/>
      <c r="BRR131" s="21"/>
      <c r="BRS131" s="21"/>
      <c r="BRT131" s="21"/>
      <c r="BRU131" s="21"/>
      <c r="BRV131" s="21"/>
      <c r="BRW131" s="21"/>
      <c r="BRX131" s="21"/>
      <c r="BRY131" s="21"/>
      <c r="BRZ131" s="21"/>
      <c r="BSA131" s="21"/>
      <c r="BSB131" s="21"/>
      <c r="BSC131" s="21"/>
      <c r="BSD131" s="21"/>
      <c r="BSE131" s="21"/>
      <c r="BSF131" s="21"/>
      <c r="BSG131" s="21"/>
      <c r="BSH131" s="21"/>
      <c r="BSI131" s="21"/>
      <c r="BSJ131" s="21"/>
      <c r="BSK131" s="21"/>
      <c r="BSL131" s="21"/>
      <c r="BSM131" s="21"/>
      <c r="BSN131" s="21"/>
      <c r="BSO131" s="21"/>
      <c r="BSP131" s="21"/>
      <c r="BSQ131" s="21"/>
      <c r="BSR131" s="21"/>
      <c r="BSS131" s="21"/>
      <c r="BST131" s="21"/>
      <c r="BSU131" s="21"/>
      <c r="BSV131" s="21"/>
      <c r="BSW131" s="21"/>
      <c r="BSX131" s="21"/>
      <c r="BSY131" s="21"/>
      <c r="BSZ131" s="21"/>
      <c r="BTA131" s="21"/>
      <c r="BTB131" s="21"/>
      <c r="BTC131" s="21"/>
      <c r="BTD131" s="21"/>
      <c r="BTE131" s="21"/>
      <c r="BTF131" s="21"/>
      <c r="BTG131" s="21"/>
      <c r="BTH131" s="21"/>
      <c r="BTI131" s="21"/>
      <c r="BTJ131" s="21"/>
      <c r="BTK131" s="21"/>
      <c r="BTL131" s="21"/>
      <c r="BTM131" s="21"/>
      <c r="BTN131" s="21"/>
      <c r="BTO131" s="21"/>
      <c r="BTP131" s="21"/>
      <c r="BTQ131" s="21"/>
      <c r="BTR131" s="21"/>
      <c r="BTS131" s="21"/>
      <c r="BTT131" s="21"/>
      <c r="BTU131" s="21"/>
      <c r="BTV131" s="21"/>
      <c r="BTW131" s="21"/>
      <c r="BTX131" s="21"/>
      <c r="BTY131" s="21"/>
      <c r="BTZ131" s="21"/>
      <c r="BUA131" s="21"/>
      <c r="BUB131" s="21"/>
      <c r="BUC131" s="21"/>
      <c r="BUD131" s="21"/>
      <c r="BUE131" s="21"/>
      <c r="BUF131" s="21"/>
      <c r="BUG131" s="21"/>
      <c r="BUH131" s="21"/>
      <c r="BUI131" s="21"/>
      <c r="BUJ131" s="21"/>
      <c r="BUK131" s="21"/>
      <c r="BUL131" s="21"/>
      <c r="BUM131" s="21"/>
      <c r="BUN131" s="21"/>
      <c r="BUO131" s="21"/>
      <c r="BUP131" s="21"/>
      <c r="BUQ131" s="21"/>
      <c r="BUR131" s="21"/>
      <c r="BUS131" s="21"/>
      <c r="BUT131" s="21"/>
      <c r="BUU131" s="21"/>
      <c r="BUV131" s="21"/>
      <c r="BUW131" s="21"/>
      <c r="BUX131" s="21"/>
      <c r="BUY131" s="21"/>
      <c r="BUZ131" s="21"/>
      <c r="BVA131" s="21"/>
      <c r="BVB131" s="21"/>
      <c r="BVC131" s="21"/>
      <c r="BVD131" s="21"/>
      <c r="BVE131" s="21"/>
      <c r="BVF131" s="21"/>
      <c r="BVG131" s="21"/>
      <c r="BVH131" s="21"/>
      <c r="BVI131" s="21"/>
      <c r="BVJ131" s="21"/>
      <c r="BVK131" s="21"/>
      <c r="BVL131" s="21"/>
      <c r="BVM131" s="21"/>
      <c r="BVN131" s="21"/>
      <c r="BVO131" s="21"/>
      <c r="BVP131" s="21"/>
      <c r="BVQ131" s="21"/>
      <c r="BVR131" s="21"/>
      <c r="BVS131" s="21"/>
      <c r="BVT131" s="21"/>
      <c r="BVU131" s="21"/>
      <c r="BVV131" s="21"/>
      <c r="BVW131" s="21"/>
      <c r="BVX131" s="21"/>
      <c r="BVY131" s="21"/>
      <c r="BVZ131" s="21"/>
      <c r="BWA131" s="21"/>
      <c r="BWB131" s="21"/>
      <c r="BWC131" s="21"/>
      <c r="BWD131" s="21"/>
      <c r="BWE131" s="21"/>
      <c r="BWF131" s="21"/>
      <c r="BWG131" s="21"/>
      <c r="BWH131" s="21"/>
      <c r="BWI131" s="21"/>
      <c r="BWJ131" s="21"/>
      <c r="BWK131" s="21"/>
      <c r="BWL131" s="21"/>
      <c r="BWM131" s="21"/>
      <c r="BWN131" s="21"/>
      <c r="BWO131" s="21"/>
      <c r="BWP131" s="21"/>
      <c r="BWQ131" s="21"/>
      <c r="BWR131" s="21"/>
      <c r="BWS131" s="21"/>
      <c r="BWT131" s="21"/>
      <c r="BWU131" s="21"/>
      <c r="BWV131" s="21"/>
      <c r="BWW131" s="21"/>
      <c r="BWX131" s="21"/>
      <c r="BWY131" s="21"/>
      <c r="BWZ131" s="21"/>
      <c r="BXA131" s="21"/>
      <c r="BXB131" s="21"/>
      <c r="BXC131" s="21"/>
      <c r="BXD131" s="21"/>
      <c r="BXE131" s="21"/>
      <c r="BXF131" s="21"/>
      <c r="BXG131" s="21"/>
      <c r="BXH131" s="21"/>
      <c r="BXI131" s="21"/>
      <c r="BXJ131" s="21"/>
      <c r="BXK131" s="21"/>
      <c r="BXL131" s="21"/>
      <c r="BXM131" s="21"/>
      <c r="BXN131" s="21"/>
      <c r="BXO131" s="21"/>
      <c r="BXP131" s="21"/>
      <c r="BXQ131" s="21"/>
      <c r="BXR131" s="21"/>
      <c r="BXS131" s="21"/>
      <c r="BXT131" s="21"/>
      <c r="BXU131" s="21"/>
      <c r="BXV131" s="21"/>
      <c r="BXW131" s="21"/>
      <c r="BXX131" s="21"/>
      <c r="BXY131" s="21"/>
      <c r="BXZ131" s="21"/>
      <c r="BYA131" s="21"/>
      <c r="BYB131" s="21"/>
      <c r="BYC131" s="21"/>
      <c r="BYD131" s="21"/>
      <c r="BYE131" s="21"/>
      <c r="BYF131" s="21"/>
      <c r="BYG131" s="21"/>
      <c r="BYH131" s="21"/>
      <c r="BYI131" s="21"/>
      <c r="BYJ131" s="21"/>
      <c r="BYK131" s="21"/>
      <c r="BYL131" s="21"/>
      <c r="BYM131" s="21"/>
      <c r="BYN131" s="21"/>
      <c r="BYO131" s="21"/>
      <c r="BYP131" s="21"/>
      <c r="BYQ131" s="21"/>
      <c r="BYR131" s="21"/>
      <c r="BYS131" s="21"/>
      <c r="BYT131" s="21"/>
      <c r="BYU131" s="21"/>
      <c r="BYV131" s="21"/>
      <c r="BYW131" s="21"/>
      <c r="BYX131" s="21"/>
      <c r="BYY131" s="21"/>
      <c r="BYZ131" s="21"/>
      <c r="BZA131" s="21"/>
      <c r="BZB131" s="21"/>
      <c r="BZC131" s="21"/>
      <c r="BZD131" s="21"/>
      <c r="BZE131" s="21"/>
      <c r="BZF131" s="21"/>
      <c r="BZG131" s="21"/>
      <c r="BZH131" s="21"/>
      <c r="BZI131" s="21"/>
      <c r="BZJ131" s="21"/>
      <c r="BZK131" s="21"/>
      <c r="BZL131" s="21"/>
      <c r="BZM131" s="21"/>
      <c r="BZN131" s="21"/>
      <c r="BZO131" s="21"/>
      <c r="BZP131" s="21"/>
      <c r="BZQ131" s="21"/>
      <c r="BZR131" s="21"/>
      <c r="BZS131" s="21"/>
      <c r="BZT131" s="21"/>
      <c r="BZU131" s="21"/>
      <c r="BZV131" s="21"/>
      <c r="BZW131" s="21"/>
      <c r="BZX131" s="21"/>
      <c r="BZY131" s="21"/>
      <c r="BZZ131" s="21"/>
      <c r="CAA131" s="21"/>
      <c r="CAB131" s="21"/>
      <c r="CAC131" s="21"/>
      <c r="CAD131" s="21"/>
      <c r="CAE131" s="21"/>
      <c r="CAF131" s="21"/>
      <c r="CAG131" s="21"/>
      <c r="CAH131" s="21"/>
      <c r="CAI131" s="21"/>
      <c r="CAJ131" s="21"/>
      <c r="CAK131" s="21"/>
      <c r="CAL131" s="21"/>
      <c r="CAM131" s="21"/>
      <c r="CAN131" s="21"/>
      <c r="CAO131" s="21"/>
      <c r="CAP131" s="21"/>
      <c r="CAQ131" s="21"/>
      <c r="CAR131" s="21"/>
      <c r="CAS131" s="21"/>
      <c r="CAT131" s="21"/>
      <c r="CAU131" s="21"/>
      <c r="CAV131" s="21"/>
      <c r="CAW131" s="21"/>
      <c r="CAX131" s="21"/>
      <c r="CAY131" s="21"/>
      <c r="CAZ131" s="21"/>
      <c r="CBA131" s="21"/>
      <c r="CBB131" s="21"/>
      <c r="CBC131" s="21"/>
      <c r="CBD131" s="21"/>
      <c r="CBE131" s="21"/>
      <c r="CBF131" s="21"/>
      <c r="CBG131" s="21"/>
      <c r="CBH131" s="21"/>
      <c r="CBI131" s="21"/>
      <c r="CBJ131" s="21"/>
      <c r="CBK131" s="21"/>
      <c r="CBL131" s="21"/>
      <c r="CBM131" s="21"/>
      <c r="CBN131" s="21"/>
      <c r="CBO131" s="21"/>
      <c r="CBP131" s="21"/>
      <c r="CBQ131" s="21"/>
      <c r="CBR131" s="21"/>
      <c r="CBS131" s="21"/>
      <c r="CBT131" s="21"/>
      <c r="CBU131" s="21"/>
      <c r="CBV131" s="21"/>
      <c r="CBW131" s="21"/>
      <c r="CBX131" s="21"/>
      <c r="CBY131" s="21"/>
      <c r="CBZ131" s="21"/>
      <c r="CCA131" s="21"/>
      <c r="CCB131" s="21"/>
      <c r="CCC131" s="21"/>
      <c r="CCD131" s="21"/>
      <c r="CCE131" s="21"/>
      <c r="CCF131" s="21"/>
      <c r="CCG131" s="21"/>
      <c r="CCH131" s="21"/>
      <c r="CCI131" s="21"/>
      <c r="CCJ131" s="21"/>
      <c r="CCK131" s="21"/>
      <c r="CCL131" s="21"/>
      <c r="CCM131" s="21"/>
      <c r="CCN131" s="21"/>
      <c r="CCO131" s="21"/>
      <c r="CCP131" s="21"/>
      <c r="CCQ131" s="21"/>
      <c r="CCR131" s="21"/>
      <c r="CCS131" s="21"/>
      <c r="CCT131" s="21"/>
      <c r="CCU131" s="21"/>
      <c r="CCV131" s="21"/>
      <c r="CCW131" s="21"/>
      <c r="CCX131" s="21"/>
      <c r="CCY131" s="21"/>
      <c r="CCZ131" s="21"/>
      <c r="CDA131" s="21"/>
      <c r="CDB131" s="21"/>
      <c r="CDC131" s="21"/>
      <c r="CDD131" s="21"/>
      <c r="CDE131" s="21"/>
      <c r="CDF131" s="21"/>
      <c r="CDG131" s="21"/>
      <c r="CDH131" s="21"/>
      <c r="CDI131" s="21"/>
      <c r="CDJ131" s="21"/>
      <c r="CDK131" s="21"/>
      <c r="CDL131" s="21"/>
      <c r="CDM131" s="21"/>
      <c r="CDN131" s="21"/>
      <c r="CDO131" s="21"/>
      <c r="CDP131" s="21"/>
      <c r="CDQ131" s="21"/>
      <c r="CDR131" s="21"/>
      <c r="CDS131" s="21"/>
      <c r="CDT131" s="21"/>
      <c r="CDU131" s="21"/>
      <c r="CDV131" s="21"/>
      <c r="CDW131" s="21"/>
      <c r="CDX131" s="21"/>
      <c r="CDY131" s="21"/>
      <c r="CDZ131" s="21"/>
      <c r="CEA131" s="21"/>
      <c r="CEB131" s="21"/>
      <c r="CEC131" s="21"/>
      <c r="CED131" s="21"/>
      <c r="CEE131" s="21"/>
      <c r="CEF131" s="21"/>
      <c r="CEG131" s="21"/>
      <c r="CEH131" s="21"/>
      <c r="CEI131" s="21"/>
      <c r="CEJ131" s="21"/>
      <c r="CEK131" s="21"/>
      <c r="CEL131" s="21"/>
      <c r="CEM131" s="21"/>
      <c r="CEN131" s="21"/>
      <c r="CEO131" s="21"/>
      <c r="CEP131" s="21"/>
      <c r="CEQ131" s="21"/>
      <c r="CER131" s="21"/>
      <c r="CES131" s="21"/>
      <c r="CET131" s="21"/>
      <c r="CEU131" s="21"/>
      <c r="CEV131" s="21"/>
      <c r="CEW131" s="21"/>
      <c r="CEX131" s="21"/>
      <c r="CEY131" s="21"/>
      <c r="CEZ131" s="21"/>
      <c r="CFA131" s="21"/>
      <c r="CFB131" s="21"/>
      <c r="CFC131" s="21"/>
      <c r="CFD131" s="21"/>
      <c r="CFE131" s="21"/>
      <c r="CFF131" s="21"/>
      <c r="CFG131" s="21"/>
      <c r="CFH131" s="21"/>
      <c r="CFI131" s="21"/>
      <c r="CFJ131" s="21"/>
      <c r="CFK131" s="21"/>
      <c r="CFL131" s="21"/>
      <c r="CFM131" s="21"/>
      <c r="CFN131" s="21"/>
      <c r="CFO131" s="21"/>
      <c r="CFP131" s="21"/>
      <c r="CFQ131" s="21"/>
      <c r="CFR131" s="21"/>
      <c r="CFS131" s="21"/>
      <c r="CFT131" s="21"/>
      <c r="CFU131" s="21"/>
      <c r="CFV131" s="21"/>
      <c r="CFW131" s="21"/>
      <c r="CFX131" s="21"/>
      <c r="CFY131" s="21"/>
      <c r="CFZ131" s="21"/>
      <c r="CGA131" s="21"/>
      <c r="CGB131" s="21"/>
      <c r="CGC131" s="21"/>
      <c r="CGD131" s="21"/>
      <c r="CGE131" s="21"/>
      <c r="CGF131" s="21"/>
      <c r="CGG131" s="21"/>
      <c r="CGH131" s="21"/>
      <c r="CGI131" s="21"/>
      <c r="CGJ131" s="21"/>
      <c r="CGK131" s="21"/>
      <c r="CGL131" s="21"/>
      <c r="CGM131" s="21"/>
      <c r="CGN131" s="21"/>
      <c r="CGO131" s="21"/>
      <c r="CGP131" s="21"/>
      <c r="CGQ131" s="21"/>
      <c r="CGR131" s="21"/>
      <c r="CGS131" s="21"/>
      <c r="CGT131" s="21"/>
      <c r="CGU131" s="21"/>
      <c r="CGV131" s="21"/>
      <c r="CGW131" s="21"/>
      <c r="CGX131" s="21"/>
      <c r="CGY131" s="21"/>
      <c r="CGZ131" s="21"/>
      <c r="CHA131" s="21"/>
      <c r="CHB131" s="21"/>
      <c r="CHC131" s="21"/>
      <c r="CHD131" s="21"/>
      <c r="CHE131" s="21"/>
      <c r="CHF131" s="21"/>
      <c r="CHG131" s="21"/>
      <c r="CHH131" s="21"/>
      <c r="CHI131" s="21"/>
      <c r="CHJ131" s="21"/>
      <c r="CHK131" s="21"/>
      <c r="CHL131" s="21"/>
      <c r="CHM131" s="21"/>
      <c r="CHN131" s="21"/>
      <c r="CHO131" s="21"/>
      <c r="CHP131" s="21"/>
      <c r="CHQ131" s="21"/>
      <c r="CHR131" s="21"/>
      <c r="CHS131" s="21"/>
      <c r="CHT131" s="21"/>
      <c r="CHU131" s="21"/>
      <c r="CHV131" s="21"/>
      <c r="CHW131" s="21"/>
      <c r="CHX131" s="21"/>
      <c r="CHY131" s="21"/>
      <c r="CHZ131" s="21"/>
      <c r="CIA131" s="21"/>
      <c r="CIB131" s="21"/>
      <c r="CIC131" s="21"/>
      <c r="CID131" s="21"/>
      <c r="CIE131" s="21"/>
      <c r="CIF131" s="21"/>
      <c r="CIG131" s="21"/>
      <c r="CIH131" s="21"/>
      <c r="CII131" s="21"/>
      <c r="CIJ131" s="21"/>
      <c r="CIK131" s="21"/>
      <c r="CIL131" s="21"/>
      <c r="CIM131" s="21"/>
      <c r="CIN131" s="21"/>
      <c r="CIO131" s="21"/>
      <c r="CIP131" s="21"/>
      <c r="CIQ131" s="21"/>
      <c r="CIR131" s="21"/>
      <c r="CIS131" s="21"/>
      <c r="CIT131" s="21"/>
      <c r="CIU131" s="21"/>
      <c r="CIV131" s="21"/>
      <c r="CIW131" s="21"/>
      <c r="CIX131" s="21"/>
      <c r="CIY131" s="21"/>
      <c r="CIZ131" s="21"/>
      <c r="CJA131" s="21"/>
      <c r="CJB131" s="21"/>
      <c r="CJC131" s="21"/>
      <c r="CJD131" s="21"/>
      <c r="CJE131" s="21"/>
      <c r="CJF131" s="21"/>
      <c r="CJG131" s="21"/>
      <c r="CJH131" s="21"/>
      <c r="CJI131" s="21"/>
      <c r="CJJ131" s="21"/>
      <c r="CJK131" s="21"/>
      <c r="CJL131" s="21"/>
      <c r="CJM131" s="21"/>
      <c r="CJN131" s="21"/>
      <c r="CJO131" s="21"/>
      <c r="CJP131" s="21"/>
      <c r="CJQ131" s="21"/>
      <c r="CJR131" s="21"/>
      <c r="CJS131" s="21"/>
      <c r="CJT131" s="21"/>
      <c r="CJU131" s="21"/>
      <c r="CJV131" s="21"/>
      <c r="CJW131" s="21"/>
      <c r="CJX131" s="21"/>
      <c r="CJY131" s="21"/>
      <c r="CJZ131" s="21"/>
      <c r="CKA131" s="21"/>
      <c r="CKB131" s="21"/>
      <c r="CKC131" s="21"/>
      <c r="CKD131" s="21"/>
      <c r="CKE131" s="21"/>
      <c r="CKF131" s="21"/>
      <c r="CKG131" s="21"/>
      <c r="CKH131" s="21"/>
      <c r="CKI131" s="21"/>
      <c r="CKJ131" s="21"/>
      <c r="CKK131" s="21"/>
      <c r="CKL131" s="21"/>
      <c r="CKM131" s="21"/>
      <c r="CKN131" s="21"/>
      <c r="CKO131" s="21"/>
      <c r="CKP131" s="21"/>
      <c r="CKQ131" s="21"/>
      <c r="CKR131" s="21"/>
      <c r="CKS131" s="21"/>
      <c r="CKT131" s="21"/>
      <c r="CKU131" s="21"/>
      <c r="CKV131" s="21"/>
      <c r="CKW131" s="21"/>
      <c r="CKX131" s="21"/>
      <c r="CKY131" s="21"/>
      <c r="CKZ131" s="21"/>
      <c r="CLA131" s="21"/>
      <c r="CLB131" s="21"/>
      <c r="CLC131" s="21"/>
      <c r="CLD131" s="21"/>
      <c r="CLE131" s="21"/>
      <c r="CLF131" s="21"/>
      <c r="CLG131" s="21"/>
      <c r="CLH131" s="21"/>
      <c r="CLI131" s="21"/>
      <c r="CLJ131" s="21"/>
      <c r="CLK131" s="21"/>
      <c r="CLL131" s="21"/>
      <c r="CLM131" s="21"/>
      <c r="CLN131" s="21"/>
      <c r="CLO131" s="21"/>
      <c r="CLP131" s="21"/>
      <c r="CLQ131" s="21"/>
      <c r="CLR131" s="21"/>
      <c r="CLS131" s="21"/>
      <c r="CLT131" s="21"/>
      <c r="CLU131" s="21"/>
      <c r="CLV131" s="21"/>
      <c r="CLW131" s="21"/>
      <c r="CLX131" s="21"/>
      <c r="CLY131" s="21"/>
      <c r="CLZ131" s="21"/>
      <c r="CMA131" s="21"/>
      <c r="CMB131" s="21"/>
      <c r="CMC131" s="21"/>
      <c r="CMD131" s="21"/>
      <c r="CME131" s="21"/>
      <c r="CMF131" s="21"/>
      <c r="CMG131" s="21"/>
      <c r="CMH131" s="21"/>
      <c r="CMI131" s="21"/>
      <c r="CMJ131" s="21"/>
      <c r="CMK131" s="21"/>
      <c r="CML131" s="21"/>
      <c r="CMM131" s="21"/>
      <c r="CMN131" s="21"/>
      <c r="CMO131" s="21"/>
      <c r="CMP131" s="21"/>
      <c r="CMQ131" s="21"/>
      <c r="CMR131" s="21"/>
      <c r="CMS131" s="21"/>
      <c r="CMT131" s="21"/>
      <c r="CMU131" s="21"/>
      <c r="CMV131" s="21"/>
      <c r="CMW131" s="21"/>
      <c r="CMX131" s="21"/>
      <c r="CMY131" s="21"/>
      <c r="CMZ131" s="21"/>
      <c r="CNA131" s="21"/>
      <c r="CNB131" s="21"/>
      <c r="CNC131" s="21"/>
      <c r="CND131" s="21"/>
      <c r="CNE131" s="21"/>
      <c r="CNF131" s="21"/>
      <c r="CNG131" s="21"/>
      <c r="CNH131" s="21"/>
      <c r="CNI131" s="21"/>
      <c r="CNJ131" s="21"/>
      <c r="CNK131" s="21"/>
      <c r="CNL131" s="21"/>
      <c r="CNM131" s="21"/>
      <c r="CNN131" s="21"/>
      <c r="CNO131" s="21"/>
      <c r="CNP131" s="21"/>
      <c r="CNQ131" s="21"/>
      <c r="CNR131" s="21"/>
      <c r="CNS131" s="21"/>
      <c r="CNT131" s="21"/>
      <c r="CNU131" s="21"/>
      <c r="CNV131" s="21"/>
      <c r="CNW131" s="21"/>
      <c r="CNX131" s="21"/>
      <c r="CNY131" s="21"/>
      <c r="CNZ131" s="21"/>
      <c r="COA131" s="21"/>
      <c r="COB131" s="21"/>
      <c r="COC131" s="21"/>
      <c r="COD131" s="21"/>
      <c r="COE131" s="21"/>
      <c r="COF131" s="21"/>
      <c r="COG131" s="21"/>
      <c r="COH131" s="21"/>
      <c r="COI131" s="21"/>
      <c r="COJ131" s="21"/>
      <c r="COK131" s="21"/>
      <c r="COL131" s="21"/>
      <c r="COM131" s="21"/>
      <c r="CON131" s="21"/>
      <c r="COO131" s="21"/>
      <c r="COP131" s="21"/>
      <c r="COQ131" s="21"/>
      <c r="COR131" s="21"/>
      <c r="COS131" s="21"/>
      <c r="COT131" s="21"/>
      <c r="COU131" s="21"/>
      <c r="COV131" s="21"/>
      <c r="COW131" s="21"/>
      <c r="COX131" s="21"/>
      <c r="COY131" s="21"/>
      <c r="COZ131" s="21"/>
      <c r="CPA131" s="21"/>
      <c r="CPB131" s="21"/>
      <c r="CPC131" s="21"/>
      <c r="CPD131" s="21"/>
      <c r="CPE131" s="21"/>
      <c r="CPF131" s="21"/>
      <c r="CPG131" s="21"/>
      <c r="CPH131" s="21"/>
      <c r="CPI131" s="21"/>
      <c r="CPJ131" s="21"/>
      <c r="CPK131" s="21"/>
      <c r="CPL131" s="21"/>
      <c r="CPM131" s="21"/>
      <c r="CPN131" s="21"/>
      <c r="CPO131" s="21"/>
      <c r="CPP131" s="21"/>
      <c r="CPQ131" s="21"/>
      <c r="CPR131" s="21"/>
      <c r="CPS131" s="21"/>
      <c r="CPT131" s="21"/>
      <c r="CPU131" s="21"/>
      <c r="CPV131" s="21"/>
      <c r="CPW131" s="21"/>
      <c r="CPX131" s="21"/>
      <c r="CPY131" s="21"/>
      <c r="CPZ131" s="21"/>
      <c r="CQA131" s="21"/>
      <c r="CQB131" s="21"/>
      <c r="CQC131" s="21"/>
      <c r="CQD131" s="21"/>
      <c r="CQE131" s="21"/>
      <c r="CQF131" s="21"/>
      <c r="CQG131" s="21"/>
      <c r="CQH131" s="21"/>
      <c r="CQI131" s="21"/>
      <c r="CQJ131" s="21"/>
      <c r="CQK131" s="21"/>
      <c r="CQL131" s="21"/>
      <c r="CQM131" s="21"/>
      <c r="CQN131" s="21"/>
      <c r="CQO131" s="21"/>
      <c r="CQP131" s="21"/>
      <c r="CQQ131" s="21"/>
      <c r="CQR131" s="21"/>
      <c r="CQS131" s="21"/>
      <c r="CQT131" s="21"/>
      <c r="CQU131" s="21"/>
      <c r="CQV131" s="21"/>
      <c r="CQW131" s="21"/>
      <c r="CQX131" s="21"/>
      <c r="CQY131" s="21"/>
      <c r="CQZ131" s="21"/>
      <c r="CRA131" s="21"/>
      <c r="CRB131" s="21"/>
      <c r="CRC131" s="21"/>
      <c r="CRD131" s="21"/>
      <c r="CRE131" s="21"/>
      <c r="CRF131" s="21"/>
      <c r="CRG131" s="21"/>
      <c r="CRH131" s="21"/>
      <c r="CRI131" s="21"/>
      <c r="CRJ131" s="21"/>
      <c r="CRK131" s="21"/>
      <c r="CRL131" s="21"/>
      <c r="CRM131" s="21"/>
      <c r="CRN131" s="21"/>
      <c r="CRO131" s="21"/>
      <c r="CRP131" s="21"/>
      <c r="CRQ131" s="21"/>
      <c r="CRR131" s="21"/>
      <c r="CRS131" s="21"/>
      <c r="CRT131" s="21"/>
      <c r="CRU131" s="21"/>
      <c r="CRV131" s="21"/>
      <c r="CRW131" s="21"/>
      <c r="CRX131" s="21"/>
      <c r="CRY131" s="21"/>
      <c r="CRZ131" s="21"/>
      <c r="CSA131" s="21"/>
      <c r="CSB131" s="21"/>
      <c r="CSC131" s="21"/>
      <c r="CSD131" s="21"/>
      <c r="CSE131" s="21"/>
      <c r="CSF131" s="21"/>
      <c r="CSG131" s="21"/>
      <c r="CSH131" s="21"/>
      <c r="CSI131" s="21"/>
      <c r="CSJ131" s="21"/>
      <c r="CSK131" s="21"/>
      <c r="CSL131" s="21"/>
      <c r="CSM131" s="21"/>
      <c r="CSN131" s="21"/>
      <c r="CSO131" s="21"/>
      <c r="CSP131" s="21"/>
      <c r="CSQ131" s="21"/>
      <c r="CSR131" s="21"/>
      <c r="CSS131" s="21"/>
      <c r="CST131" s="21"/>
      <c r="CSU131" s="21"/>
      <c r="CSV131" s="21"/>
      <c r="CSW131" s="21"/>
      <c r="CSX131" s="21"/>
      <c r="CSY131" s="21"/>
      <c r="CSZ131" s="21"/>
      <c r="CTA131" s="21"/>
      <c r="CTB131" s="21"/>
      <c r="CTC131" s="21"/>
      <c r="CTD131" s="21"/>
      <c r="CTE131" s="21"/>
      <c r="CTF131" s="21"/>
      <c r="CTG131" s="21"/>
      <c r="CTH131" s="21"/>
      <c r="CTI131" s="21"/>
      <c r="CTJ131" s="21"/>
      <c r="CTK131" s="21"/>
      <c r="CTL131" s="21"/>
      <c r="CTM131" s="21"/>
      <c r="CTN131" s="21"/>
      <c r="CTO131" s="21"/>
      <c r="CTP131" s="21"/>
      <c r="CTQ131" s="21"/>
      <c r="CTR131" s="21"/>
      <c r="CTS131" s="21"/>
      <c r="CTT131" s="21"/>
      <c r="CTU131" s="21"/>
      <c r="CTV131" s="21"/>
      <c r="CTW131" s="21"/>
      <c r="CTX131" s="21"/>
      <c r="CTY131" s="21"/>
      <c r="CTZ131" s="21"/>
      <c r="CUA131" s="21"/>
      <c r="CUB131" s="21"/>
      <c r="CUC131" s="21"/>
      <c r="CUD131" s="21"/>
      <c r="CUE131" s="21"/>
      <c r="CUF131" s="21"/>
      <c r="CUG131" s="21"/>
      <c r="CUH131" s="21"/>
      <c r="CUI131" s="21"/>
      <c r="CUJ131" s="21"/>
      <c r="CUK131" s="21"/>
      <c r="CUL131" s="21"/>
      <c r="CUM131" s="21"/>
      <c r="CUN131" s="21"/>
      <c r="CUO131" s="21"/>
      <c r="CUP131" s="21"/>
      <c r="CUQ131" s="21"/>
      <c r="CUR131" s="21"/>
      <c r="CUS131" s="21"/>
      <c r="CUT131" s="21"/>
      <c r="CUU131" s="21"/>
      <c r="CUV131" s="21"/>
      <c r="CUW131" s="21"/>
      <c r="CUX131" s="21"/>
      <c r="CUY131" s="21"/>
      <c r="CUZ131" s="21"/>
      <c r="CVA131" s="21"/>
      <c r="CVB131" s="21"/>
      <c r="CVC131" s="21"/>
      <c r="CVD131" s="21"/>
      <c r="CVE131" s="21"/>
      <c r="CVF131" s="21"/>
      <c r="CVG131" s="21"/>
      <c r="CVH131" s="21"/>
      <c r="CVI131" s="21"/>
      <c r="CVJ131" s="21"/>
      <c r="CVK131" s="21"/>
      <c r="CVL131" s="21"/>
      <c r="CVM131" s="21"/>
      <c r="CVN131" s="21"/>
      <c r="CVO131" s="21"/>
      <c r="CVP131" s="21"/>
      <c r="CVQ131" s="21"/>
      <c r="CVR131" s="21"/>
      <c r="CVS131" s="21"/>
      <c r="CVT131" s="21"/>
      <c r="CVU131" s="21"/>
      <c r="CVV131" s="21"/>
      <c r="CVW131" s="21"/>
      <c r="CVX131" s="21"/>
      <c r="CVY131" s="21"/>
      <c r="CVZ131" s="21"/>
      <c r="CWA131" s="21"/>
      <c r="CWB131" s="21"/>
      <c r="CWC131" s="21"/>
      <c r="CWD131" s="21"/>
      <c r="CWE131" s="21"/>
      <c r="CWF131" s="21"/>
      <c r="CWG131" s="21"/>
      <c r="CWH131" s="21"/>
      <c r="CWI131" s="21"/>
      <c r="CWJ131" s="21"/>
      <c r="CWK131" s="21"/>
      <c r="CWL131" s="21"/>
      <c r="CWM131" s="21"/>
      <c r="CWN131" s="21"/>
      <c r="CWO131" s="21"/>
      <c r="CWP131" s="21"/>
      <c r="CWQ131" s="21"/>
      <c r="CWR131" s="21"/>
      <c r="CWS131" s="21"/>
      <c r="CWT131" s="21"/>
      <c r="CWU131" s="21"/>
      <c r="CWV131" s="21"/>
      <c r="CWW131" s="21"/>
      <c r="CWX131" s="21"/>
      <c r="CWY131" s="21"/>
      <c r="CWZ131" s="21"/>
      <c r="CXA131" s="21"/>
      <c r="CXB131" s="21"/>
      <c r="CXC131" s="21"/>
      <c r="CXD131" s="21"/>
      <c r="CXE131" s="21"/>
      <c r="CXF131" s="21"/>
      <c r="CXG131" s="21"/>
      <c r="CXH131" s="21"/>
      <c r="CXI131" s="21"/>
      <c r="CXJ131" s="21"/>
      <c r="CXK131" s="21"/>
      <c r="CXL131" s="21"/>
      <c r="CXM131" s="21"/>
      <c r="CXN131" s="21"/>
      <c r="CXO131" s="21"/>
      <c r="CXP131" s="21"/>
      <c r="CXQ131" s="21"/>
      <c r="CXR131" s="21"/>
      <c r="CXS131" s="21"/>
      <c r="CXT131" s="21"/>
      <c r="CXU131" s="21"/>
      <c r="CXV131" s="21"/>
      <c r="CXW131" s="21"/>
      <c r="CXX131" s="21"/>
      <c r="CXY131" s="21"/>
      <c r="CXZ131" s="21"/>
      <c r="CYA131" s="21"/>
      <c r="CYB131" s="21"/>
      <c r="CYC131" s="21"/>
      <c r="CYD131" s="21"/>
      <c r="CYE131" s="21"/>
      <c r="CYF131" s="21"/>
      <c r="CYG131" s="21"/>
      <c r="CYH131" s="21"/>
      <c r="CYI131" s="21"/>
      <c r="CYJ131" s="21"/>
      <c r="CYK131" s="21"/>
      <c r="CYL131" s="21"/>
      <c r="CYM131" s="21"/>
      <c r="CYN131" s="21"/>
      <c r="CYO131" s="21"/>
      <c r="CYP131" s="21"/>
      <c r="CYQ131" s="21"/>
      <c r="CYR131" s="21"/>
      <c r="CYS131" s="21"/>
      <c r="CYT131" s="21"/>
      <c r="CYU131" s="21"/>
      <c r="CYV131" s="21"/>
      <c r="CYW131" s="21"/>
      <c r="CYX131" s="21"/>
      <c r="CYY131" s="21"/>
      <c r="CYZ131" s="21"/>
      <c r="CZA131" s="21"/>
      <c r="CZB131" s="21"/>
      <c r="CZC131" s="21"/>
      <c r="CZD131" s="21"/>
      <c r="CZE131" s="21"/>
      <c r="CZF131" s="21"/>
      <c r="CZG131" s="21"/>
      <c r="CZH131" s="21"/>
      <c r="CZI131" s="21"/>
      <c r="CZJ131" s="21"/>
      <c r="CZK131" s="21"/>
      <c r="CZL131" s="21"/>
      <c r="CZM131" s="21"/>
      <c r="CZN131" s="21"/>
      <c r="CZO131" s="21"/>
      <c r="CZP131" s="21"/>
      <c r="CZQ131" s="21"/>
      <c r="CZR131" s="21"/>
      <c r="CZS131" s="21"/>
      <c r="CZT131" s="21"/>
      <c r="CZU131" s="21"/>
      <c r="CZV131" s="21"/>
      <c r="CZW131" s="21"/>
      <c r="CZX131" s="21"/>
      <c r="CZY131" s="21"/>
      <c r="CZZ131" s="21"/>
      <c r="DAA131" s="21"/>
      <c r="DAB131" s="21"/>
      <c r="DAC131" s="21"/>
      <c r="DAD131" s="21"/>
      <c r="DAE131" s="21"/>
      <c r="DAF131" s="21"/>
      <c r="DAG131" s="21"/>
      <c r="DAH131" s="21"/>
      <c r="DAI131" s="21"/>
      <c r="DAJ131" s="21"/>
      <c r="DAK131" s="21"/>
      <c r="DAL131" s="21"/>
      <c r="DAM131" s="21"/>
      <c r="DAN131" s="21"/>
      <c r="DAO131" s="21"/>
      <c r="DAP131" s="21"/>
      <c r="DAQ131" s="21"/>
      <c r="DAR131" s="21"/>
      <c r="DAS131" s="21"/>
      <c r="DAT131" s="21"/>
      <c r="DAU131" s="21"/>
      <c r="DAV131" s="21"/>
      <c r="DAW131" s="21"/>
      <c r="DAX131" s="21"/>
      <c r="DAY131" s="21"/>
      <c r="DAZ131" s="21"/>
      <c r="DBA131" s="21"/>
      <c r="DBB131" s="21"/>
      <c r="DBC131" s="21"/>
      <c r="DBD131" s="21"/>
      <c r="DBE131" s="21"/>
      <c r="DBF131" s="21"/>
      <c r="DBG131" s="21"/>
      <c r="DBH131" s="21"/>
      <c r="DBI131" s="21"/>
      <c r="DBJ131" s="21"/>
      <c r="DBK131" s="21"/>
      <c r="DBL131" s="21"/>
      <c r="DBM131" s="21"/>
      <c r="DBN131" s="21"/>
      <c r="DBO131" s="21"/>
      <c r="DBP131" s="21"/>
      <c r="DBQ131" s="21"/>
      <c r="DBR131" s="21"/>
      <c r="DBS131" s="21"/>
      <c r="DBT131" s="21"/>
      <c r="DBU131" s="21"/>
      <c r="DBV131" s="21"/>
      <c r="DBW131" s="21"/>
      <c r="DBX131" s="21"/>
      <c r="DBY131" s="21"/>
      <c r="DBZ131" s="21"/>
      <c r="DCA131" s="21"/>
      <c r="DCB131" s="21"/>
      <c r="DCC131" s="21"/>
      <c r="DCD131" s="21"/>
      <c r="DCE131" s="21"/>
      <c r="DCF131" s="21"/>
      <c r="DCG131" s="21"/>
      <c r="DCH131" s="21"/>
      <c r="DCI131" s="21"/>
      <c r="DCJ131" s="21"/>
      <c r="DCK131" s="21"/>
      <c r="DCL131" s="21"/>
      <c r="DCM131" s="21"/>
      <c r="DCN131" s="21"/>
      <c r="DCO131" s="21"/>
      <c r="DCP131" s="21"/>
      <c r="DCQ131" s="21"/>
      <c r="DCR131" s="21"/>
      <c r="DCS131" s="21"/>
      <c r="DCT131" s="21"/>
      <c r="DCU131" s="21"/>
      <c r="DCV131" s="21"/>
      <c r="DCW131" s="21"/>
      <c r="DCX131" s="21"/>
      <c r="DCY131" s="21"/>
      <c r="DCZ131" s="21"/>
      <c r="DDA131" s="21"/>
      <c r="DDB131" s="21"/>
      <c r="DDC131" s="21"/>
      <c r="DDD131" s="21"/>
      <c r="DDE131" s="21"/>
      <c r="DDF131" s="21"/>
      <c r="DDG131" s="21"/>
      <c r="DDH131" s="21"/>
      <c r="DDI131" s="21"/>
      <c r="DDJ131" s="21"/>
      <c r="DDK131" s="21"/>
      <c r="DDL131" s="21"/>
      <c r="DDM131" s="21"/>
      <c r="DDN131" s="21"/>
      <c r="DDO131" s="21"/>
      <c r="DDP131" s="21"/>
      <c r="DDQ131" s="21"/>
      <c r="DDR131" s="21"/>
      <c r="DDS131" s="21"/>
      <c r="DDT131" s="21"/>
      <c r="DDU131" s="21"/>
      <c r="DDV131" s="21"/>
      <c r="DDW131" s="21"/>
      <c r="DDX131" s="21"/>
      <c r="DDY131" s="21"/>
      <c r="DDZ131" s="21"/>
      <c r="DEA131" s="21"/>
      <c r="DEB131" s="21"/>
      <c r="DEC131" s="21"/>
      <c r="DED131" s="21"/>
      <c r="DEE131" s="21"/>
      <c r="DEF131" s="21"/>
      <c r="DEG131" s="21"/>
      <c r="DEH131" s="21"/>
      <c r="DEI131" s="21"/>
      <c r="DEJ131" s="21"/>
      <c r="DEK131" s="21"/>
      <c r="DEL131" s="21"/>
      <c r="DEM131" s="21"/>
      <c r="DEN131" s="21"/>
      <c r="DEO131" s="21"/>
      <c r="DEP131" s="21"/>
      <c r="DEQ131" s="21"/>
      <c r="DER131" s="21"/>
      <c r="DES131" s="21"/>
      <c r="DET131" s="21"/>
      <c r="DEU131" s="21"/>
      <c r="DEV131" s="21"/>
      <c r="DEW131" s="21"/>
      <c r="DEX131" s="21"/>
      <c r="DEY131" s="21"/>
      <c r="DEZ131" s="21"/>
      <c r="DFA131" s="21"/>
      <c r="DFB131" s="21"/>
      <c r="DFC131" s="21"/>
      <c r="DFD131" s="21"/>
      <c r="DFE131" s="21"/>
      <c r="DFF131" s="21"/>
      <c r="DFG131" s="21"/>
      <c r="DFH131" s="21"/>
      <c r="DFI131" s="21"/>
      <c r="DFJ131" s="21"/>
      <c r="DFK131" s="21"/>
      <c r="DFL131" s="21"/>
      <c r="DFM131" s="21"/>
      <c r="DFN131" s="21"/>
      <c r="DFO131" s="21"/>
      <c r="DFP131" s="21"/>
      <c r="DFQ131" s="21"/>
      <c r="DFR131" s="21"/>
      <c r="DFS131" s="21"/>
      <c r="DFT131" s="21"/>
      <c r="DFU131" s="21"/>
      <c r="DFV131" s="21"/>
      <c r="DFW131" s="21"/>
      <c r="DFX131" s="21"/>
      <c r="DFY131" s="21"/>
      <c r="DFZ131" s="21"/>
      <c r="DGA131" s="21"/>
      <c r="DGB131" s="21"/>
      <c r="DGC131" s="21"/>
      <c r="DGD131" s="21"/>
      <c r="DGE131" s="21"/>
      <c r="DGF131" s="21"/>
      <c r="DGG131" s="21"/>
      <c r="DGH131" s="21"/>
      <c r="DGI131" s="21"/>
      <c r="DGJ131" s="21"/>
      <c r="DGK131" s="21"/>
      <c r="DGL131" s="21"/>
      <c r="DGM131" s="21"/>
      <c r="DGN131" s="21"/>
      <c r="DGO131" s="21"/>
      <c r="DGP131" s="21"/>
      <c r="DGQ131" s="21"/>
      <c r="DGR131" s="21"/>
      <c r="DGS131" s="21"/>
      <c r="DGT131" s="21"/>
      <c r="DGU131" s="21"/>
      <c r="DGV131" s="21"/>
      <c r="DGW131" s="21"/>
      <c r="DGX131" s="21"/>
      <c r="DGY131" s="21"/>
      <c r="DGZ131" s="21"/>
      <c r="DHA131" s="21"/>
      <c r="DHB131" s="21"/>
      <c r="DHC131" s="21"/>
      <c r="DHD131" s="21"/>
      <c r="DHE131" s="21"/>
      <c r="DHF131" s="21"/>
      <c r="DHG131" s="21"/>
      <c r="DHH131" s="21"/>
      <c r="DHI131" s="21"/>
      <c r="DHJ131" s="21"/>
      <c r="DHK131" s="21"/>
      <c r="DHL131" s="21"/>
      <c r="DHM131" s="21"/>
      <c r="DHN131" s="21"/>
      <c r="DHO131" s="21"/>
      <c r="DHP131" s="21"/>
      <c r="DHQ131" s="21"/>
      <c r="DHR131" s="21"/>
      <c r="DHS131" s="21"/>
      <c r="DHT131" s="21"/>
      <c r="DHU131" s="21"/>
      <c r="DHV131" s="21"/>
      <c r="DHW131" s="21"/>
      <c r="DHX131" s="21"/>
      <c r="DHY131" s="21"/>
      <c r="DHZ131" s="21"/>
      <c r="DIA131" s="21"/>
      <c r="DIB131" s="21"/>
      <c r="DIC131" s="21"/>
      <c r="DID131" s="21"/>
      <c r="DIE131" s="21"/>
      <c r="DIF131" s="21"/>
      <c r="DIG131" s="21"/>
      <c r="DIH131" s="21"/>
      <c r="DII131" s="21"/>
      <c r="DIJ131" s="21"/>
      <c r="DIK131" s="21"/>
      <c r="DIL131" s="21"/>
      <c r="DIM131" s="21"/>
      <c r="DIN131" s="21"/>
      <c r="DIO131" s="21"/>
      <c r="DIP131" s="21"/>
      <c r="DIQ131" s="21"/>
      <c r="DIR131" s="21"/>
      <c r="DIS131" s="21"/>
      <c r="DIT131" s="21"/>
      <c r="DIU131" s="21"/>
      <c r="DIV131" s="21"/>
      <c r="DIW131" s="21"/>
      <c r="DIX131" s="21"/>
      <c r="DIY131" s="21"/>
      <c r="DIZ131" s="21"/>
      <c r="DJA131" s="21"/>
      <c r="DJB131" s="21"/>
      <c r="DJC131" s="21"/>
      <c r="DJD131" s="21"/>
      <c r="DJE131" s="21"/>
      <c r="DJF131" s="21"/>
      <c r="DJG131" s="21"/>
      <c r="DJH131" s="21"/>
      <c r="DJI131" s="21"/>
      <c r="DJJ131" s="21"/>
      <c r="DJK131" s="21"/>
      <c r="DJL131" s="21"/>
      <c r="DJM131" s="21"/>
      <c r="DJN131" s="21"/>
      <c r="DJO131" s="21"/>
      <c r="DJP131" s="21"/>
      <c r="DJQ131" s="21"/>
      <c r="DJR131" s="21"/>
      <c r="DJS131" s="21"/>
      <c r="DJT131" s="21"/>
      <c r="DJU131" s="21"/>
      <c r="DJV131" s="21"/>
      <c r="DJW131" s="21"/>
      <c r="DJX131" s="21"/>
      <c r="DJY131" s="21"/>
      <c r="DJZ131" s="21"/>
      <c r="DKA131" s="21"/>
      <c r="DKB131" s="21"/>
      <c r="DKC131" s="21"/>
      <c r="DKD131" s="21"/>
      <c r="DKE131" s="21"/>
      <c r="DKF131" s="21"/>
      <c r="DKG131" s="21"/>
      <c r="DKH131" s="21"/>
      <c r="DKI131" s="21"/>
      <c r="DKJ131" s="21"/>
      <c r="DKK131" s="21"/>
      <c r="DKL131" s="21"/>
      <c r="DKM131" s="21"/>
      <c r="DKN131" s="21"/>
      <c r="DKO131" s="21"/>
      <c r="DKP131" s="21"/>
      <c r="DKQ131" s="21"/>
      <c r="DKR131" s="21"/>
      <c r="DKS131" s="21"/>
      <c r="DKT131" s="21"/>
      <c r="DKU131" s="21"/>
      <c r="DKV131" s="21"/>
      <c r="DKW131" s="21"/>
      <c r="DKX131" s="21"/>
      <c r="DKY131" s="21"/>
      <c r="DKZ131" s="21"/>
      <c r="DLA131" s="21"/>
      <c r="DLB131" s="21"/>
      <c r="DLC131" s="21"/>
      <c r="DLD131" s="21"/>
      <c r="DLE131" s="21"/>
      <c r="DLF131" s="21"/>
      <c r="DLG131" s="21"/>
      <c r="DLH131" s="21"/>
      <c r="DLI131" s="21"/>
      <c r="DLJ131" s="21"/>
      <c r="DLK131" s="21"/>
      <c r="DLL131" s="21"/>
      <c r="DLM131" s="21"/>
      <c r="DLN131" s="21"/>
      <c r="DLO131" s="21"/>
      <c r="DLP131" s="21"/>
      <c r="DLQ131" s="21"/>
      <c r="DLR131" s="21"/>
      <c r="DLS131" s="21"/>
      <c r="DLT131" s="21"/>
      <c r="DLU131" s="21"/>
      <c r="DLV131" s="21"/>
      <c r="DLW131" s="21"/>
      <c r="DLX131" s="21"/>
      <c r="DLY131" s="21"/>
      <c r="DLZ131" s="21"/>
      <c r="DMA131" s="21"/>
      <c r="DMB131" s="21"/>
      <c r="DMC131" s="21"/>
      <c r="DMD131" s="21"/>
      <c r="DME131" s="21"/>
      <c r="DMF131" s="21"/>
      <c r="DMG131" s="21"/>
      <c r="DMH131" s="21"/>
      <c r="DMI131" s="21"/>
      <c r="DMJ131" s="21"/>
      <c r="DMK131" s="21"/>
      <c r="DML131" s="21"/>
      <c r="DMM131" s="21"/>
      <c r="DMN131" s="21"/>
      <c r="DMO131" s="21"/>
      <c r="DMP131" s="21"/>
      <c r="DMQ131" s="21"/>
      <c r="DMR131" s="21"/>
      <c r="DMS131" s="21"/>
      <c r="DMT131" s="21"/>
      <c r="DMU131" s="21"/>
      <c r="DMV131" s="21"/>
      <c r="DMW131" s="21"/>
      <c r="DMX131" s="21"/>
      <c r="DMY131" s="21"/>
      <c r="DMZ131" s="21"/>
      <c r="DNA131" s="21"/>
      <c r="DNB131" s="21"/>
      <c r="DNC131" s="21"/>
      <c r="DND131" s="21"/>
      <c r="DNE131" s="21"/>
      <c r="DNF131" s="21"/>
      <c r="DNG131" s="21"/>
      <c r="DNH131" s="21"/>
      <c r="DNI131" s="21"/>
      <c r="DNJ131" s="21"/>
      <c r="DNK131" s="21"/>
      <c r="DNL131" s="21"/>
      <c r="DNM131" s="21"/>
      <c r="DNN131" s="21"/>
      <c r="DNO131" s="21"/>
      <c r="DNP131" s="21"/>
      <c r="DNQ131" s="21"/>
      <c r="DNR131" s="21"/>
      <c r="DNS131" s="21"/>
      <c r="DNT131" s="21"/>
      <c r="DNU131" s="21"/>
      <c r="DNV131" s="21"/>
      <c r="DNW131" s="21"/>
      <c r="DNX131" s="21"/>
      <c r="DNY131" s="21"/>
      <c r="DNZ131" s="21"/>
      <c r="DOA131" s="21"/>
      <c r="DOB131" s="21"/>
      <c r="DOC131" s="21"/>
      <c r="DOD131" s="21"/>
      <c r="DOE131" s="21"/>
      <c r="DOF131" s="21"/>
      <c r="DOG131" s="21"/>
      <c r="DOH131" s="21"/>
      <c r="DOI131" s="21"/>
      <c r="DOJ131" s="21"/>
      <c r="DOK131" s="21"/>
      <c r="DOL131" s="21"/>
      <c r="DOM131" s="21"/>
      <c r="DON131" s="21"/>
      <c r="DOO131" s="21"/>
      <c r="DOP131" s="21"/>
      <c r="DOQ131" s="21"/>
      <c r="DOR131" s="21"/>
      <c r="DOS131" s="21"/>
      <c r="DOT131" s="21"/>
      <c r="DOU131" s="21"/>
      <c r="DOV131" s="21"/>
      <c r="DOW131" s="21"/>
      <c r="DOX131" s="21"/>
      <c r="DOY131" s="21"/>
      <c r="DOZ131" s="21"/>
      <c r="DPA131" s="21"/>
      <c r="DPB131" s="21"/>
      <c r="DPC131" s="21"/>
      <c r="DPD131" s="21"/>
      <c r="DPE131" s="21"/>
      <c r="DPF131" s="21"/>
      <c r="DPG131" s="21"/>
      <c r="DPH131" s="21"/>
      <c r="DPI131" s="21"/>
      <c r="DPJ131" s="21"/>
      <c r="DPK131" s="21"/>
      <c r="DPL131" s="21"/>
      <c r="DPM131" s="21"/>
      <c r="DPN131" s="21"/>
      <c r="DPO131" s="21"/>
      <c r="DPP131" s="21"/>
      <c r="DPQ131" s="21"/>
      <c r="DPR131" s="21"/>
      <c r="DPS131" s="21"/>
      <c r="DPT131" s="21"/>
      <c r="DPU131" s="21"/>
      <c r="DPV131" s="21"/>
      <c r="DPW131" s="21"/>
      <c r="DPX131" s="21"/>
      <c r="DPY131" s="21"/>
      <c r="DPZ131" s="21"/>
      <c r="DQA131" s="21"/>
      <c r="DQB131" s="21"/>
      <c r="DQC131" s="21"/>
      <c r="DQD131" s="21"/>
      <c r="DQE131" s="21"/>
      <c r="DQF131" s="21"/>
      <c r="DQG131" s="21"/>
      <c r="DQH131" s="21"/>
      <c r="DQI131" s="21"/>
      <c r="DQJ131" s="21"/>
      <c r="DQK131" s="21"/>
      <c r="DQL131" s="21"/>
      <c r="DQM131" s="21"/>
      <c r="DQN131" s="21"/>
      <c r="DQO131" s="21"/>
      <c r="DQP131" s="21"/>
      <c r="DQQ131" s="21"/>
      <c r="DQR131" s="21"/>
      <c r="DQS131" s="21"/>
      <c r="DQT131" s="21"/>
      <c r="DQU131" s="21"/>
      <c r="DQV131" s="21"/>
      <c r="DQW131" s="21"/>
      <c r="DQX131" s="21"/>
      <c r="DQY131" s="21"/>
      <c r="DQZ131" s="21"/>
      <c r="DRA131" s="21"/>
      <c r="DRB131" s="21"/>
      <c r="DRC131" s="21"/>
      <c r="DRD131" s="21"/>
      <c r="DRE131" s="21"/>
      <c r="DRF131" s="21"/>
      <c r="DRG131" s="21"/>
      <c r="DRH131" s="21"/>
      <c r="DRI131" s="21"/>
      <c r="DRJ131" s="21"/>
      <c r="DRK131" s="21"/>
      <c r="DRL131" s="21"/>
      <c r="DRM131" s="21"/>
      <c r="DRN131" s="21"/>
      <c r="DRO131" s="21"/>
      <c r="DRP131" s="21"/>
      <c r="DRQ131" s="21"/>
      <c r="DRR131" s="21"/>
      <c r="DRS131" s="21"/>
      <c r="DRT131" s="21"/>
      <c r="DRU131" s="21"/>
      <c r="DRV131" s="21"/>
      <c r="DRW131" s="21"/>
      <c r="DRX131" s="21"/>
      <c r="DRY131" s="21"/>
      <c r="DRZ131" s="21"/>
      <c r="DSA131" s="21"/>
      <c r="DSB131" s="21"/>
      <c r="DSC131" s="21"/>
      <c r="DSD131" s="21"/>
      <c r="DSE131" s="21"/>
      <c r="DSF131" s="21"/>
      <c r="DSG131" s="21"/>
      <c r="DSH131" s="21"/>
      <c r="DSI131" s="21"/>
      <c r="DSJ131" s="21"/>
      <c r="DSK131" s="21"/>
      <c r="DSL131" s="21"/>
      <c r="DSM131" s="21"/>
      <c r="DSN131" s="21"/>
      <c r="DSO131" s="21"/>
      <c r="DSP131" s="21"/>
      <c r="DSQ131" s="21"/>
      <c r="DSR131" s="21"/>
      <c r="DSS131" s="21"/>
      <c r="DST131" s="21"/>
      <c r="DSU131" s="21"/>
      <c r="DSV131" s="21"/>
      <c r="DSW131" s="21"/>
      <c r="DSX131" s="21"/>
      <c r="DSY131" s="21"/>
      <c r="DSZ131" s="21"/>
      <c r="DTA131" s="21"/>
      <c r="DTB131" s="21"/>
      <c r="DTC131" s="21"/>
      <c r="DTD131" s="21"/>
      <c r="DTE131" s="21"/>
      <c r="DTF131" s="21"/>
      <c r="DTG131" s="21"/>
      <c r="DTH131" s="21"/>
      <c r="DTI131" s="21"/>
      <c r="DTJ131" s="21"/>
      <c r="DTK131" s="21"/>
      <c r="DTL131" s="21"/>
      <c r="DTM131" s="21"/>
      <c r="DTN131" s="21"/>
      <c r="DTO131" s="21"/>
      <c r="DTP131" s="21"/>
      <c r="DTQ131" s="21"/>
      <c r="DTR131" s="21"/>
      <c r="DTS131" s="21"/>
      <c r="DTT131" s="21"/>
      <c r="DTU131" s="21"/>
      <c r="DTV131" s="21"/>
      <c r="DTW131" s="21"/>
      <c r="DTX131" s="21"/>
      <c r="DTY131" s="21"/>
      <c r="DTZ131" s="21"/>
      <c r="DUA131" s="21"/>
      <c r="DUB131" s="21"/>
      <c r="DUC131" s="21"/>
      <c r="DUD131" s="21"/>
      <c r="DUE131" s="21"/>
      <c r="DUF131" s="21"/>
      <c r="DUG131" s="21"/>
      <c r="DUH131" s="21"/>
      <c r="DUI131" s="21"/>
      <c r="DUJ131" s="21"/>
      <c r="DUK131" s="21"/>
      <c r="DUL131" s="21"/>
      <c r="DUM131" s="21"/>
      <c r="DUN131" s="21"/>
      <c r="DUO131" s="21"/>
      <c r="DUP131" s="21"/>
      <c r="DUQ131" s="21"/>
      <c r="DUR131" s="21"/>
      <c r="DUS131" s="21"/>
      <c r="DUT131" s="21"/>
      <c r="DUU131" s="21"/>
      <c r="DUV131" s="21"/>
      <c r="DUW131" s="21"/>
      <c r="DUX131" s="21"/>
      <c r="DUY131" s="21"/>
      <c r="DUZ131" s="21"/>
      <c r="DVA131" s="21"/>
      <c r="DVB131" s="21"/>
      <c r="DVC131" s="21"/>
      <c r="DVD131" s="21"/>
      <c r="DVE131" s="21"/>
      <c r="DVF131" s="21"/>
      <c r="DVG131" s="21"/>
      <c r="DVH131" s="21"/>
      <c r="DVI131" s="21"/>
      <c r="DVJ131" s="21"/>
      <c r="DVK131" s="21"/>
      <c r="DVL131" s="21"/>
      <c r="DVM131" s="21"/>
      <c r="DVN131" s="21"/>
      <c r="DVO131" s="21"/>
      <c r="DVP131" s="21"/>
      <c r="DVQ131" s="21"/>
      <c r="DVR131" s="21"/>
      <c r="DVS131" s="21"/>
      <c r="DVT131" s="21"/>
      <c r="DVU131" s="21"/>
      <c r="DVV131" s="21"/>
      <c r="DVW131" s="21"/>
      <c r="DVX131" s="21"/>
      <c r="DVY131" s="21"/>
      <c r="DVZ131" s="21"/>
      <c r="DWA131" s="21"/>
      <c r="DWB131" s="21"/>
      <c r="DWC131" s="21"/>
      <c r="DWD131" s="21"/>
      <c r="DWE131" s="21"/>
      <c r="DWF131" s="21"/>
      <c r="DWG131" s="21"/>
      <c r="DWH131" s="21"/>
      <c r="DWI131" s="21"/>
      <c r="DWJ131" s="21"/>
      <c r="DWK131" s="21"/>
      <c r="DWL131" s="21"/>
      <c r="DWM131" s="21"/>
      <c r="DWN131" s="21"/>
      <c r="DWO131" s="21"/>
      <c r="DWP131" s="21"/>
      <c r="DWQ131" s="21"/>
      <c r="DWR131" s="21"/>
      <c r="DWS131" s="21"/>
      <c r="DWT131" s="21"/>
      <c r="DWU131" s="21"/>
      <c r="DWV131" s="21"/>
      <c r="DWW131" s="21"/>
      <c r="DWX131" s="21"/>
      <c r="DWY131" s="21"/>
      <c r="DWZ131" s="21"/>
      <c r="DXA131" s="21"/>
      <c r="DXB131" s="21"/>
      <c r="DXC131" s="21"/>
      <c r="DXD131" s="21"/>
      <c r="DXE131" s="21"/>
      <c r="DXF131" s="21"/>
      <c r="DXG131" s="21"/>
      <c r="DXH131" s="21"/>
      <c r="DXI131" s="21"/>
      <c r="DXJ131" s="21"/>
      <c r="DXK131" s="21"/>
      <c r="DXL131" s="21"/>
      <c r="DXM131" s="21"/>
      <c r="DXN131" s="21"/>
      <c r="DXO131" s="21"/>
      <c r="DXP131" s="21"/>
      <c r="DXQ131" s="21"/>
      <c r="DXR131" s="21"/>
      <c r="DXS131" s="21"/>
      <c r="DXT131" s="21"/>
      <c r="DXU131" s="21"/>
      <c r="DXV131" s="21"/>
      <c r="DXW131" s="21"/>
      <c r="DXX131" s="21"/>
      <c r="DXY131" s="21"/>
      <c r="DXZ131" s="21"/>
      <c r="DYA131" s="21"/>
      <c r="DYB131" s="21"/>
      <c r="DYC131" s="21"/>
      <c r="DYD131" s="21"/>
      <c r="DYE131" s="21"/>
      <c r="DYF131" s="21"/>
      <c r="DYG131" s="21"/>
      <c r="DYH131" s="21"/>
      <c r="DYI131" s="21"/>
      <c r="DYJ131" s="21"/>
      <c r="DYK131" s="21"/>
      <c r="DYL131" s="21"/>
      <c r="DYM131" s="21"/>
      <c r="DYN131" s="21"/>
      <c r="DYO131" s="21"/>
      <c r="DYP131" s="21"/>
      <c r="DYQ131" s="21"/>
      <c r="DYR131" s="21"/>
      <c r="DYS131" s="21"/>
      <c r="DYT131" s="21"/>
      <c r="DYU131" s="21"/>
      <c r="DYV131" s="21"/>
      <c r="DYW131" s="21"/>
      <c r="DYX131" s="21"/>
      <c r="DYY131" s="21"/>
      <c r="DYZ131" s="21"/>
      <c r="DZA131" s="21"/>
      <c r="DZB131" s="21"/>
      <c r="DZC131" s="21"/>
      <c r="DZD131" s="21"/>
      <c r="DZE131" s="21"/>
      <c r="DZF131" s="21"/>
      <c r="DZG131" s="21"/>
      <c r="DZH131" s="21"/>
      <c r="DZI131" s="21"/>
      <c r="DZJ131" s="21"/>
      <c r="DZK131" s="21"/>
      <c r="DZL131" s="21"/>
      <c r="DZM131" s="21"/>
      <c r="DZN131" s="21"/>
      <c r="DZO131" s="21"/>
      <c r="DZP131" s="21"/>
      <c r="DZQ131" s="21"/>
      <c r="DZR131" s="21"/>
      <c r="DZS131" s="21"/>
      <c r="DZT131" s="21"/>
      <c r="DZU131" s="21"/>
      <c r="DZV131" s="21"/>
      <c r="DZW131" s="21"/>
      <c r="DZX131" s="21"/>
      <c r="DZY131" s="21"/>
      <c r="DZZ131" s="21"/>
      <c r="EAA131" s="21"/>
      <c r="EAB131" s="21"/>
      <c r="EAC131" s="21"/>
      <c r="EAD131" s="21"/>
      <c r="EAE131" s="21"/>
      <c r="EAF131" s="21"/>
      <c r="EAG131" s="21"/>
      <c r="EAH131" s="21"/>
      <c r="EAI131" s="21"/>
      <c r="EAJ131" s="21"/>
      <c r="EAK131" s="21"/>
      <c r="EAL131" s="21"/>
      <c r="EAM131" s="21"/>
      <c r="EAN131" s="21"/>
      <c r="EAO131" s="21"/>
      <c r="EAP131" s="21"/>
      <c r="EAQ131" s="21"/>
      <c r="EAR131" s="21"/>
      <c r="EAS131" s="21"/>
      <c r="EAT131" s="21"/>
      <c r="EAU131" s="21"/>
      <c r="EAV131" s="21"/>
      <c r="EAW131" s="21"/>
      <c r="EAX131" s="21"/>
      <c r="EAY131" s="21"/>
      <c r="EAZ131" s="21"/>
      <c r="EBA131" s="21"/>
      <c r="EBB131" s="21"/>
      <c r="EBC131" s="21"/>
      <c r="EBD131" s="21"/>
      <c r="EBE131" s="21"/>
      <c r="EBF131" s="21"/>
      <c r="EBG131" s="21"/>
      <c r="EBH131" s="21"/>
      <c r="EBI131" s="21"/>
      <c r="EBJ131" s="21"/>
      <c r="EBK131" s="21"/>
      <c r="EBL131" s="21"/>
      <c r="EBM131" s="21"/>
      <c r="EBN131" s="21"/>
      <c r="EBO131" s="21"/>
      <c r="EBP131" s="21"/>
      <c r="EBQ131" s="21"/>
      <c r="EBR131" s="21"/>
      <c r="EBS131" s="21"/>
      <c r="EBT131" s="21"/>
      <c r="EBU131" s="21"/>
      <c r="EBV131" s="21"/>
      <c r="EBW131" s="21"/>
      <c r="EBX131" s="21"/>
      <c r="EBY131" s="21"/>
      <c r="EBZ131" s="21"/>
      <c r="ECA131" s="21"/>
      <c r="ECB131" s="21"/>
      <c r="ECC131" s="21"/>
      <c r="ECD131" s="21"/>
      <c r="ECE131" s="21"/>
      <c r="ECF131" s="21"/>
      <c r="ECG131" s="21"/>
      <c r="ECH131" s="21"/>
      <c r="ECI131" s="21"/>
      <c r="ECJ131" s="21"/>
      <c r="ECK131" s="21"/>
      <c r="ECL131" s="21"/>
      <c r="ECM131" s="21"/>
      <c r="ECN131" s="21"/>
      <c r="ECO131" s="21"/>
      <c r="ECP131" s="21"/>
      <c r="ECQ131" s="21"/>
      <c r="ECR131" s="21"/>
      <c r="ECS131" s="21"/>
      <c r="ECT131" s="21"/>
      <c r="ECU131" s="21"/>
      <c r="ECV131" s="21"/>
      <c r="ECW131" s="21"/>
      <c r="ECX131" s="21"/>
      <c r="ECY131" s="21"/>
      <c r="ECZ131" s="21"/>
      <c r="EDA131" s="21"/>
      <c r="EDB131" s="21"/>
      <c r="EDC131" s="21"/>
      <c r="EDD131" s="21"/>
      <c r="EDE131" s="21"/>
      <c r="EDF131" s="21"/>
      <c r="EDG131" s="21"/>
      <c r="EDH131" s="21"/>
      <c r="EDI131" s="21"/>
      <c r="EDJ131" s="21"/>
      <c r="EDK131" s="21"/>
      <c r="EDL131" s="21"/>
      <c r="EDM131" s="21"/>
      <c r="EDN131" s="21"/>
      <c r="EDO131" s="21"/>
      <c r="EDP131" s="21"/>
      <c r="EDQ131" s="21"/>
      <c r="EDR131" s="21"/>
      <c r="EDS131" s="21"/>
      <c r="EDT131" s="21"/>
      <c r="EDU131" s="21"/>
      <c r="EDV131" s="21"/>
      <c r="EDW131" s="21"/>
      <c r="EDX131" s="21"/>
      <c r="EDY131" s="21"/>
      <c r="EDZ131" s="21"/>
      <c r="EEA131" s="21"/>
      <c r="EEB131" s="21"/>
      <c r="EEC131" s="21"/>
      <c r="EED131" s="21"/>
      <c r="EEE131" s="21"/>
      <c r="EEF131" s="21"/>
      <c r="EEG131" s="21"/>
      <c r="EEH131" s="21"/>
      <c r="EEI131" s="21"/>
      <c r="EEJ131" s="21"/>
      <c r="EEK131" s="21"/>
      <c r="EEL131" s="21"/>
      <c r="EEM131" s="21"/>
      <c r="EEN131" s="21"/>
      <c r="EEO131" s="21"/>
      <c r="EEP131" s="21"/>
      <c r="EEQ131" s="21"/>
      <c r="EER131" s="21"/>
      <c r="EES131" s="21"/>
      <c r="EET131" s="21"/>
      <c r="EEU131" s="21"/>
      <c r="EEV131" s="21"/>
      <c r="EEW131" s="21"/>
      <c r="EEX131" s="21"/>
      <c r="EEY131" s="21"/>
      <c r="EEZ131" s="21"/>
      <c r="EFA131" s="21"/>
      <c r="EFB131" s="21"/>
      <c r="EFC131" s="21"/>
      <c r="EFD131" s="21"/>
      <c r="EFE131" s="21"/>
      <c r="EFF131" s="21"/>
      <c r="EFG131" s="21"/>
      <c r="EFH131" s="21"/>
      <c r="EFI131" s="21"/>
      <c r="EFJ131" s="21"/>
      <c r="EFK131" s="21"/>
      <c r="EFL131" s="21"/>
      <c r="EFM131" s="21"/>
      <c r="EFN131" s="21"/>
      <c r="EFO131" s="21"/>
      <c r="EFP131" s="21"/>
      <c r="EFQ131" s="21"/>
      <c r="EFR131" s="21"/>
      <c r="EFS131" s="21"/>
      <c r="EFT131" s="21"/>
      <c r="EFU131" s="21"/>
      <c r="EFV131" s="21"/>
      <c r="EFW131" s="21"/>
      <c r="EFX131" s="21"/>
      <c r="EFY131" s="21"/>
      <c r="EFZ131" s="21"/>
      <c r="EGA131" s="21"/>
      <c r="EGB131" s="21"/>
      <c r="EGC131" s="21"/>
      <c r="EGD131" s="21"/>
      <c r="EGE131" s="21"/>
      <c r="EGF131" s="21"/>
      <c r="EGG131" s="21"/>
      <c r="EGH131" s="21"/>
      <c r="EGI131" s="21"/>
      <c r="EGJ131" s="21"/>
      <c r="EGK131" s="21"/>
      <c r="EGL131" s="21"/>
      <c r="EGM131" s="21"/>
      <c r="EGN131" s="21"/>
      <c r="EGO131" s="21"/>
      <c r="EGP131" s="21"/>
      <c r="EGQ131" s="21"/>
      <c r="EGR131" s="21"/>
      <c r="EGS131" s="21"/>
      <c r="EGT131" s="21"/>
      <c r="EGU131" s="21"/>
      <c r="EGV131" s="21"/>
      <c r="EGW131" s="21"/>
      <c r="EGX131" s="21"/>
      <c r="EGY131" s="21"/>
      <c r="EGZ131" s="21"/>
      <c r="EHA131" s="21"/>
      <c r="EHB131" s="21"/>
      <c r="EHC131" s="21"/>
      <c r="EHD131" s="21"/>
      <c r="EHE131" s="21"/>
      <c r="EHF131" s="21"/>
      <c r="EHG131" s="21"/>
      <c r="EHH131" s="21"/>
      <c r="EHI131" s="21"/>
      <c r="EHJ131" s="21"/>
      <c r="EHK131" s="21"/>
      <c r="EHL131" s="21"/>
      <c r="EHM131" s="21"/>
      <c r="EHN131" s="21"/>
      <c r="EHO131" s="21"/>
      <c r="EHP131" s="21"/>
      <c r="EHQ131" s="21"/>
      <c r="EHR131" s="21"/>
      <c r="EHS131" s="21"/>
      <c r="EHT131" s="21"/>
      <c r="EHU131" s="21"/>
      <c r="EHV131" s="21"/>
      <c r="EHW131" s="21"/>
      <c r="EHX131" s="21"/>
      <c r="EHY131" s="21"/>
      <c r="EHZ131" s="21"/>
      <c r="EIA131" s="21"/>
      <c r="EIB131" s="21"/>
      <c r="EIC131" s="21"/>
      <c r="EID131" s="21"/>
      <c r="EIE131" s="21"/>
      <c r="EIF131" s="21"/>
      <c r="EIG131" s="21"/>
      <c r="EIH131" s="21"/>
      <c r="EII131" s="21"/>
      <c r="EIJ131" s="21"/>
      <c r="EIK131" s="21"/>
      <c r="EIL131" s="21"/>
      <c r="EIM131" s="21"/>
      <c r="EIN131" s="21"/>
      <c r="EIO131" s="21"/>
      <c r="EIP131" s="21"/>
      <c r="EIQ131" s="21"/>
      <c r="EIR131" s="21"/>
      <c r="EIS131" s="21"/>
      <c r="EIT131" s="21"/>
      <c r="EIU131" s="21"/>
      <c r="EIV131" s="21"/>
      <c r="EIW131" s="21"/>
      <c r="EIX131" s="21"/>
      <c r="EIY131" s="21"/>
      <c r="EIZ131" s="21"/>
      <c r="EJA131" s="21"/>
      <c r="EJB131" s="21"/>
      <c r="EJC131" s="21"/>
      <c r="EJD131" s="21"/>
      <c r="EJE131" s="21"/>
      <c r="EJF131" s="21"/>
      <c r="EJG131" s="21"/>
      <c r="EJH131" s="21"/>
      <c r="EJI131" s="21"/>
      <c r="EJJ131" s="21"/>
      <c r="EJK131" s="21"/>
      <c r="EJL131" s="21"/>
      <c r="EJM131" s="21"/>
      <c r="EJN131" s="21"/>
      <c r="EJO131" s="21"/>
      <c r="EJP131" s="21"/>
      <c r="EJQ131" s="21"/>
      <c r="EJR131" s="21"/>
      <c r="EJS131" s="21"/>
      <c r="EJT131" s="21"/>
      <c r="EJU131" s="21"/>
      <c r="EJV131" s="21"/>
      <c r="EJW131" s="21"/>
      <c r="EJX131" s="21"/>
      <c r="EJY131" s="21"/>
      <c r="EJZ131" s="21"/>
      <c r="EKA131" s="21"/>
      <c r="EKB131" s="21"/>
      <c r="EKC131" s="21"/>
      <c r="EKD131" s="21"/>
      <c r="EKE131" s="21"/>
      <c r="EKF131" s="21"/>
      <c r="EKG131" s="21"/>
      <c r="EKH131" s="21"/>
      <c r="EKI131" s="21"/>
      <c r="EKJ131" s="21"/>
      <c r="EKK131" s="21"/>
      <c r="EKL131" s="21"/>
      <c r="EKM131" s="21"/>
      <c r="EKN131" s="21"/>
      <c r="EKO131" s="21"/>
      <c r="EKP131" s="21"/>
      <c r="EKQ131" s="21"/>
      <c r="EKR131" s="21"/>
      <c r="EKS131" s="21"/>
      <c r="EKT131" s="21"/>
      <c r="EKU131" s="21"/>
      <c r="EKV131" s="21"/>
      <c r="EKW131" s="21"/>
      <c r="EKX131" s="21"/>
      <c r="EKY131" s="21"/>
      <c r="EKZ131" s="21"/>
      <c r="ELA131" s="21"/>
      <c r="ELB131" s="21"/>
      <c r="ELC131" s="21"/>
      <c r="ELD131" s="21"/>
      <c r="ELE131" s="21"/>
      <c r="ELF131" s="21"/>
      <c r="ELG131" s="21"/>
      <c r="ELH131" s="21"/>
      <c r="ELI131" s="21"/>
      <c r="ELJ131" s="21"/>
      <c r="ELK131" s="21"/>
      <c r="ELL131" s="21"/>
      <c r="ELM131" s="21"/>
      <c r="ELN131" s="21"/>
      <c r="ELO131" s="21"/>
      <c r="ELP131" s="21"/>
      <c r="ELQ131" s="21"/>
      <c r="ELR131" s="21"/>
      <c r="ELS131" s="21"/>
      <c r="ELT131" s="21"/>
      <c r="ELU131" s="21"/>
      <c r="ELV131" s="21"/>
      <c r="ELW131" s="21"/>
      <c r="ELX131" s="21"/>
      <c r="ELY131" s="21"/>
      <c r="ELZ131" s="21"/>
      <c r="EMA131" s="21"/>
      <c r="EMB131" s="21"/>
      <c r="EMC131" s="21"/>
      <c r="EMD131" s="21"/>
      <c r="EME131" s="21"/>
      <c r="EMF131" s="21"/>
      <c r="EMG131" s="21"/>
      <c r="EMH131" s="21"/>
      <c r="EMI131" s="21"/>
      <c r="EMJ131" s="21"/>
      <c r="EMK131" s="21"/>
      <c r="EML131" s="21"/>
      <c r="EMM131" s="21"/>
      <c r="EMN131" s="21"/>
      <c r="EMO131" s="21"/>
      <c r="EMP131" s="21"/>
      <c r="EMQ131" s="21"/>
      <c r="EMR131" s="21"/>
      <c r="EMS131" s="21"/>
      <c r="EMT131" s="21"/>
      <c r="EMU131" s="21"/>
      <c r="EMV131" s="21"/>
      <c r="EMW131" s="21"/>
      <c r="EMX131" s="21"/>
      <c r="EMY131" s="21"/>
      <c r="EMZ131" s="21"/>
      <c r="ENA131" s="21"/>
      <c r="ENB131" s="21"/>
      <c r="ENC131" s="21"/>
      <c r="END131" s="21"/>
      <c r="ENE131" s="21"/>
      <c r="ENF131" s="21"/>
      <c r="ENG131" s="21"/>
      <c r="ENH131" s="21"/>
      <c r="ENI131" s="21"/>
      <c r="ENJ131" s="21"/>
      <c r="ENK131" s="21"/>
      <c r="ENL131" s="21"/>
      <c r="ENM131" s="21"/>
      <c r="ENN131" s="21"/>
      <c r="ENO131" s="21"/>
      <c r="ENP131" s="21"/>
      <c r="ENQ131" s="21"/>
      <c r="ENR131" s="21"/>
      <c r="ENS131" s="21"/>
      <c r="ENT131" s="21"/>
      <c r="ENU131" s="21"/>
      <c r="ENV131" s="21"/>
      <c r="ENW131" s="21"/>
      <c r="ENX131" s="21"/>
      <c r="ENY131" s="21"/>
      <c r="ENZ131" s="21"/>
      <c r="EOA131" s="21"/>
      <c r="EOB131" s="21"/>
      <c r="EOC131" s="21"/>
      <c r="EOD131" s="21"/>
      <c r="EOE131" s="21"/>
      <c r="EOF131" s="21"/>
      <c r="EOG131" s="21"/>
      <c r="EOH131" s="21"/>
      <c r="EOI131" s="21"/>
      <c r="EOJ131" s="21"/>
      <c r="EOK131" s="21"/>
      <c r="EOL131" s="21"/>
      <c r="EOM131" s="21"/>
      <c r="EON131" s="21"/>
      <c r="EOO131" s="21"/>
      <c r="EOP131" s="21"/>
      <c r="EOQ131" s="21"/>
      <c r="EOR131" s="21"/>
      <c r="EOS131" s="21"/>
      <c r="EOT131" s="21"/>
      <c r="EOU131" s="21"/>
      <c r="EOV131" s="21"/>
      <c r="EOW131" s="21"/>
      <c r="EOX131" s="21"/>
      <c r="EOY131" s="21"/>
      <c r="EOZ131" s="21"/>
      <c r="EPA131" s="21"/>
      <c r="EPB131" s="21"/>
      <c r="EPC131" s="21"/>
      <c r="EPD131" s="21"/>
      <c r="EPE131" s="21"/>
      <c r="EPF131" s="21"/>
      <c r="EPG131" s="21"/>
      <c r="EPH131" s="21"/>
      <c r="EPI131" s="21"/>
      <c r="EPJ131" s="21"/>
      <c r="EPK131" s="21"/>
      <c r="EPL131" s="21"/>
      <c r="EPM131" s="21"/>
      <c r="EPN131" s="21"/>
      <c r="EPO131" s="21"/>
      <c r="EPP131" s="21"/>
      <c r="EPQ131" s="21"/>
      <c r="EPR131" s="21"/>
      <c r="EPS131" s="21"/>
      <c r="EPT131" s="21"/>
      <c r="EPU131" s="21"/>
      <c r="EPV131" s="21"/>
      <c r="EPW131" s="21"/>
      <c r="EPX131" s="21"/>
      <c r="EPY131" s="21"/>
      <c r="EPZ131" s="21"/>
      <c r="EQA131" s="21"/>
      <c r="EQB131" s="21"/>
      <c r="EQC131" s="21"/>
      <c r="EQD131" s="21"/>
      <c r="EQE131" s="21"/>
      <c r="EQF131" s="21"/>
      <c r="EQG131" s="21"/>
      <c r="EQH131" s="21"/>
      <c r="EQI131" s="21"/>
      <c r="EQJ131" s="21"/>
      <c r="EQK131" s="21"/>
      <c r="EQL131" s="21"/>
      <c r="EQM131" s="21"/>
      <c r="EQN131" s="21"/>
      <c r="EQO131" s="21"/>
      <c r="EQP131" s="21"/>
      <c r="EQQ131" s="21"/>
      <c r="EQR131" s="21"/>
      <c r="EQS131" s="21"/>
      <c r="EQT131" s="21"/>
      <c r="EQU131" s="21"/>
      <c r="EQV131" s="21"/>
      <c r="EQW131" s="21"/>
      <c r="EQX131" s="21"/>
      <c r="EQY131" s="21"/>
      <c r="EQZ131" s="21"/>
      <c r="ERA131" s="21"/>
      <c r="ERB131" s="21"/>
      <c r="ERC131" s="21"/>
      <c r="ERD131" s="21"/>
      <c r="ERE131" s="21"/>
      <c r="ERF131" s="21"/>
      <c r="ERG131" s="21"/>
      <c r="ERH131" s="21"/>
      <c r="ERI131" s="21"/>
      <c r="ERJ131" s="21"/>
      <c r="ERK131" s="21"/>
      <c r="ERL131" s="21"/>
      <c r="ERM131" s="21"/>
      <c r="ERN131" s="21"/>
      <c r="ERO131" s="21"/>
      <c r="ERP131" s="21"/>
      <c r="ERQ131" s="21"/>
      <c r="ERR131" s="21"/>
      <c r="ERS131" s="21"/>
      <c r="ERT131" s="21"/>
      <c r="ERU131" s="21"/>
      <c r="ERV131" s="21"/>
      <c r="ERW131" s="21"/>
      <c r="ERX131" s="21"/>
      <c r="ERY131" s="21"/>
      <c r="ERZ131" s="21"/>
      <c r="ESA131" s="21"/>
      <c r="ESB131" s="21"/>
      <c r="ESC131" s="21"/>
      <c r="ESD131" s="21"/>
      <c r="ESE131" s="21"/>
      <c r="ESF131" s="21"/>
      <c r="ESG131" s="21"/>
      <c r="ESH131" s="21"/>
      <c r="ESI131" s="21"/>
      <c r="ESJ131" s="21"/>
      <c r="ESK131" s="21"/>
      <c r="ESL131" s="21"/>
      <c r="ESM131" s="21"/>
      <c r="ESN131" s="21"/>
      <c r="ESO131" s="21"/>
      <c r="ESP131" s="21"/>
      <c r="ESQ131" s="21"/>
      <c r="ESR131" s="21"/>
      <c r="ESS131" s="21"/>
      <c r="EST131" s="21"/>
      <c r="ESU131" s="21"/>
      <c r="ESV131" s="21"/>
      <c r="ESW131" s="21"/>
      <c r="ESX131" s="21"/>
      <c r="ESY131" s="21"/>
      <c r="ESZ131" s="21"/>
      <c r="ETA131" s="21"/>
      <c r="ETB131" s="21"/>
      <c r="ETC131" s="21"/>
      <c r="ETD131" s="21"/>
      <c r="ETE131" s="21"/>
      <c r="ETF131" s="21"/>
      <c r="ETG131" s="21"/>
      <c r="ETH131" s="21"/>
      <c r="ETI131" s="21"/>
      <c r="ETJ131" s="21"/>
      <c r="ETK131" s="21"/>
      <c r="ETL131" s="21"/>
      <c r="ETM131" s="21"/>
      <c r="ETN131" s="21"/>
      <c r="ETO131" s="21"/>
      <c r="ETP131" s="21"/>
      <c r="ETQ131" s="21"/>
      <c r="ETR131" s="21"/>
      <c r="ETS131" s="21"/>
      <c r="ETT131" s="21"/>
      <c r="ETU131" s="21"/>
      <c r="ETV131" s="21"/>
      <c r="ETW131" s="21"/>
      <c r="ETX131" s="21"/>
      <c r="ETY131" s="21"/>
      <c r="ETZ131" s="21"/>
      <c r="EUA131" s="21"/>
      <c r="EUB131" s="21"/>
      <c r="EUC131" s="21"/>
      <c r="EUD131" s="21"/>
      <c r="EUE131" s="21"/>
      <c r="EUF131" s="21"/>
      <c r="EUG131" s="21"/>
      <c r="EUH131" s="21"/>
      <c r="EUI131" s="21"/>
      <c r="EUJ131" s="21"/>
      <c r="EUK131" s="21"/>
      <c r="EUL131" s="21"/>
      <c r="EUM131" s="21"/>
      <c r="EUN131" s="21"/>
      <c r="EUO131" s="21"/>
      <c r="EUP131" s="21"/>
      <c r="EUQ131" s="21"/>
      <c r="EUR131" s="21"/>
      <c r="EUS131" s="21"/>
      <c r="EUT131" s="21"/>
      <c r="EUU131" s="21"/>
      <c r="EUV131" s="21"/>
      <c r="EUW131" s="21"/>
      <c r="EUX131" s="21"/>
      <c r="EUY131" s="21"/>
      <c r="EUZ131" s="21"/>
      <c r="EVA131" s="21"/>
      <c r="EVB131" s="21"/>
      <c r="EVC131" s="21"/>
      <c r="EVD131" s="21"/>
      <c r="EVE131" s="21"/>
      <c r="EVF131" s="21"/>
      <c r="EVG131" s="21"/>
      <c r="EVH131" s="21"/>
      <c r="EVI131" s="21"/>
      <c r="EVJ131" s="21"/>
      <c r="EVK131" s="21"/>
      <c r="EVL131" s="21"/>
      <c r="EVM131" s="21"/>
      <c r="EVN131" s="21"/>
      <c r="EVO131" s="21"/>
      <c r="EVP131" s="21"/>
      <c r="EVQ131" s="21"/>
      <c r="EVR131" s="21"/>
      <c r="EVS131" s="21"/>
      <c r="EVT131" s="21"/>
      <c r="EVU131" s="21"/>
      <c r="EVV131" s="21"/>
      <c r="EVW131" s="21"/>
      <c r="EVX131" s="21"/>
      <c r="EVY131" s="21"/>
      <c r="EVZ131" s="21"/>
      <c r="EWA131" s="21"/>
      <c r="EWB131" s="21"/>
      <c r="EWC131" s="21"/>
      <c r="EWD131" s="21"/>
      <c r="EWE131" s="21"/>
      <c r="EWF131" s="21"/>
      <c r="EWG131" s="21"/>
      <c r="EWH131" s="21"/>
      <c r="EWI131" s="21"/>
      <c r="EWJ131" s="21"/>
      <c r="EWK131" s="21"/>
      <c r="EWL131" s="21"/>
      <c r="EWM131" s="21"/>
      <c r="EWN131" s="21"/>
      <c r="EWO131" s="21"/>
      <c r="EWP131" s="21"/>
      <c r="EWQ131" s="21"/>
      <c r="EWR131" s="21"/>
      <c r="EWS131" s="21"/>
      <c r="EWT131" s="21"/>
      <c r="EWU131" s="21"/>
      <c r="EWV131" s="21"/>
      <c r="EWW131" s="21"/>
      <c r="EWX131" s="21"/>
      <c r="EWY131" s="21"/>
      <c r="EWZ131" s="21"/>
      <c r="EXA131" s="21"/>
      <c r="EXB131" s="21"/>
      <c r="EXC131" s="21"/>
      <c r="EXD131" s="21"/>
      <c r="EXE131" s="21"/>
      <c r="EXF131" s="21"/>
      <c r="EXG131" s="21"/>
      <c r="EXH131" s="21"/>
      <c r="EXI131" s="21"/>
      <c r="EXJ131" s="21"/>
      <c r="EXK131" s="21"/>
      <c r="EXL131" s="21"/>
      <c r="EXM131" s="21"/>
      <c r="EXN131" s="21"/>
      <c r="EXO131" s="21"/>
      <c r="EXP131" s="21"/>
      <c r="EXQ131" s="21"/>
      <c r="EXR131" s="21"/>
      <c r="EXS131" s="21"/>
      <c r="EXT131" s="21"/>
      <c r="EXU131" s="21"/>
      <c r="EXV131" s="21"/>
      <c r="EXW131" s="21"/>
      <c r="EXX131" s="21"/>
      <c r="EXY131" s="21"/>
      <c r="EXZ131" s="21"/>
      <c r="EYA131" s="21"/>
      <c r="EYB131" s="21"/>
      <c r="EYC131" s="21"/>
      <c r="EYD131" s="21"/>
      <c r="EYE131" s="21"/>
      <c r="EYF131" s="21"/>
      <c r="EYG131" s="21"/>
      <c r="EYH131" s="21"/>
      <c r="EYI131" s="21"/>
      <c r="EYJ131" s="21"/>
      <c r="EYK131" s="21"/>
      <c r="EYL131" s="21"/>
      <c r="EYM131" s="21"/>
      <c r="EYN131" s="21"/>
      <c r="EYO131" s="21"/>
      <c r="EYP131" s="21"/>
      <c r="EYQ131" s="21"/>
      <c r="EYR131" s="21"/>
      <c r="EYS131" s="21"/>
      <c r="EYT131" s="21"/>
      <c r="EYU131" s="21"/>
      <c r="EYV131" s="21"/>
      <c r="EYW131" s="21"/>
      <c r="EYX131" s="21"/>
      <c r="EYY131" s="21"/>
      <c r="EYZ131" s="21"/>
      <c r="EZA131" s="21"/>
      <c r="EZB131" s="21"/>
      <c r="EZC131" s="21"/>
      <c r="EZD131" s="21"/>
      <c r="EZE131" s="21"/>
      <c r="EZF131" s="21"/>
      <c r="EZG131" s="21"/>
      <c r="EZH131" s="21"/>
      <c r="EZI131" s="21"/>
      <c r="EZJ131" s="21"/>
      <c r="EZK131" s="21"/>
      <c r="EZL131" s="21"/>
      <c r="EZM131" s="21"/>
      <c r="EZN131" s="21"/>
      <c r="EZO131" s="21"/>
      <c r="EZP131" s="21"/>
      <c r="EZQ131" s="21"/>
      <c r="EZR131" s="21"/>
      <c r="EZS131" s="21"/>
      <c r="EZT131" s="21"/>
      <c r="EZU131" s="21"/>
      <c r="EZV131" s="21"/>
      <c r="EZW131" s="21"/>
      <c r="EZX131" s="21"/>
      <c r="EZY131" s="21"/>
      <c r="EZZ131" s="21"/>
      <c r="FAA131" s="21"/>
      <c r="FAB131" s="21"/>
      <c r="FAC131" s="21"/>
      <c r="FAD131" s="21"/>
      <c r="FAE131" s="21"/>
      <c r="FAF131" s="21"/>
      <c r="FAG131" s="21"/>
      <c r="FAH131" s="21"/>
      <c r="FAI131" s="21"/>
      <c r="FAJ131" s="21"/>
      <c r="FAK131" s="21"/>
      <c r="FAL131" s="21"/>
      <c r="FAM131" s="21"/>
      <c r="FAN131" s="21"/>
      <c r="FAO131" s="21"/>
      <c r="FAP131" s="21"/>
      <c r="FAQ131" s="21"/>
      <c r="FAR131" s="21"/>
      <c r="FAS131" s="21"/>
      <c r="FAT131" s="21"/>
      <c r="FAU131" s="21"/>
      <c r="FAV131" s="21"/>
      <c r="FAW131" s="21"/>
      <c r="FAX131" s="21"/>
      <c r="FAY131" s="21"/>
      <c r="FAZ131" s="21"/>
      <c r="FBA131" s="21"/>
      <c r="FBB131" s="21"/>
      <c r="FBC131" s="21"/>
      <c r="FBD131" s="21"/>
      <c r="FBE131" s="21"/>
      <c r="FBF131" s="21"/>
      <c r="FBG131" s="21"/>
      <c r="FBH131" s="21"/>
      <c r="FBI131" s="21"/>
      <c r="FBJ131" s="21"/>
      <c r="FBK131" s="21"/>
      <c r="FBL131" s="21"/>
      <c r="FBM131" s="21"/>
      <c r="FBN131" s="21"/>
      <c r="FBO131" s="21"/>
      <c r="FBP131" s="21"/>
      <c r="FBQ131" s="21"/>
      <c r="FBR131" s="21"/>
      <c r="FBS131" s="21"/>
      <c r="FBT131" s="21"/>
      <c r="FBU131" s="21"/>
      <c r="FBV131" s="21"/>
      <c r="FBW131" s="21"/>
      <c r="FBX131" s="21"/>
      <c r="FBY131" s="21"/>
      <c r="FBZ131" s="21"/>
      <c r="FCA131" s="21"/>
      <c r="FCB131" s="21"/>
      <c r="FCC131" s="21"/>
      <c r="FCD131" s="21"/>
      <c r="FCE131" s="21"/>
      <c r="FCF131" s="21"/>
      <c r="FCG131" s="21"/>
      <c r="FCH131" s="21"/>
      <c r="FCI131" s="21"/>
      <c r="FCJ131" s="21"/>
      <c r="FCK131" s="21"/>
      <c r="FCL131" s="21"/>
      <c r="FCM131" s="21"/>
      <c r="FCN131" s="21"/>
      <c r="FCO131" s="21"/>
      <c r="FCP131" s="21"/>
      <c r="FCQ131" s="21"/>
      <c r="FCR131" s="21"/>
      <c r="FCS131" s="21"/>
      <c r="FCT131" s="21"/>
      <c r="FCU131" s="21"/>
      <c r="FCV131" s="21"/>
      <c r="FCW131" s="21"/>
      <c r="FCX131" s="21"/>
      <c r="FCY131" s="21"/>
      <c r="FCZ131" s="21"/>
      <c r="FDA131" s="21"/>
      <c r="FDB131" s="21"/>
      <c r="FDC131" s="21"/>
      <c r="FDD131" s="21"/>
      <c r="FDE131" s="21"/>
      <c r="FDF131" s="21"/>
      <c r="FDG131" s="21"/>
      <c r="FDH131" s="21"/>
      <c r="FDI131" s="21"/>
      <c r="FDJ131" s="21"/>
      <c r="FDK131" s="21"/>
      <c r="FDL131" s="21"/>
      <c r="FDM131" s="21"/>
      <c r="FDN131" s="21"/>
      <c r="FDO131" s="21"/>
      <c r="FDP131" s="21"/>
      <c r="FDQ131" s="21"/>
      <c r="FDR131" s="21"/>
      <c r="FDS131" s="21"/>
      <c r="FDT131" s="21"/>
      <c r="FDU131" s="21"/>
      <c r="FDV131" s="21"/>
      <c r="FDW131" s="21"/>
      <c r="FDX131" s="21"/>
      <c r="FDY131" s="21"/>
      <c r="FDZ131" s="21"/>
      <c r="FEA131" s="21"/>
      <c r="FEB131" s="21"/>
      <c r="FEC131" s="21"/>
      <c r="FED131" s="21"/>
      <c r="FEE131" s="21"/>
      <c r="FEF131" s="21"/>
      <c r="FEG131" s="21"/>
      <c r="FEH131" s="21"/>
      <c r="FEI131" s="21"/>
      <c r="FEJ131" s="21"/>
      <c r="FEK131" s="21"/>
      <c r="FEL131" s="21"/>
      <c r="FEM131" s="21"/>
      <c r="FEN131" s="21"/>
      <c r="FEO131" s="21"/>
      <c r="FEP131" s="21"/>
      <c r="FEQ131" s="21"/>
      <c r="FER131" s="21"/>
      <c r="FES131" s="21"/>
      <c r="FET131" s="21"/>
      <c r="FEU131" s="21"/>
      <c r="FEV131" s="21"/>
      <c r="FEW131" s="21"/>
      <c r="FEX131" s="21"/>
      <c r="FEY131" s="21"/>
      <c r="FEZ131" s="21"/>
      <c r="FFA131" s="21"/>
      <c r="FFB131" s="21"/>
      <c r="FFC131" s="21"/>
      <c r="FFD131" s="21"/>
      <c r="FFE131" s="21"/>
      <c r="FFF131" s="21"/>
      <c r="FFG131" s="21"/>
      <c r="FFH131" s="21"/>
      <c r="FFI131" s="21"/>
      <c r="FFJ131" s="21"/>
      <c r="FFK131" s="21"/>
      <c r="FFL131" s="21"/>
      <c r="FFM131" s="21"/>
      <c r="FFN131" s="21"/>
      <c r="FFO131" s="21"/>
      <c r="FFP131" s="21"/>
      <c r="FFQ131" s="21"/>
      <c r="FFR131" s="21"/>
      <c r="FFS131" s="21"/>
      <c r="FFT131" s="21"/>
      <c r="FFU131" s="21"/>
      <c r="FFV131" s="21"/>
      <c r="FFW131" s="21"/>
      <c r="FFX131" s="21"/>
      <c r="FFY131" s="21"/>
      <c r="FFZ131" s="21"/>
      <c r="FGA131" s="21"/>
      <c r="FGB131" s="21"/>
      <c r="FGC131" s="21"/>
      <c r="FGD131" s="21"/>
      <c r="FGE131" s="21"/>
      <c r="FGF131" s="21"/>
      <c r="FGG131" s="21"/>
      <c r="FGH131" s="21"/>
      <c r="FGI131" s="21"/>
      <c r="FGJ131" s="21"/>
      <c r="FGK131" s="21"/>
      <c r="FGL131" s="21"/>
      <c r="FGM131" s="21"/>
      <c r="FGN131" s="21"/>
      <c r="FGO131" s="21"/>
      <c r="FGP131" s="21"/>
      <c r="FGQ131" s="21"/>
      <c r="FGR131" s="21"/>
      <c r="FGS131" s="21"/>
      <c r="FGT131" s="21"/>
      <c r="FGU131" s="21"/>
      <c r="FGV131" s="21"/>
      <c r="FGW131" s="21"/>
      <c r="FGX131" s="21"/>
      <c r="FGY131" s="21"/>
      <c r="FGZ131" s="21"/>
      <c r="FHA131" s="21"/>
      <c r="FHB131" s="21"/>
      <c r="FHC131" s="21"/>
      <c r="FHD131" s="21"/>
      <c r="FHE131" s="21"/>
      <c r="FHF131" s="21"/>
      <c r="FHG131" s="21"/>
      <c r="FHH131" s="21"/>
      <c r="FHI131" s="21"/>
      <c r="FHJ131" s="21"/>
      <c r="FHK131" s="21"/>
      <c r="FHL131" s="21"/>
      <c r="FHM131" s="21"/>
      <c r="FHN131" s="21"/>
      <c r="FHO131" s="21"/>
      <c r="FHP131" s="21"/>
      <c r="FHQ131" s="21"/>
      <c r="FHR131" s="21"/>
      <c r="FHS131" s="21"/>
      <c r="FHT131" s="21"/>
      <c r="FHU131" s="21"/>
      <c r="FHV131" s="21"/>
      <c r="FHW131" s="21"/>
      <c r="FHX131" s="21"/>
      <c r="FHY131" s="21"/>
      <c r="FHZ131" s="21"/>
      <c r="FIA131" s="21"/>
      <c r="FIB131" s="21"/>
      <c r="FIC131" s="21"/>
      <c r="FID131" s="21"/>
      <c r="FIE131" s="21"/>
      <c r="FIF131" s="21"/>
      <c r="FIG131" s="21"/>
      <c r="FIH131" s="21"/>
      <c r="FII131" s="21"/>
      <c r="FIJ131" s="21"/>
      <c r="FIK131" s="21"/>
      <c r="FIL131" s="21"/>
      <c r="FIM131" s="21"/>
      <c r="FIN131" s="21"/>
      <c r="FIO131" s="21"/>
      <c r="FIP131" s="21"/>
      <c r="FIQ131" s="21"/>
      <c r="FIR131" s="21"/>
      <c r="FIS131" s="21"/>
      <c r="FIT131" s="21"/>
      <c r="FIU131" s="21"/>
      <c r="FIV131" s="21"/>
      <c r="FIW131" s="21"/>
      <c r="FIX131" s="21"/>
      <c r="FIY131" s="21"/>
      <c r="FIZ131" s="21"/>
      <c r="FJA131" s="21"/>
      <c r="FJB131" s="21"/>
      <c r="FJC131" s="21"/>
      <c r="FJD131" s="21"/>
      <c r="FJE131" s="21"/>
      <c r="FJF131" s="21"/>
      <c r="FJG131" s="21"/>
      <c r="FJH131" s="21"/>
      <c r="FJI131" s="21"/>
      <c r="FJJ131" s="21"/>
      <c r="FJK131" s="21"/>
      <c r="FJL131" s="21"/>
      <c r="FJM131" s="21"/>
      <c r="FJN131" s="21"/>
      <c r="FJO131" s="21"/>
      <c r="FJP131" s="21"/>
      <c r="FJQ131" s="21"/>
      <c r="FJR131" s="21"/>
      <c r="FJS131" s="21"/>
      <c r="FJT131" s="21"/>
      <c r="FJU131" s="21"/>
      <c r="FJV131" s="21"/>
      <c r="FJW131" s="21"/>
      <c r="FJX131" s="21"/>
      <c r="FJY131" s="21"/>
      <c r="FJZ131" s="21"/>
      <c r="FKA131" s="21"/>
      <c r="FKB131" s="21"/>
      <c r="FKC131" s="21"/>
      <c r="FKD131" s="21"/>
      <c r="FKE131" s="21"/>
      <c r="FKF131" s="21"/>
      <c r="FKG131" s="21"/>
      <c r="FKH131" s="21"/>
      <c r="FKI131" s="21"/>
      <c r="FKJ131" s="21"/>
      <c r="FKK131" s="21"/>
      <c r="FKL131" s="21"/>
      <c r="FKM131" s="21"/>
      <c r="FKN131" s="21"/>
      <c r="FKO131" s="21"/>
      <c r="FKP131" s="21"/>
      <c r="FKQ131" s="21"/>
      <c r="FKR131" s="21"/>
      <c r="FKS131" s="21"/>
      <c r="FKT131" s="21"/>
      <c r="FKU131" s="21"/>
      <c r="FKV131" s="21"/>
      <c r="FKW131" s="21"/>
      <c r="FKX131" s="21"/>
      <c r="FKY131" s="21"/>
      <c r="FKZ131" s="21"/>
      <c r="FLA131" s="21"/>
      <c r="FLB131" s="21"/>
      <c r="FLC131" s="21"/>
      <c r="FLD131" s="21"/>
      <c r="FLE131" s="21"/>
      <c r="FLF131" s="21"/>
      <c r="FLG131" s="21"/>
      <c r="FLH131" s="21"/>
      <c r="FLI131" s="21"/>
      <c r="FLJ131" s="21"/>
      <c r="FLK131" s="21"/>
      <c r="FLL131" s="21"/>
      <c r="FLM131" s="21"/>
      <c r="FLN131" s="21"/>
      <c r="FLO131" s="21"/>
      <c r="FLP131" s="21"/>
      <c r="FLQ131" s="21"/>
      <c r="FLR131" s="21"/>
      <c r="FLS131" s="21"/>
      <c r="FLT131" s="21"/>
      <c r="FLU131" s="21"/>
      <c r="FLV131" s="21"/>
      <c r="FLW131" s="21"/>
      <c r="FLX131" s="21"/>
      <c r="FLY131" s="21"/>
      <c r="FLZ131" s="21"/>
      <c r="FMA131" s="21"/>
      <c r="FMB131" s="21"/>
      <c r="FMC131" s="21"/>
      <c r="FMD131" s="21"/>
      <c r="FME131" s="21"/>
      <c r="FMF131" s="21"/>
      <c r="FMG131" s="21"/>
      <c r="FMH131" s="21"/>
      <c r="FMI131" s="21"/>
      <c r="FMJ131" s="21"/>
      <c r="FMK131" s="21"/>
      <c r="FML131" s="21"/>
      <c r="FMM131" s="21"/>
      <c r="FMN131" s="21"/>
      <c r="FMO131" s="21"/>
      <c r="FMP131" s="21"/>
      <c r="FMQ131" s="21"/>
      <c r="FMR131" s="21"/>
      <c r="FMS131" s="21"/>
      <c r="FMT131" s="21"/>
      <c r="FMU131" s="21"/>
      <c r="FMV131" s="21"/>
      <c r="FMW131" s="21"/>
      <c r="FMX131" s="21"/>
      <c r="FMY131" s="21"/>
      <c r="FMZ131" s="21"/>
      <c r="FNA131" s="21"/>
      <c r="FNB131" s="21"/>
      <c r="FNC131" s="21"/>
      <c r="FND131" s="21"/>
      <c r="FNE131" s="21"/>
      <c r="FNF131" s="21"/>
      <c r="FNG131" s="21"/>
      <c r="FNH131" s="21"/>
      <c r="FNI131" s="21"/>
      <c r="FNJ131" s="21"/>
      <c r="FNK131" s="21"/>
      <c r="FNL131" s="21"/>
      <c r="FNM131" s="21"/>
      <c r="FNN131" s="21"/>
      <c r="FNO131" s="21"/>
      <c r="FNP131" s="21"/>
      <c r="FNQ131" s="21"/>
      <c r="FNR131" s="21"/>
      <c r="FNS131" s="21"/>
      <c r="FNT131" s="21"/>
      <c r="FNU131" s="21"/>
      <c r="FNV131" s="21"/>
      <c r="FNW131" s="21"/>
      <c r="FNX131" s="21"/>
      <c r="FNY131" s="21"/>
      <c r="FNZ131" s="21"/>
      <c r="FOA131" s="21"/>
      <c r="FOB131" s="21"/>
      <c r="FOC131" s="21"/>
      <c r="FOD131" s="21"/>
      <c r="FOE131" s="21"/>
      <c r="FOF131" s="21"/>
      <c r="FOG131" s="21"/>
      <c r="FOH131" s="21"/>
      <c r="FOI131" s="21"/>
      <c r="FOJ131" s="21"/>
      <c r="FOK131" s="21"/>
      <c r="FOL131" s="21"/>
      <c r="FOM131" s="21"/>
      <c r="FON131" s="21"/>
      <c r="FOO131" s="21"/>
      <c r="FOP131" s="21"/>
      <c r="FOQ131" s="21"/>
      <c r="FOR131" s="21"/>
      <c r="FOS131" s="21"/>
      <c r="FOT131" s="21"/>
      <c r="FOU131" s="21"/>
      <c r="FOV131" s="21"/>
      <c r="FOW131" s="21"/>
      <c r="FOX131" s="21"/>
      <c r="FOY131" s="21"/>
      <c r="FOZ131" s="21"/>
      <c r="FPA131" s="21"/>
      <c r="FPB131" s="21"/>
      <c r="FPC131" s="21"/>
      <c r="FPD131" s="21"/>
      <c r="FPE131" s="21"/>
      <c r="FPF131" s="21"/>
      <c r="FPG131" s="21"/>
      <c r="FPH131" s="21"/>
      <c r="FPI131" s="21"/>
      <c r="FPJ131" s="21"/>
      <c r="FPK131" s="21"/>
      <c r="FPL131" s="21"/>
      <c r="FPM131" s="21"/>
      <c r="FPN131" s="21"/>
      <c r="FPO131" s="21"/>
      <c r="FPP131" s="21"/>
      <c r="FPQ131" s="21"/>
      <c r="FPR131" s="21"/>
      <c r="FPS131" s="21"/>
      <c r="FPT131" s="21"/>
      <c r="FPU131" s="21"/>
      <c r="FPV131" s="21"/>
      <c r="FPW131" s="21"/>
      <c r="FPX131" s="21"/>
      <c r="FPY131" s="21"/>
      <c r="FPZ131" s="21"/>
      <c r="FQA131" s="21"/>
      <c r="FQB131" s="21"/>
      <c r="FQC131" s="21"/>
      <c r="FQD131" s="21"/>
      <c r="FQE131" s="21"/>
      <c r="FQF131" s="21"/>
      <c r="FQG131" s="21"/>
      <c r="FQH131" s="21"/>
      <c r="FQI131" s="21"/>
      <c r="FQJ131" s="21"/>
      <c r="FQK131" s="21"/>
      <c r="FQL131" s="21"/>
      <c r="FQM131" s="21"/>
      <c r="FQN131" s="21"/>
      <c r="FQO131" s="21"/>
      <c r="FQP131" s="21"/>
      <c r="FQQ131" s="21"/>
      <c r="FQR131" s="21"/>
      <c r="FQS131" s="21"/>
      <c r="FQT131" s="21"/>
      <c r="FQU131" s="21"/>
      <c r="FQV131" s="21"/>
      <c r="FQW131" s="21"/>
      <c r="FQX131" s="21"/>
      <c r="FQY131" s="21"/>
      <c r="FQZ131" s="21"/>
      <c r="FRA131" s="21"/>
      <c r="FRB131" s="21"/>
      <c r="FRC131" s="21"/>
      <c r="FRD131" s="21"/>
      <c r="FRE131" s="21"/>
      <c r="FRF131" s="21"/>
      <c r="FRG131" s="21"/>
      <c r="FRH131" s="21"/>
      <c r="FRI131" s="21"/>
      <c r="FRJ131" s="21"/>
      <c r="FRK131" s="21"/>
      <c r="FRL131" s="21"/>
      <c r="FRM131" s="21"/>
      <c r="FRN131" s="21"/>
      <c r="FRO131" s="21"/>
      <c r="FRP131" s="21"/>
      <c r="FRQ131" s="21"/>
      <c r="FRR131" s="21"/>
      <c r="FRS131" s="21"/>
      <c r="FRT131" s="21"/>
      <c r="FRU131" s="21"/>
      <c r="FRV131" s="21"/>
      <c r="FRW131" s="21"/>
      <c r="FRX131" s="21"/>
      <c r="FRY131" s="21"/>
      <c r="FRZ131" s="21"/>
      <c r="FSA131" s="21"/>
      <c r="FSB131" s="21"/>
      <c r="FSC131" s="21"/>
      <c r="FSD131" s="21"/>
      <c r="FSE131" s="21"/>
      <c r="FSF131" s="21"/>
      <c r="FSG131" s="21"/>
      <c r="FSH131" s="21"/>
      <c r="FSI131" s="21"/>
      <c r="FSJ131" s="21"/>
      <c r="FSK131" s="21"/>
      <c r="FSL131" s="21"/>
      <c r="FSM131" s="21"/>
      <c r="FSN131" s="21"/>
      <c r="FSO131" s="21"/>
      <c r="FSP131" s="21"/>
      <c r="FSQ131" s="21"/>
      <c r="FSR131" s="21"/>
      <c r="FSS131" s="21"/>
      <c r="FST131" s="21"/>
      <c r="FSU131" s="21"/>
      <c r="FSV131" s="21"/>
      <c r="FSW131" s="21"/>
      <c r="FSX131" s="21"/>
      <c r="FSY131" s="21"/>
      <c r="FSZ131" s="21"/>
      <c r="FTA131" s="21"/>
      <c r="FTB131" s="21"/>
      <c r="FTC131" s="21"/>
      <c r="FTD131" s="21"/>
      <c r="FTE131" s="21"/>
      <c r="FTF131" s="21"/>
      <c r="FTG131" s="21"/>
      <c r="FTH131" s="21"/>
      <c r="FTI131" s="21"/>
      <c r="FTJ131" s="21"/>
      <c r="FTK131" s="21"/>
      <c r="FTL131" s="21"/>
      <c r="FTM131" s="21"/>
      <c r="FTN131" s="21"/>
      <c r="FTO131" s="21"/>
      <c r="FTP131" s="21"/>
      <c r="FTQ131" s="21"/>
      <c r="FTR131" s="21"/>
      <c r="FTS131" s="21"/>
      <c r="FTT131" s="21"/>
      <c r="FTU131" s="21"/>
      <c r="FTV131" s="21"/>
      <c r="FTW131" s="21"/>
      <c r="FTX131" s="21"/>
      <c r="FTY131" s="21"/>
      <c r="FTZ131" s="21"/>
      <c r="FUA131" s="21"/>
      <c r="FUB131" s="21"/>
      <c r="FUC131" s="21"/>
      <c r="FUD131" s="21"/>
      <c r="FUE131" s="21"/>
      <c r="FUF131" s="21"/>
      <c r="FUG131" s="21"/>
      <c r="FUH131" s="21"/>
      <c r="FUI131" s="21"/>
      <c r="FUJ131" s="21"/>
      <c r="FUK131" s="21"/>
      <c r="FUL131" s="21"/>
      <c r="FUM131" s="21"/>
      <c r="FUN131" s="21"/>
      <c r="FUO131" s="21"/>
      <c r="FUP131" s="21"/>
      <c r="FUQ131" s="21"/>
      <c r="FUR131" s="21"/>
      <c r="FUS131" s="21"/>
      <c r="FUT131" s="21"/>
      <c r="FUU131" s="21"/>
      <c r="FUV131" s="21"/>
      <c r="FUW131" s="21"/>
      <c r="FUX131" s="21"/>
      <c r="FUY131" s="21"/>
      <c r="FUZ131" s="21"/>
      <c r="FVA131" s="21"/>
      <c r="FVB131" s="21"/>
      <c r="FVC131" s="21"/>
      <c r="FVD131" s="21"/>
      <c r="FVE131" s="21"/>
      <c r="FVF131" s="21"/>
      <c r="FVG131" s="21"/>
      <c r="FVH131" s="21"/>
      <c r="FVI131" s="21"/>
      <c r="FVJ131" s="21"/>
      <c r="FVK131" s="21"/>
      <c r="FVL131" s="21"/>
      <c r="FVM131" s="21"/>
      <c r="FVN131" s="21"/>
      <c r="FVO131" s="21"/>
      <c r="FVP131" s="21"/>
      <c r="FVQ131" s="21"/>
      <c r="FVR131" s="21"/>
      <c r="FVS131" s="21"/>
      <c r="FVT131" s="21"/>
      <c r="FVU131" s="21"/>
      <c r="FVV131" s="21"/>
      <c r="FVW131" s="21"/>
      <c r="FVX131" s="21"/>
      <c r="FVY131" s="21"/>
      <c r="FVZ131" s="21"/>
      <c r="FWA131" s="21"/>
      <c r="FWB131" s="21"/>
      <c r="FWC131" s="21"/>
      <c r="FWD131" s="21"/>
      <c r="FWE131" s="21"/>
      <c r="FWF131" s="21"/>
      <c r="FWG131" s="21"/>
      <c r="FWH131" s="21"/>
      <c r="FWI131" s="21"/>
      <c r="FWJ131" s="21"/>
      <c r="FWK131" s="21"/>
      <c r="FWL131" s="21"/>
      <c r="FWM131" s="21"/>
      <c r="FWN131" s="21"/>
      <c r="FWO131" s="21"/>
      <c r="FWP131" s="21"/>
      <c r="FWQ131" s="21"/>
      <c r="FWR131" s="21"/>
      <c r="FWS131" s="21"/>
      <c r="FWT131" s="21"/>
      <c r="FWU131" s="21"/>
      <c r="FWV131" s="21"/>
      <c r="FWW131" s="21"/>
      <c r="FWX131" s="21"/>
      <c r="FWY131" s="21"/>
      <c r="FWZ131" s="21"/>
      <c r="FXA131" s="21"/>
      <c r="FXB131" s="21"/>
      <c r="FXC131" s="21"/>
      <c r="FXD131" s="21"/>
      <c r="FXE131" s="21"/>
      <c r="FXF131" s="21"/>
      <c r="FXG131" s="21"/>
      <c r="FXH131" s="21"/>
      <c r="FXI131" s="21"/>
      <c r="FXJ131" s="21"/>
      <c r="FXK131" s="21"/>
      <c r="FXL131" s="21"/>
      <c r="FXM131" s="21"/>
      <c r="FXN131" s="21"/>
      <c r="FXO131" s="21"/>
      <c r="FXP131" s="21"/>
      <c r="FXQ131" s="21"/>
      <c r="FXR131" s="21"/>
      <c r="FXS131" s="21"/>
      <c r="FXT131" s="21"/>
      <c r="FXU131" s="21"/>
      <c r="FXV131" s="21"/>
      <c r="FXW131" s="21"/>
      <c r="FXX131" s="21"/>
      <c r="FXY131" s="21"/>
      <c r="FXZ131" s="21"/>
      <c r="FYA131" s="21"/>
      <c r="FYB131" s="21"/>
      <c r="FYC131" s="21"/>
      <c r="FYD131" s="21"/>
      <c r="FYE131" s="21"/>
      <c r="FYF131" s="21"/>
      <c r="FYG131" s="21"/>
      <c r="FYH131" s="21"/>
      <c r="FYI131" s="21"/>
      <c r="FYJ131" s="21"/>
      <c r="FYK131" s="21"/>
      <c r="FYL131" s="21"/>
      <c r="FYM131" s="21"/>
      <c r="FYN131" s="21"/>
      <c r="FYO131" s="21"/>
      <c r="FYP131" s="21"/>
      <c r="FYQ131" s="21"/>
      <c r="FYR131" s="21"/>
      <c r="FYS131" s="21"/>
      <c r="FYT131" s="21"/>
      <c r="FYU131" s="21"/>
      <c r="FYV131" s="21"/>
      <c r="FYW131" s="21"/>
      <c r="FYX131" s="21"/>
      <c r="FYY131" s="21"/>
      <c r="FYZ131" s="21"/>
      <c r="FZA131" s="21"/>
      <c r="FZB131" s="21"/>
      <c r="FZC131" s="21"/>
      <c r="FZD131" s="21"/>
      <c r="FZE131" s="21"/>
      <c r="FZF131" s="21"/>
      <c r="FZG131" s="21"/>
      <c r="FZH131" s="21"/>
      <c r="FZI131" s="21"/>
      <c r="FZJ131" s="21"/>
      <c r="FZK131" s="21"/>
      <c r="FZL131" s="21"/>
      <c r="FZM131" s="21"/>
      <c r="FZN131" s="21"/>
      <c r="FZO131" s="21"/>
      <c r="FZP131" s="21"/>
      <c r="FZQ131" s="21"/>
      <c r="FZR131" s="21"/>
      <c r="FZS131" s="21"/>
      <c r="FZT131" s="21"/>
      <c r="FZU131" s="21"/>
      <c r="FZV131" s="21"/>
      <c r="FZW131" s="21"/>
      <c r="FZX131" s="21"/>
      <c r="FZY131" s="21"/>
      <c r="FZZ131" s="21"/>
      <c r="GAA131" s="21"/>
      <c r="GAB131" s="21"/>
      <c r="GAC131" s="21"/>
      <c r="GAD131" s="21"/>
      <c r="GAE131" s="21"/>
      <c r="GAF131" s="21"/>
      <c r="GAG131" s="21"/>
      <c r="GAH131" s="21"/>
      <c r="GAI131" s="21"/>
      <c r="GAJ131" s="21"/>
      <c r="GAK131" s="21"/>
      <c r="GAL131" s="21"/>
      <c r="GAM131" s="21"/>
      <c r="GAN131" s="21"/>
      <c r="GAO131" s="21"/>
      <c r="GAP131" s="21"/>
      <c r="GAQ131" s="21"/>
      <c r="GAR131" s="21"/>
      <c r="GAS131" s="21"/>
      <c r="GAT131" s="21"/>
      <c r="GAU131" s="21"/>
      <c r="GAV131" s="21"/>
      <c r="GAW131" s="21"/>
      <c r="GAX131" s="21"/>
      <c r="GAY131" s="21"/>
      <c r="GAZ131" s="21"/>
      <c r="GBA131" s="21"/>
      <c r="GBB131" s="21"/>
      <c r="GBC131" s="21"/>
      <c r="GBD131" s="21"/>
      <c r="GBE131" s="21"/>
      <c r="GBF131" s="21"/>
      <c r="GBG131" s="21"/>
      <c r="GBH131" s="21"/>
      <c r="GBI131" s="21"/>
      <c r="GBJ131" s="21"/>
      <c r="GBK131" s="21"/>
      <c r="GBL131" s="21"/>
      <c r="GBM131" s="21"/>
      <c r="GBN131" s="21"/>
      <c r="GBO131" s="21"/>
      <c r="GBP131" s="21"/>
      <c r="GBQ131" s="21"/>
      <c r="GBR131" s="21"/>
      <c r="GBS131" s="21"/>
      <c r="GBT131" s="21"/>
      <c r="GBU131" s="21"/>
      <c r="GBV131" s="21"/>
      <c r="GBW131" s="21"/>
      <c r="GBX131" s="21"/>
      <c r="GBY131" s="21"/>
      <c r="GBZ131" s="21"/>
      <c r="GCA131" s="21"/>
      <c r="GCB131" s="21"/>
      <c r="GCC131" s="21"/>
      <c r="GCD131" s="21"/>
      <c r="GCE131" s="21"/>
      <c r="GCF131" s="21"/>
      <c r="GCG131" s="21"/>
      <c r="GCH131" s="21"/>
      <c r="GCI131" s="21"/>
      <c r="GCJ131" s="21"/>
      <c r="GCK131" s="21"/>
      <c r="GCL131" s="21"/>
      <c r="GCM131" s="21"/>
      <c r="GCN131" s="21"/>
      <c r="GCO131" s="21"/>
      <c r="GCP131" s="21"/>
      <c r="GCQ131" s="21"/>
      <c r="GCR131" s="21"/>
      <c r="GCS131" s="21"/>
      <c r="GCT131" s="21"/>
      <c r="GCU131" s="21"/>
      <c r="GCV131" s="21"/>
      <c r="GCW131" s="21"/>
      <c r="GCX131" s="21"/>
      <c r="GCY131" s="21"/>
      <c r="GCZ131" s="21"/>
      <c r="GDA131" s="21"/>
      <c r="GDB131" s="21"/>
      <c r="GDC131" s="21"/>
      <c r="GDD131" s="21"/>
      <c r="GDE131" s="21"/>
      <c r="GDF131" s="21"/>
      <c r="GDG131" s="21"/>
      <c r="GDH131" s="21"/>
      <c r="GDI131" s="21"/>
      <c r="GDJ131" s="21"/>
      <c r="GDK131" s="21"/>
      <c r="GDL131" s="21"/>
      <c r="GDM131" s="21"/>
      <c r="GDN131" s="21"/>
      <c r="GDO131" s="21"/>
      <c r="GDP131" s="21"/>
      <c r="GDQ131" s="21"/>
      <c r="GDR131" s="21"/>
      <c r="GDS131" s="21"/>
      <c r="GDT131" s="21"/>
      <c r="GDU131" s="21"/>
      <c r="GDV131" s="21"/>
      <c r="GDW131" s="21"/>
      <c r="GDX131" s="21"/>
      <c r="GDY131" s="21"/>
      <c r="GDZ131" s="21"/>
      <c r="GEA131" s="21"/>
      <c r="GEB131" s="21"/>
      <c r="GEC131" s="21"/>
      <c r="GED131" s="21"/>
      <c r="GEE131" s="21"/>
      <c r="GEF131" s="21"/>
      <c r="GEG131" s="21"/>
      <c r="GEH131" s="21"/>
      <c r="GEI131" s="21"/>
      <c r="GEJ131" s="21"/>
      <c r="GEK131" s="21"/>
      <c r="GEL131" s="21"/>
      <c r="GEM131" s="21"/>
      <c r="GEN131" s="21"/>
      <c r="GEO131" s="21"/>
      <c r="GEP131" s="21"/>
      <c r="GEQ131" s="21"/>
      <c r="GER131" s="21"/>
      <c r="GES131" s="21"/>
      <c r="GET131" s="21"/>
      <c r="GEU131" s="21"/>
      <c r="GEV131" s="21"/>
      <c r="GEW131" s="21"/>
      <c r="GEX131" s="21"/>
      <c r="GEY131" s="21"/>
      <c r="GEZ131" s="21"/>
      <c r="GFA131" s="21"/>
      <c r="GFB131" s="21"/>
      <c r="GFC131" s="21"/>
      <c r="GFD131" s="21"/>
      <c r="GFE131" s="21"/>
      <c r="GFF131" s="21"/>
      <c r="GFG131" s="21"/>
      <c r="GFH131" s="21"/>
      <c r="GFI131" s="21"/>
      <c r="GFJ131" s="21"/>
      <c r="GFK131" s="21"/>
      <c r="GFL131" s="21"/>
      <c r="GFM131" s="21"/>
      <c r="GFN131" s="21"/>
      <c r="GFO131" s="21"/>
      <c r="GFP131" s="21"/>
      <c r="GFQ131" s="21"/>
      <c r="GFR131" s="21"/>
      <c r="GFS131" s="21"/>
      <c r="GFT131" s="21"/>
      <c r="GFU131" s="21"/>
      <c r="GFV131" s="21"/>
      <c r="GFW131" s="21"/>
      <c r="GFX131" s="21"/>
      <c r="GFY131" s="21"/>
      <c r="GFZ131" s="21"/>
      <c r="GGA131" s="21"/>
      <c r="GGB131" s="21"/>
      <c r="GGC131" s="21"/>
      <c r="GGD131" s="21"/>
      <c r="GGE131" s="21"/>
      <c r="GGF131" s="21"/>
      <c r="GGG131" s="21"/>
      <c r="GGH131" s="21"/>
      <c r="GGI131" s="21"/>
      <c r="GGJ131" s="21"/>
      <c r="GGK131" s="21"/>
      <c r="GGL131" s="21"/>
      <c r="GGM131" s="21"/>
      <c r="GGN131" s="21"/>
      <c r="GGO131" s="21"/>
      <c r="GGP131" s="21"/>
      <c r="GGQ131" s="21"/>
      <c r="GGR131" s="21"/>
      <c r="GGS131" s="21"/>
      <c r="GGT131" s="21"/>
      <c r="GGU131" s="21"/>
      <c r="GGV131" s="21"/>
      <c r="GGW131" s="21"/>
      <c r="GGX131" s="21"/>
      <c r="GGY131" s="21"/>
      <c r="GGZ131" s="21"/>
      <c r="GHA131" s="21"/>
      <c r="GHB131" s="21"/>
      <c r="GHC131" s="21"/>
      <c r="GHD131" s="21"/>
      <c r="GHE131" s="21"/>
      <c r="GHF131" s="21"/>
      <c r="GHG131" s="21"/>
      <c r="GHH131" s="21"/>
      <c r="GHI131" s="21"/>
      <c r="GHJ131" s="21"/>
      <c r="GHK131" s="21"/>
      <c r="GHL131" s="21"/>
      <c r="GHM131" s="21"/>
      <c r="GHN131" s="21"/>
      <c r="GHO131" s="21"/>
      <c r="GHP131" s="21"/>
      <c r="GHQ131" s="21"/>
      <c r="GHR131" s="21"/>
      <c r="GHS131" s="21"/>
      <c r="GHT131" s="21"/>
      <c r="GHU131" s="21"/>
      <c r="GHV131" s="21"/>
      <c r="GHW131" s="21"/>
      <c r="GHX131" s="21"/>
      <c r="GHY131" s="21"/>
      <c r="GHZ131" s="21"/>
      <c r="GIA131" s="21"/>
      <c r="GIB131" s="21"/>
      <c r="GIC131" s="21"/>
      <c r="GID131" s="21"/>
      <c r="GIE131" s="21"/>
      <c r="GIF131" s="21"/>
      <c r="GIG131" s="21"/>
      <c r="GIH131" s="21"/>
      <c r="GII131" s="21"/>
      <c r="GIJ131" s="21"/>
      <c r="GIK131" s="21"/>
      <c r="GIL131" s="21"/>
      <c r="GIM131" s="21"/>
      <c r="GIN131" s="21"/>
      <c r="GIO131" s="21"/>
      <c r="GIP131" s="21"/>
      <c r="GIQ131" s="21"/>
      <c r="GIR131" s="21"/>
      <c r="GIS131" s="21"/>
      <c r="GIT131" s="21"/>
      <c r="GIU131" s="21"/>
      <c r="GIV131" s="21"/>
      <c r="GIW131" s="21"/>
      <c r="GIX131" s="21"/>
      <c r="GIY131" s="21"/>
      <c r="GIZ131" s="21"/>
      <c r="GJA131" s="21"/>
      <c r="GJB131" s="21"/>
      <c r="GJC131" s="21"/>
      <c r="GJD131" s="21"/>
      <c r="GJE131" s="21"/>
      <c r="GJF131" s="21"/>
      <c r="GJG131" s="21"/>
      <c r="GJH131" s="21"/>
      <c r="GJI131" s="21"/>
      <c r="GJJ131" s="21"/>
      <c r="GJK131" s="21"/>
      <c r="GJL131" s="21"/>
      <c r="GJM131" s="21"/>
      <c r="GJN131" s="21"/>
      <c r="GJO131" s="21"/>
      <c r="GJP131" s="21"/>
      <c r="GJQ131" s="21"/>
      <c r="GJR131" s="21"/>
      <c r="GJS131" s="21"/>
      <c r="GJT131" s="21"/>
      <c r="GJU131" s="21"/>
      <c r="GJV131" s="21"/>
      <c r="GJW131" s="21"/>
      <c r="GJX131" s="21"/>
      <c r="GJY131" s="21"/>
      <c r="GJZ131" s="21"/>
      <c r="GKA131" s="21"/>
      <c r="GKB131" s="21"/>
      <c r="GKC131" s="21"/>
      <c r="GKD131" s="21"/>
      <c r="GKE131" s="21"/>
      <c r="GKF131" s="21"/>
      <c r="GKG131" s="21"/>
      <c r="GKH131" s="21"/>
      <c r="GKI131" s="21"/>
      <c r="GKJ131" s="21"/>
      <c r="GKK131" s="21"/>
      <c r="GKL131" s="21"/>
      <c r="GKM131" s="21"/>
      <c r="GKN131" s="21"/>
      <c r="GKO131" s="21"/>
      <c r="GKP131" s="21"/>
      <c r="GKQ131" s="21"/>
      <c r="GKR131" s="21"/>
      <c r="GKS131" s="21"/>
      <c r="GKT131" s="21"/>
      <c r="GKU131" s="21"/>
      <c r="GKV131" s="21"/>
      <c r="GKW131" s="21"/>
      <c r="GKX131" s="21"/>
      <c r="GKY131" s="21"/>
      <c r="GKZ131" s="21"/>
      <c r="GLA131" s="21"/>
      <c r="GLB131" s="21"/>
      <c r="GLC131" s="21"/>
      <c r="GLD131" s="21"/>
      <c r="GLE131" s="21"/>
      <c r="GLF131" s="21"/>
      <c r="GLG131" s="21"/>
      <c r="GLH131" s="21"/>
      <c r="GLI131" s="21"/>
      <c r="GLJ131" s="21"/>
      <c r="GLK131" s="21"/>
      <c r="GLL131" s="21"/>
      <c r="GLM131" s="21"/>
      <c r="GLN131" s="21"/>
      <c r="GLO131" s="21"/>
      <c r="GLP131" s="21"/>
      <c r="GLQ131" s="21"/>
      <c r="GLR131" s="21"/>
      <c r="GLS131" s="21"/>
      <c r="GLT131" s="21"/>
      <c r="GLU131" s="21"/>
      <c r="GLV131" s="21"/>
      <c r="GLW131" s="21"/>
      <c r="GLX131" s="21"/>
      <c r="GLY131" s="21"/>
      <c r="GLZ131" s="21"/>
      <c r="GMA131" s="21"/>
      <c r="GMB131" s="21"/>
      <c r="GMC131" s="21"/>
      <c r="GMD131" s="21"/>
      <c r="GME131" s="21"/>
      <c r="GMF131" s="21"/>
      <c r="GMG131" s="21"/>
      <c r="GMH131" s="21"/>
      <c r="GMI131" s="21"/>
      <c r="GMJ131" s="21"/>
      <c r="GMK131" s="21"/>
      <c r="GML131" s="21"/>
      <c r="GMM131" s="21"/>
      <c r="GMN131" s="21"/>
      <c r="GMO131" s="21"/>
      <c r="GMP131" s="21"/>
      <c r="GMQ131" s="21"/>
      <c r="GMR131" s="21"/>
      <c r="GMS131" s="21"/>
      <c r="GMT131" s="21"/>
      <c r="GMU131" s="21"/>
      <c r="GMV131" s="21"/>
      <c r="GMW131" s="21"/>
      <c r="GMX131" s="21"/>
      <c r="GMY131" s="21"/>
      <c r="GMZ131" s="21"/>
      <c r="GNA131" s="21"/>
      <c r="GNB131" s="21"/>
      <c r="GNC131" s="21"/>
      <c r="GND131" s="21"/>
      <c r="GNE131" s="21"/>
      <c r="GNF131" s="21"/>
      <c r="GNG131" s="21"/>
      <c r="GNH131" s="21"/>
      <c r="GNI131" s="21"/>
      <c r="GNJ131" s="21"/>
      <c r="GNK131" s="21"/>
      <c r="GNL131" s="21"/>
      <c r="GNM131" s="21"/>
      <c r="GNN131" s="21"/>
      <c r="GNO131" s="21"/>
      <c r="GNP131" s="21"/>
      <c r="GNQ131" s="21"/>
      <c r="GNR131" s="21"/>
      <c r="GNS131" s="21"/>
      <c r="GNT131" s="21"/>
      <c r="GNU131" s="21"/>
      <c r="GNV131" s="21"/>
      <c r="GNW131" s="21"/>
      <c r="GNX131" s="21"/>
      <c r="GNY131" s="21"/>
      <c r="GNZ131" s="21"/>
      <c r="GOA131" s="21"/>
      <c r="GOB131" s="21"/>
      <c r="GOC131" s="21"/>
      <c r="GOD131" s="21"/>
      <c r="GOE131" s="21"/>
      <c r="GOF131" s="21"/>
      <c r="GOG131" s="21"/>
      <c r="GOH131" s="21"/>
      <c r="GOI131" s="21"/>
      <c r="GOJ131" s="21"/>
      <c r="GOK131" s="21"/>
      <c r="GOL131" s="21"/>
      <c r="GOM131" s="21"/>
      <c r="GON131" s="21"/>
      <c r="GOO131" s="21"/>
      <c r="GOP131" s="21"/>
      <c r="GOQ131" s="21"/>
      <c r="GOR131" s="21"/>
      <c r="GOS131" s="21"/>
      <c r="GOT131" s="21"/>
      <c r="GOU131" s="21"/>
      <c r="GOV131" s="21"/>
      <c r="GOW131" s="21"/>
      <c r="GOX131" s="21"/>
      <c r="GOY131" s="21"/>
      <c r="GOZ131" s="21"/>
      <c r="GPA131" s="21"/>
      <c r="GPB131" s="21"/>
      <c r="GPC131" s="21"/>
      <c r="GPD131" s="21"/>
      <c r="GPE131" s="21"/>
      <c r="GPF131" s="21"/>
      <c r="GPG131" s="21"/>
      <c r="GPH131" s="21"/>
      <c r="GPI131" s="21"/>
      <c r="GPJ131" s="21"/>
      <c r="GPK131" s="21"/>
      <c r="GPL131" s="21"/>
      <c r="GPM131" s="21"/>
      <c r="GPN131" s="21"/>
      <c r="GPO131" s="21"/>
      <c r="GPP131" s="21"/>
      <c r="GPQ131" s="21"/>
      <c r="GPR131" s="21"/>
      <c r="GPS131" s="21"/>
      <c r="GPT131" s="21"/>
      <c r="GPU131" s="21"/>
      <c r="GPV131" s="21"/>
      <c r="GPW131" s="21"/>
      <c r="GPX131" s="21"/>
      <c r="GPY131" s="21"/>
      <c r="GPZ131" s="21"/>
      <c r="GQA131" s="21"/>
      <c r="GQB131" s="21"/>
      <c r="GQC131" s="21"/>
      <c r="GQD131" s="21"/>
      <c r="GQE131" s="21"/>
      <c r="GQF131" s="21"/>
      <c r="GQG131" s="21"/>
      <c r="GQH131" s="21"/>
      <c r="GQI131" s="21"/>
      <c r="GQJ131" s="21"/>
      <c r="GQK131" s="21"/>
      <c r="GQL131" s="21"/>
      <c r="GQM131" s="21"/>
      <c r="GQN131" s="21"/>
      <c r="GQO131" s="21"/>
      <c r="GQP131" s="21"/>
      <c r="GQQ131" s="21"/>
      <c r="GQR131" s="21"/>
      <c r="GQS131" s="21"/>
      <c r="GQT131" s="21"/>
      <c r="GQU131" s="21"/>
      <c r="GQV131" s="21"/>
      <c r="GQW131" s="21"/>
      <c r="GQX131" s="21"/>
      <c r="GQY131" s="21"/>
      <c r="GQZ131" s="21"/>
      <c r="GRA131" s="21"/>
      <c r="GRB131" s="21"/>
      <c r="GRC131" s="21"/>
      <c r="GRD131" s="21"/>
      <c r="GRE131" s="21"/>
      <c r="GRF131" s="21"/>
      <c r="GRG131" s="21"/>
      <c r="GRH131" s="21"/>
      <c r="GRI131" s="21"/>
      <c r="GRJ131" s="21"/>
      <c r="GRK131" s="21"/>
      <c r="GRL131" s="21"/>
      <c r="GRM131" s="21"/>
      <c r="GRN131" s="21"/>
      <c r="GRO131" s="21"/>
      <c r="GRP131" s="21"/>
      <c r="GRQ131" s="21"/>
      <c r="GRR131" s="21"/>
      <c r="GRS131" s="21"/>
      <c r="GRT131" s="21"/>
      <c r="GRU131" s="21"/>
      <c r="GRV131" s="21"/>
      <c r="GRW131" s="21"/>
      <c r="GRX131" s="21"/>
      <c r="GRY131" s="21"/>
      <c r="GRZ131" s="21"/>
      <c r="GSA131" s="21"/>
      <c r="GSB131" s="21"/>
      <c r="GSC131" s="21"/>
      <c r="GSD131" s="21"/>
      <c r="GSE131" s="21"/>
      <c r="GSF131" s="21"/>
      <c r="GSG131" s="21"/>
      <c r="GSH131" s="21"/>
      <c r="GSI131" s="21"/>
      <c r="GSJ131" s="21"/>
      <c r="GSK131" s="21"/>
      <c r="GSL131" s="21"/>
      <c r="GSM131" s="21"/>
      <c r="GSN131" s="21"/>
      <c r="GSO131" s="21"/>
      <c r="GSP131" s="21"/>
      <c r="GSQ131" s="21"/>
      <c r="GSR131" s="21"/>
      <c r="GSS131" s="21"/>
      <c r="GST131" s="21"/>
      <c r="GSU131" s="21"/>
      <c r="GSV131" s="21"/>
      <c r="GSW131" s="21"/>
      <c r="GSX131" s="21"/>
      <c r="GSY131" s="21"/>
      <c r="GSZ131" s="21"/>
      <c r="GTA131" s="21"/>
      <c r="GTB131" s="21"/>
      <c r="GTC131" s="21"/>
      <c r="GTD131" s="21"/>
      <c r="GTE131" s="21"/>
      <c r="GTF131" s="21"/>
      <c r="GTG131" s="21"/>
      <c r="GTH131" s="21"/>
      <c r="GTI131" s="21"/>
      <c r="GTJ131" s="21"/>
      <c r="GTK131" s="21"/>
      <c r="GTL131" s="21"/>
      <c r="GTM131" s="21"/>
      <c r="GTN131" s="21"/>
      <c r="GTO131" s="21"/>
      <c r="GTP131" s="21"/>
      <c r="GTQ131" s="21"/>
      <c r="GTR131" s="21"/>
      <c r="GTS131" s="21"/>
      <c r="GTT131" s="21"/>
      <c r="GTU131" s="21"/>
      <c r="GTV131" s="21"/>
      <c r="GTW131" s="21"/>
      <c r="GTX131" s="21"/>
      <c r="GTY131" s="21"/>
      <c r="GTZ131" s="21"/>
      <c r="GUA131" s="21"/>
      <c r="GUB131" s="21"/>
      <c r="GUC131" s="21"/>
      <c r="GUD131" s="21"/>
      <c r="GUE131" s="21"/>
      <c r="GUF131" s="21"/>
      <c r="GUG131" s="21"/>
      <c r="GUH131" s="21"/>
      <c r="GUI131" s="21"/>
      <c r="GUJ131" s="21"/>
      <c r="GUK131" s="21"/>
      <c r="GUL131" s="21"/>
      <c r="GUM131" s="21"/>
      <c r="GUN131" s="21"/>
      <c r="GUO131" s="21"/>
      <c r="GUP131" s="21"/>
      <c r="GUQ131" s="21"/>
      <c r="GUR131" s="21"/>
      <c r="GUS131" s="21"/>
      <c r="GUT131" s="21"/>
      <c r="GUU131" s="21"/>
      <c r="GUV131" s="21"/>
      <c r="GUW131" s="21"/>
      <c r="GUX131" s="21"/>
      <c r="GUY131" s="21"/>
      <c r="GUZ131" s="21"/>
      <c r="GVA131" s="21"/>
      <c r="GVB131" s="21"/>
      <c r="GVC131" s="21"/>
      <c r="GVD131" s="21"/>
      <c r="GVE131" s="21"/>
      <c r="GVF131" s="21"/>
      <c r="GVG131" s="21"/>
      <c r="GVH131" s="21"/>
      <c r="GVI131" s="21"/>
      <c r="GVJ131" s="21"/>
      <c r="GVK131" s="21"/>
      <c r="GVL131" s="21"/>
      <c r="GVM131" s="21"/>
      <c r="GVN131" s="21"/>
      <c r="GVO131" s="21"/>
      <c r="GVP131" s="21"/>
      <c r="GVQ131" s="21"/>
      <c r="GVR131" s="21"/>
      <c r="GVS131" s="21"/>
      <c r="GVT131" s="21"/>
      <c r="GVU131" s="21"/>
      <c r="GVV131" s="21"/>
      <c r="GVW131" s="21"/>
      <c r="GVX131" s="21"/>
      <c r="GVY131" s="21"/>
      <c r="GVZ131" s="21"/>
      <c r="GWA131" s="21"/>
      <c r="GWB131" s="21"/>
      <c r="GWC131" s="21"/>
      <c r="GWD131" s="21"/>
      <c r="GWE131" s="21"/>
      <c r="GWF131" s="21"/>
      <c r="GWG131" s="21"/>
      <c r="GWH131" s="21"/>
      <c r="GWI131" s="21"/>
      <c r="GWJ131" s="21"/>
      <c r="GWK131" s="21"/>
      <c r="GWL131" s="21"/>
      <c r="GWM131" s="21"/>
      <c r="GWN131" s="21"/>
      <c r="GWO131" s="21"/>
      <c r="GWP131" s="21"/>
      <c r="GWQ131" s="21"/>
      <c r="GWR131" s="21"/>
      <c r="GWS131" s="21"/>
      <c r="GWT131" s="21"/>
      <c r="GWU131" s="21"/>
      <c r="GWV131" s="21"/>
      <c r="GWW131" s="21"/>
      <c r="GWX131" s="21"/>
      <c r="GWY131" s="21"/>
      <c r="GWZ131" s="21"/>
      <c r="GXA131" s="21"/>
      <c r="GXB131" s="21"/>
      <c r="GXC131" s="21"/>
      <c r="GXD131" s="21"/>
      <c r="GXE131" s="21"/>
      <c r="GXF131" s="21"/>
      <c r="GXG131" s="21"/>
      <c r="GXH131" s="21"/>
      <c r="GXI131" s="21"/>
      <c r="GXJ131" s="21"/>
      <c r="GXK131" s="21"/>
      <c r="GXL131" s="21"/>
      <c r="GXM131" s="21"/>
      <c r="GXN131" s="21"/>
      <c r="GXO131" s="21"/>
      <c r="GXP131" s="21"/>
      <c r="GXQ131" s="21"/>
      <c r="GXR131" s="21"/>
      <c r="GXS131" s="21"/>
      <c r="GXT131" s="21"/>
      <c r="GXU131" s="21"/>
      <c r="GXV131" s="21"/>
      <c r="GXW131" s="21"/>
      <c r="GXX131" s="21"/>
      <c r="GXY131" s="21"/>
      <c r="GXZ131" s="21"/>
      <c r="GYA131" s="21"/>
      <c r="GYB131" s="21"/>
      <c r="GYC131" s="21"/>
      <c r="GYD131" s="21"/>
      <c r="GYE131" s="21"/>
      <c r="GYF131" s="21"/>
      <c r="GYG131" s="21"/>
      <c r="GYH131" s="21"/>
      <c r="GYI131" s="21"/>
      <c r="GYJ131" s="21"/>
      <c r="GYK131" s="21"/>
      <c r="GYL131" s="21"/>
      <c r="GYM131" s="21"/>
      <c r="GYN131" s="21"/>
      <c r="GYO131" s="21"/>
      <c r="GYP131" s="21"/>
      <c r="GYQ131" s="21"/>
      <c r="GYR131" s="21"/>
      <c r="GYS131" s="21"/>
      <c r="GYT131" s="21"/>
      <c r="GYU131" s="21"/>
      <c r="GYV131" s="21"/>
      <c r="GYW131" s="21"/>
      <c r="GYX131" s="21"/>
      <c r="GYY131" s="21"/>
      <c r="GYZ131" s="21"/>
      <c r="GZA131" s="21"/>
      <c r="GZB131" s="21"/>
      <c r="GZC131" s="21"/>
      <c r="GZD131" s="21"/>
      <c r="GZE131" s="21"/>
      <c r="GZF131" s="21"/>
      <c r="GZG131" s="21"/>
      <c r="GZH131" s="21"/>
      <c r="GZI131" s="21"/>
      <c r="GZJ131" s="21"/>
      <c r="GZK131" s="21"/>
      <c r="GZL131" s="21"/>
      <c r="GZM131" s="21"/>
      <c r="GZN131" s="21"/>
      <c r="GZO131" s="21"/>
      <c r="GZP131" s="21"/>
      <c r="GZQ131" s="21"/>
      <c r="GZR131" s="21"/>
      <c r="GZS131" s="21"/>
      <c r="GZT131" s="21"/>
      <c r="GZU131" s="21"/>
      <c r="GZV131" s="21"/>
      <c r="GZW131" s="21"/>
      <c r="GZX131" s="21"/>
      <c r="GZY131" s="21"/>
      <c r="GZZ131" s="21"/>
      <c r="HAA131" s="21"/>
      <c r="HAB131" s="21"/>
      <c r="HAC131" s="21"/>
      <c r="HAD131" s="21"/>
      <c r="HAE131" s="21"/>
      <c r="HAF131" s="21"/>
      <c r="HAG131" s="21"/>
      <c r="HAH131" s="21"/>
      <c r="HAI131" s="21"/>
      <c r="HAJ131" s="21"/>
      <c r="HAK131" s="21"/>
      <c r="HAL131" s="21"/>
      <c r="HAM131" s="21"/>
      <c r="HAN131" s="21"/>
      <c r="HAO131" s="21"/>
      <c r="HAP131" s="21"/>
      <c r="HAQ131" s="21"/>
      <c r="HAR131" s="21"/>
      <c r="HAS131" s="21"/>
      <c r="HAT131" s="21"/>
      <c r="HAU131" s="21"/>
      <c r="HAV131" s="21"/>
      <c r="HAW131" s="21"/>
      <c r="HAX131" s="21"/>
      <c r="HAY131" s="21"/>
      <c r="HAZ131" s="21"/>
      <c r="HBA131" s="21"/>
      <c r="HBB131" s="21"/>
      <c r="HBC131" s="21"/>
      <c r="HBD131" s="21"/>
      <c r="HBE131" s="21"/>
      <c r="HBF131" s="21"/>
      <c r="HBG131" s="21"/>
      <c r="HBH131" s="21"/>
      <c r="HBI131" s="21"/>
      <c r="HBJ131" s="21"/>
      <c r="HBK131" s="21"/>
      <c r="HBL131" s="21"/>
      <c r="HBM131" s="21"/>
      <c r="HBN131" s="21"/>
      <c r="HBO131" s="21"/>
      <c r="HBP131" s="21"/>
      <c r="HBQ131" s="21"/>
      <c r="HBR131" s="21"/>
      <c r="HBS131" s="21"/>
      <c r="HBT131" s="21"/>
      <c r="HBU131" s="21"/>
      <c r="HBV131" s="21"/>
      <c r="HBW131" s="21"/>
      <c r="HBX131" s="21"/>
      <c r="HBY131" s="21"/>
      <c r="HBZ131" s="21"/>
      <c r="HCA131" s="21"/>
      <c r="HCB131" s="21"/>
      <c r="HCC131" s="21"/>
      <c r="HCD131" s="21"/>
      <c r="HCE131" s="21"/>
      <c r="HCF131" s="21"/>
      <c r="HCG131" s="21"/>
      <c r="HCH131" s="21"/>
      <c r="HCI131" s="21"/>
      <c r="HCJ131" s="21"/>
      <c r="HCK131" s="21"/>
      <c r="HCL131" s="21"/>
      <c r="HCM131" s="21"/>
      <c r="HCN131" s="21"/>
      <c r="HCO131" s="21"/>
      <c r="HCP131" s="21"/>
      <c r="HCQ131" s="21"/>
      <c r="HCR131" s="21"/>
      <c r="HCS131" s="21"/>
      <c r="HCT131" s="21"/>
      <c r="HCU131" s="21"/>
      <c r="HCV131" s="21"/>
      <c r="HCW131" s="21"/>
      <c r="HCX131" s="21"/>
      <c r="HCY131" s="21"/>
      <c r="HCZ131" s="21"/>
      <c r="HDA131" s="21"/>
      <c r="HDB131" s="21"/>
      <c r="HDC131" s="21"/>
      <c r="HDD131" s="21"/>
      <c r="HDE131" s="21"/>
      <c r="HDF131" s="21"/>
      <c r="HDG131" s="21"/>
      <c r="HDH131" s="21"/>
      <c r="HDI131" s="21"/>
      <c r="HDJ131" s="21"/>
      <c r="HDK131" s="21"/>
      <c r="HDL131" s="21"/>
      <c r="HDM131" s="21"/>
      <c r="HDN131" s="21"/>
      <c r="HDO131" s="21"/>
      <c r="HDP131" s="21"/>
      <c r="HDQ131" s="21"/>
      <c r="HDR131" s="21"/>
      <c r="HDS131" s="21"/>
      <c r="HDT131" s="21"/>
      <c r="HDU131" s="21"/>
      <c r="HDV131" s="21"/>
      <c r="HDW131" s="21"/>
      <c r="HDX131" s="21"/>
      <c r="HDY131" s="21"/>
      <c r="HDZ131" s="21"/>
      <c r="HEA131" s="21"/>
      <c r="HEB131" s="21"/>
      <c r="HEC131" s="21"/>
      <c r="HED131" s="21"/>
      <c r="HEE131" s="21"/>
      <c r="HEF131" s="21"/>
      <c r="HEG131" s="21"/>
      <c r="HEH131" s="21"/>
      <c r="HEI131" s="21"/>
      <c r="HEJ131" s="21"/>
      <c r="HEK131" s="21"/>
      <c r="HEL131" s="21"/>
      <c r="HEM131" s="21"/>
      <c r="HEN131" s="21"/>
      <c r="HEO131" s="21"/>
      <c r="HEP131" s="21"/>
      <c r="HEQ131" s="21"/>
      <c r="HER131" s="21"/>
      <c r="HES131" s="21"/>
      <c r="HET131" s="21"/>
      <c r="HEU131" s="21"/>
      <c r="HEV131" s="21"/>
      <c r="HEW131" s="21"/>
      <c r="HEX131" s="21"/>
      <c r="HEY131" s="21"/>
      <c r="HEZ131" s="21"/>
      <c r="HFA131" s="21"/>
      <c r="HFB131" s="21"/>
      <c r="HFC131" s="21"/>
      <c r="HFD131" s="21"/>
      <c r="HFE131" s="21"/>
      <c r="HFF131" s="21"/>
      <c r="HFG131" s="21"/>
      <c r="HFH131" s="21"/>
      <c r="HFI131" s="21"/>
      <c r="HFJ131" s="21"/>
      <c r="HFK131" s="21"/>
      <c r="HFL131" s="21"/>
      <c r="HFM131" s="21"/>
      <c r="HFN131" s="21"/>
      <c r="HFO131" s="21"/>
      <c r="HFP131" s="21"/>
      <c r="HFQ131" s="21"/>
      <c r="HFR131" s="21"/>
      <c r="HFS131" s="21"/>
      <c r="HFT131" s="21"/>
      <c r="HFU131" s="21"/>
      <c r="HFV131" s="21"/>
      <c r="HFW131" s="21"/>
      <c r="HFX131" s="21"/>
      <c r="HFY131" s="21"/>
      <c r="HFZ131" s="21"/>
      <c r="HGA131" s="21"/>
      <c r="HGB131" s="21"/>
      <c r="HGC131" s="21"/>
      <c r="HGD131" s="21"/>
      <c r="HGE131" s="21"/>
      <c r="HGF131" s="21"/>
      <c r="HGG131" s="21"/>
      <c r="HGH131" s="21"/>
      <c r="HGI131" s="21"/>
      <c r="HGJ131" s="21"/>
      <c r="HGK131" s="21"/>
      <c r="HGL131" s="21"/>
      <c r="HGM131" s="21"/>
      <c r="HGN131" s="21"/>
      <c r="HGO131" s="21"/>
      <c r="HGP131" s="21"/>
      <c r="HGQ131" s="21"/>
      <c r="HGR131" s="21"/>
      <c r="HGS131" s="21"/>
      <c r="HGT131" s="21"/>
      <c r="HGU131" s="21"/>
      <c r="HGV131" s="21"/>
      <c r="HGW131" s="21"/>
      <c r="HGX131" s="21"/>
      <c r="HGY131" s="21"/>
      <c r="HGZ131" s="21"/>
      <c r="HHA131" s="21"/>
      <c r="HHB131" s="21"/>
      <c r="HHC131" s="21"/>
      <c r="HHD131" s="21"/>
      <c r="HHE131" s="21"/>
      <c r="HHF131" s="21"/>
      <c r="HHG131" s="21"/>
      <c r="HHH131" s="21"/>
      <c r="HHI131" s="21"/>
      <c r="HHJ131" s="21"/>
      <c r="HHK131" s="21"/>
      <c r="HHL131" s="21"/>
      <c r="HHM131" s="21"/>
      <c r="HHN131" s="21"/>
      <c r="HHO131" s="21"/>
      <c r="HHP131" s="21"/>
      <c r="HHQ131" s="21"/>
      <c r="HHR131" s="21"/>
      <c r="HHS131" s="21"/>
      <c r="HHT131" s="21"/>
      <c r="HHU131" s="21"/>
      <c r="HHV131" s="21"/>
      <c r="HHW131" s="21"/>
      <c r="HHX131" s="21"/>
      <c r="HHY131" s="21"/>
      <c r="HHZ131" s="21"/>
      <c r="HIA131" s="21"/>
      <c r="HIB131" s="21"/>
      <c r="HIC131" s="21"/>
      <c r="HID131" s="21"/>
      <c r="HIE131" s="21"/>
      <c r="HIF131" s="21"/>
      <c r="HIG131" s="21"/>
      <c r="HIH131" s="21"/>
      <c r="HII131" s="21"/>
      <c r="HIJ131" s="21"/>
      <c r="HIK131" s="21"/>
      <c r="HIL131" s="21"/>
      <c r="HIM131" s="21"/>
      <c r="HIN131" s="21"/>
      <c r="HIO131" s="21"/>
      <c r="HIP131" s="21"/>
      <c r="HIQ131" s="21"/>
      <c r="HIR131" s="21"/>
      <c r="HIS131" s="21"/>
      <c r="HIT131" s="21"/>
      <c r="HIU131" s="21"/>
      <c r="HIV131" s="21"/>
      <c r="HIW131" s="21"/>
      <c r="HIX131" s="21"/>
      <c r="HIY131" s="21"/>
      <c r="HIZ131" s="21"/>
      <c r="HJA131" s="21"/>
      <c r="HJB131" s="21"/>
      <c r="HJC131" s="21"/>
      <c r="HJD131" s="21"/>
      <c r="HJE131" s="21"/>
      <c r="HJF131" s="21"/>
      <c r="HJG131" s="21"/>
      <c r="HJH131" s="21"/>
      <c r="HJI131" s="21"/>
      <c r="HJJ131" s="21"/>
      <c r="HJK131" s="21"/>
      <c r="HJL131" s="21"/>
      <c r="HJM131" s="21"/>
      <c r="HJN131" s="21"/>
      <c r="HJO131" s="21"/>
      <c r="HJP131" s="21"/>
      <c r="HJQ131" s="21"/>
      <c r="HJR131" s="21"/>
      <c r="HJS131" s="21"/>
      <c r="HJT131" s="21"/>
      <c r="HJU131" s="21"/>
      <c r="HJV131" s="21"/>
      <c r="HJW131" s="21"/>
      <c r="HJX131" s="21"/>
      <c r="HJY131" s="21"/>
      <c r="HJZ131" s="21"/>
      <c r="HKA131" s="21"/>
      <c r="HKB131" s="21"/>
      <c r="HKC131" s="21"/>
      <c r="HKD131" s="21"/>
      <c r="HKE131" s="21"/>
      <c r="HKF131" s="21"/>
      <c r="HKG131" s="21"/>
      <c r="HKH131" s="21"/>
      <c r="HKI131" s="21"/>
      <c r="HKJ131" s="21"/>
      <c r="HKK131" s="21"/>
      <c r="HKL131" s="21"/>
      <c r="HKM131" s="21"/>
      <c r="HKN131" s="21"/>
      <c r="HKO131" s="21"/>
      <c r="HKP131" s="21"/>
      <c r="HKQ131" s="21"/>
      <c r="HKR131" s="21"/>
      <c r="HKS131" s="21"/>
      <c r="HKT131" s="21"/>
      <c r="HKU131" s="21"/>
      <c r="HKV131" s="21"/>
      <c r="HKW131" s="21"/>
      <c r="HKX131" s="21"/>
      <c r="HKY131" s="21"/>
      <c r="HKZ131" s="21"/>
      <c r="HLA131" s="21"/>
      <c r="HLB131" s="21"/>
      <c r="HLC131" s="21"/>
      <c r="HLD131" s="21"/>
      <c r="HLE131" s="21"/>
      <c r="HLF131" s="21"/>
      <c r="HLG131" s="21"/>
      <c r="HLH131" s="21"/>
      <c r="HLI131" s="21"/>
      <c r="HLJ131" s="21"/>
      <c r="HLK131" s="21"/>
      <c r="HLL131" s="21"/>
      <c r="HLM131" s="21"/>
      <c r="HLN131" s="21"/>
      <c r="HLO131" s="21"/>
      <c r="HLP131" s="21"/>
      <c r="HLQ131" s="21"/>
      <c r="HLR131" s="21"/>
      <c r="HLS131" s="21"/>
      <c r="HLT131" s="21"/>
      <c r="HLU131" s="21"/>
      <c r="HLV131" s="21"/>
      <c r="HLW131" s="21"/>
      <c r="HLX131" s="21"/>
      <c r="HLY131" s="21"/>
      <c r="HLZ131" s="21"/>
      <c r="HMA131" s="21"/>
      <c r="HMB131" s="21"/>
      <c r="HMC131" s="21"/>
      <c r="HMD131" s="21"/>
      <c r="HME131" s="21"/>
      <c r="HMF131" s="21"/>
      <c r="HMG131" s="21"/>
      <c r="HMH131" s="21"/>
      <c r="HMI131" s="21"/>
      <c r="HMJ131" s="21"/>
      <c r="HMK131" s="21"/>
      <c r="HML131" s="21"/>
      <c r="HMM131" s="21"/>
      <c r="HMN131" s="21"/>
      <c r="HMO131" s="21"/>
      <c r="HMP131" s="21"/>
      <c r="HMQ131" s="21"/>
      <c r="HMR131" s="21"/>
      <c r="HMS131" s="21"/>
      <c r="HMT131" s="21"/>
      <c r="HMU131" s="21"/>
      <c r="HMV131" s="21"/>
      <c r="HMW131" s="21"/>
      <c r="HMX131" s="21"/>
      <c r="HMY131" s="21"/>
      <c r="HMZ131" s="21"/>
      <c r="HNA131" s="21"/>
      <c r="HNB131" s="21"/>
      <c r="HNC131" s="21"/>
      <c r="HND131" s="21"/>
      <c r="HNE131" s="21"/>
      <c r="HNF131" s="21"/>
      <c r="HNG131" s="21"/>
      <c r="HNH131" s="21"/>
      <c r="HNI131" s="21"/>
      <c r="HNJ131" s="21"/>
      <c r="HNK131" s="21"/>
      <c r="HNL131" s="21"/>
      <c r="HNM131" s="21"/>
      <c r="HNN131" s="21"/>
      <c r="HNO131" s="21"/>
      <c r="HNP131" s="21"/>
      <c r="HNQ131" s="21"/>
      <c r="HNR131" s="21"/>
      <c r="HNS131" s="21"/>
      <c r="HNT131" s="21"/>
      <c r="HNU131" s="21"/>
      <c r="HNV131" s="21"/>
      <c r="HNW131" s="21"/>
      <c r="HNX131" s="21"/>
      <c r="HNY131" s="21"/>
      <c r="HNZ131" s="21"/>
      <c r="HOA131" s="21"/>
      <c r="HOB131" s="21"/>
      <c r="HOC131" s="21"/>
      <c r="HOD131" s="21"/>
      <c r="HOE131" s="21"/>
      <c r="HOF131" s="21"/>
      <c r="HOG131" s="21"/>
      <c r="HOH131" s="21"/>
      <c r="HOI131" s="21"/>
      <c r="HOJ131" s="21"/>
      <c r="HOK131" s="21"/>
      <c r="HOL131" s="21"/>
      <c r="HOM131" s="21"/>
      <c r="HON131" s="21"/>
      <c r="HOO131" s="21"/>
      <c r="HOP131" s="21"/>
      <c r="HOQ131" s="21"/>
      <c r="HOR131" s="21"/>
      <c r="HOS131" s="21"/>
      <c r="HOT131" s="21"/>
      <c r="HOU131" s="21"/>
      <c r="HOV131" s="21"/>
      <c r="HOW131" s="21"/>
      <c r="HOX131" s="21"/>
      <c r="HOY131" s="21"/>
      <c r="HOZ131" s="21"/>
      <c r="HPA131" s="21"/>
      <c r="HPB131" s="21"/>
      <c r="HPC131" s="21"/>
      <c r="HPD131" s="21"/>
      <c r="HPE131" s="21"/>
      <c r="HPF131" s="21"/>
      <c r="HPG131" s="21"/>
      <c r="HPH131" s="21"/>
      <c r="HPI131" s="21"/>
      <c r="HPJ131" s="21"/>
      <c r="HPK131" s="21"/>
      <c r="HPL131" s="21"/>
      <c r="HPM131" s="21"/>
      <c r="HPN131" s="21"/>
      <c r="HPO131" s="21"/>
      <c r="HPP131" s="21"/>
      <c r="HPQ131" s="21"/>
      <c r="HPR131" s="21"/>
      <c r="HPS131" s="21"/>
      <c r="HPT131" s="21"/>
      <c r="HPU131" s="21"/>
      <c r="HPV131" s="21"/>
      <c r="HPW131" s="21"/>
      <c r="HPX131" s="21"/>
      <c r="HPY131" s="21"/>
      <c r="HPZ131" s="21"/>
      <c r="HQA131" s="21"/>
      <c r="HQB131" s="21"/>
      <c r="HQC131" s="21"/>
      <c r="HQD131" s="21"/>
      <c r="HQE131" s="21"/>
      <c r="HQF131" s="21"/>
      <c r="HQG131" s="21"/>
      <c r="HQH131" s="21"/>
      <c r="HQI131" s="21"/>
      <c r="HQJ131" s="21"/>
      <c r="HQK131" s="21"/>
      <c r="HQL131" s="21"/>
      <c r="HQM131" s="21"/>
      <c r="HQN131" s="21"/>
      <c r="HQO131" s="21"/>
      <c r="HQP131" s="21"/>
      <c r="HQQ131" s="21"/>
      <c r="HQR131" s="21"/>
      <c r="HQS131" s="21"/>
      <c r="HQT131" s="21"/>
      <c r="HQU131" s="21"/>
      <c r="HQV131" s="21"/>
      <c r="HQW131" s="21"/>
      <c r="HQX131" s="21"/>
      <c r="HQY131" s="21"/>
      <c r="HQZ131" s="21"/>
      <c r="HRA131" s="21"/>
      <c r="HRB131" s="21"/>
      <c r="HRC131" s="21"/>
      <c r="HRD131" s="21"/>
      <c r="HRE131" s="21"/>
      <c r="HRF131" s="21"/>
      <c r="HRG131" s="21"/>
      <c r="HRH131" s="21"/>
      <c r="HRI131" s="21"/>
      <c r="HRJ131" s="21"/>
      <c r="HRK131" s="21"/>
      <c r="HRL131" s="21"/>
      <c r="HRM131" s="21"/>
      <c r="HRN131" s="21"/>
      <c r="HRO131" s="21"/>
      <c r="HRP131" s="21"/>
      <c r="HRQ131" s="21"/>
      <c r="HRR131" s="21"/>
      <c r="HRS131" s="21"/>
      <c r="HRT131" s="21"/>
      <c r="HRU131" s="21"/>
      <c r="HRV131" s="21"/>
      <c r="HRW131" s="21"/>
      <c r="HRX131" s="21"/>
      <c r="HRY131" s="21"/>
      <c r="HRZ131" s="21"/>
      <c r="HSA131" s="21"/>
      <c r="HSB131" s="21"/>
      <c r="HSC131" s="21"/>
      <c r="HSD131" s="21"/>
      <c r="HSE131" s="21"/>
      <c r="HSF131" s="21"/>
      <c r="HSG131" s="21"/>
      <c r="HSH131" s="21"/>
      <c r="HSI131" s="21"/>
      <c r="HSJ131" s="21"/>
      <c r="HSK131" s="21"/>
      <c r="HSL131" s="21"/>
      <c r="HSM131" s="21"/>
      <c r="HSN131" s="21"/>
      <c r="HSO131" s="21"/>
      <c r="HSP131" s="21"/>
      <c r="HSQ131" s="21"/>
      <c r="HSR131" s="21"/>
      <c r="HSS131" s="21"/>
      <c r="HST131" s="21"/>
      <c r="HSU131" s="21"/>
      <c r="HSV131" s="21"/>
      <c r="HSW131" s="21"/>
      <c r="HSX131" s="21"/>
      <c r="HSY131" s="21"/>
      <c r="HSZ131" s="21"/>
      <c r="HTA131" s="21"/>
      <c r="HTB131" s="21"/>
      <c r="HTC131" s="21"/>
      <c r="HTD131" s="21"/>
      <c r="HTE131" s="21"/>
      <c r="HTF131" s="21"/>
      <c r="HTG131" s="21"/>
      <c r="HTH131" s="21"/>
      <c r="HTI131" s="21"/>
      <c r="HTJ131" s="21"/>
      <c r="HTK131" s="21"/>
      <c r="HTL131" s="21"/>
      <c r="HTM131" s="21"/>
      <c r="HTN131" s="21"/>
      <c r="HTO131" s="21"/>
      <c r="HTP131" s="21"/>
      <c r="HTQ131" s="21"/>
      <c r="HTR131" s="21"/>
      <c r="HTS131" s="21"/>
      <c r="HTT131" s="21"/>
      <c r="HTU131" s="21"/>
      <c r="HTV131" s="21"/>
      <c r="HTW131" s="21"/>
      <c r="HTX131" s="21"/>
      <c r="HTY131" s="21"/>
      <c r="HTZ131" s="21"/>
      <c r="HUA131" s="21"/>
      <c r="HUB131" s="21"/>
      <c r="HUC131" s="21"/>
      <c r="HUD131" s="21"/>
      <c r="HUE131" s="21"/>
      <c r="HUF131" s="21"/>
      <c r="HUG131" s="21"/>
      <c r="HUH131" s="21"/>
      <c r="HUI131" s="21"/>
      <c r="HUJ131" s="21"/>
      <c r="HUK131" s="21"/>
      <c r="HUL131" s="21"/>
      <c r="HUM131" s="21"/>
      <c r="HUN131" s="21"/>
      <c r="HUO131" s="21"/>
      <c r="HUP131" s="21"/>
      <c r="HUQ131" s="21"/>
      <c r="HUR131" s="21"/>
      <c r="HUS131" s="21"/>
      <c r="HUT131" s="21"/>
      <c r="HUU131" s="21"/>
      <c r="HUV131" s="21"/>
      <c r="HUW131" s="21"/>
      <c r="HUX131" s="21"/>
      <c r="HUY131" s="21"/>
      <c r="HUZ131" s="21"/>
      <c r="HVA131" s="21"/>
      <c r="HVB131" s="21"/>
      <c r="HVC131" s="21"/>
      <c r="HVD131" s="21"/>
      <c r="HVE131" s="21"/>
      <c r="HVF131" s="21"/>
      <c r="HVG131" s="21"/>
      <c r="HVH131" s="21"/>
      <c r="HVI131" s="21"/>
      <c r="HVJ131" s="21"/>
      <c r="HVK131" s="21"/>
      <c r="HVL131" s="21"/>
      <c r="HVM131" s="21"/>
      <c r="HVN131" s="21"/>
      <c r="HVO131" s="21"/>
      <c r="HVP131" s="21"/>
      <c r="HVQ131" s="21"/>
      <c r="HVR131" s="21"/>
      <c r="HVS131" s="21"/>
      <c r="HVT131" s="21"/>
      <c r="HVU131" s="21"/>
      <c r="HVV131" s="21"/>
      <c r="HVW131" s="21"/>
      <c r="HVX131" s="21"/>
      <c r="HVY131" s="21"/>
      <c r="HVZ131" s="21"/>
      <c r="HWA131" s="21"/>
      <c r="HWB131" s="21"/>
      <c r="HWC131" s="21"/>
      <c r="HWD131" s="21"/>
      <c r="HWE131" s="21"/>
      <c r="HWF131" s="21"/>
      <c r="HWG131" s="21"/>
      <c r="HWH131" s="21"/>
      <c r="HWI131" s="21"/>
      <c r="HWJ131" s="21"/>
      <c r="HWK131" s="21"/>
      <c r="HWL131" s="21"/>
      <c r="HWM131" s="21"/>
      <c r="HWN131" s="21"/>
      <c r="HWO131" s="21"/>
      <c r="HWP131" s="21"/>
      <c r="HWQ131" s="21"/>
      <c r="HWR131" s="21"/>
      <c r="HWS131" s="21"/>
      <c r="HWT131" s="21"/>
      <c r="HWU131" s="21"/>
      <c r="HWV131" s="21"/>
      <c r="HWW131" s="21"/>
      <c r="HWX131" s="21"/>
      <c r="HWY131" s="21"/>
      <c r="HWZ131" s="21"/>
      <c r="HXA131" s="21"/>
      <c r="HXB131" s="21"/>
      <c r="HXC131" s="21"/>
      <c r="HXD131" s="21"/>
      <c r="HXE131" s="21"/>
      <c r="HXF131" s="21"/>
      <c r="HXG131" s="21"/>
      <c r="HXH131" s="21"/>
      <c r="HXI131" s="21"/>
      <c r="HXJ131" s="21"/>
      <c r="HXK131" s="21"/>
      <c r="HXL131" s="21"/>
      <c r="HXM131" s="21"/>
      <c r="HXN131" s="21"/>
      <c r="HXO131" s="21"/>
      <c r="HXP131" s="21"/>
      <c r="HXQ131" s="21"/>
      <c r="HXR131" s="21"/>
      <c r="HXS131" s="21"/>
      <c r="HXT131" s="21"/>
      <c r="HXU131" s="21"/>
      <c r="HXV131" s="21"/>
      <c r="HXW131" s="21"/>
      <c r="HXX131" s="21"/>
      <c r="HXY131" s="21"/>
      <c r="HXZ131" s="21"/>
      <c r="HYA131" s="21"/>
      <c r="HYB131" s="21"/>
      <c r="HYC131" s="21"/>
      <c r="HYD131" s="21"/>
      <c r="HYE131" s="21"/>
      <c r="HYF131" s="21"/>
      <c r="HYG131" s="21"/>
      <c r="HYH131" s="21"/>
      <c r="HYI131" s="21"/>
      <c r="HYJ131" s="21"/>
      <c r="HYK131" s="21"/>
      <c r="HYL131" s="21"/>
      <c r="HYM131" s="21"/>
      <c r="HYN131" s="21"/>
      <c r="HYO131" s="21"/>
      <c r="HYP131" s="21"/>
      <c r="HYQ131" s="21"/>
      <c r="HYR131" s="21"/>
      <c r="HYS131" s="21"/>
      <c r="HYT131" s="21"/>
      <c r="HYU131" s="21"/>
      <c r="HYV131" s="21"/>
      <c r="HYW131" s="21"/>
      <c r="HYX131" s="21"/>
      <c r="HYY131" s="21"/>
      <c r="HYZ131" s="21"/>
      <c r="HZA131" s="21"/>
      <c r="HZB131" s="21"/>
      <c r="HZC131" s="21"/>
      <c r="HZD131" s="21"/>
      <c r="HZE131" s="21"/>
      <c r="HZF131" s="21"/>
      <c r="HZG131" s="21"/>
      <c r="HZH131" s="21"/>
      <c r="HZI131" s="21"/>
      <c r="HZJ131" s="21"/>
      <c r="HZK131" s="21"/>
      <c r="HZL131" s="21"/>
      <c r="HZM131" s="21"/>
      <c r="HZN131" s="21"/>
      <c r="HZO131" s="21"/>
      <c r="HZP131" s="21"/>
      <c r="HZQ131" s="21"/>
      <c r="HZR131" s="21"/>
      <c r="HZS131" s="21"/>
      <c r="HZT131" s="21"/>
      <c r="HZU131" s="21"/>
      <c r="HZV131" s="21"/>
      <c r="HZW131" s="21"/>
      <c r="HZX131" s="21"/>
      <c r="HZY131" s="21"/>
      <c r="HZZ131" s="21"/>
      <c r="IAA131" s="21"/>
      <c r="IAB131" s="21"/>
      <c r="IAC131" s="21"/>
      <c r="IAD131" s="21"/>
      <c r="IAE131" s="21"/>
      <c r="IAF131" s="21"/>
      <c r="IAG131" s="21"/>
      <c r="IAH131" s="21"/>
      <c r="IAI131" s="21"/>
      <c r="IAJ131" s="21"/>
      <c r="IAK131" s="21"/>
      <c r="IAL131" s="21"/>
      <c r="IAM131" s="21"/>
      <c r="IAN131" s="21"/>
      <c r="IAO131" s="21"/>
      <c r="IAP131" s="21"/>
      <c r="IAQ131" s="21"/>
      <c r="IAR131" s="21"/>
      <c r="IAS131" s="21"/>
      <c r="IAT131" s="21"/>
      <c r="IAU131" s="21"/>
      <c r="IAV131" s="21"/>
      <c r="IAW131" s="21"/>
      <c r="IAX131" s="21"/>
      <c r="IAY131" s="21"/>
      <c r="IAZ131" s="21"/>
      <c r="IBA131" s="21"/>
      <c r="IBB131" s="21"/>
      <c r="IBC131" s="21"/>
      <c r="IBD131" s="21"/>
      <c r="IBE131" s="21"/>
      <c r="IBF131" s="21"/>
      <c r="IBG131" s="21"/>
      <c r="IBH131" s="21"/>
      <c r="IBI131" s="21"/>
      <c r="IBJ131" s="21"/>
      <c r="IBK131" s="21"/>
      <c r="IBL131" s="21"/>
      <c r="IBM131" s="21"/>
      <c r="IBN131" s="21"/>
      <c r="IBO131" s="21"/>
      <c r="IBP131" s="21"/>
      <c r="IBQ131" s="21"/>
      <c r="IBR131" s="21"/>
      <c r="IBS131" s="21"/>
      <c r="IBT131" s="21"/>
      <c r="IBU131" s="21"/>
      <c r="IBV131" s="21"/>
      <c r="IBW131" s="21"/>
      <c r="IBX131" s="21"/>
      <c r="IBY131" s="21"/>
      <c r="IBZ131" s="21"/>
      <c r="ICA131" s="21"/>
      <c r="ICB131" s="21"/>
      <c r="ICC131" s="21"/>
      <c r="ICD131" s="21"/>
      <c r="ICE131" s="21"/>
      <c r="ICF131" s="21"/>
      <c r="ICG131" s="21"/>
      <c r="ICH131" s="21"/>
      <c r="ICI131" s="21"/>
      <c r="ICJ131" s="21"/>
      <c r="ICK131" s="21"/>
      <c r="ICL131" s="21"/>
      <c r="ICM131" s="21"/>
      <c r="ICN131" s="21"/>
      <c r="ICO131" s="21"/>
      <c r="ICP131" s="21"/>
      <c r="ICQ131" s="21"/>
      <c r="ICR131" s="21"/>
      <c r="ICS131" s="21"/>
      <c r="ICT131" s="21"/>
      <c r="ICU131" s="21"/>
      <c r="ICV131" s="21"/>
      <c r="ICW131" s="21"/>
      <c r="ICX131" s="21"/>
      <c r="ICY131" s="21"/>
      <c r="ICZ131" s="21"/>
      <c r="IDA131" s="21"/>
      <c r="IDB131" s="21"/>
      <c r="IDC131" s="21"/>
      <c r="IDD131" s="21"/>
      <c r="IDE131" s="21"/>
      <c r="IDF131" s="21"/>
      <c r="IDG131" s="21"/>
      <c r="IDH131" s="21"/>
      <c r="IDI131" s="21"/>
      <c r="IDJ131" s="21"/>
      <c r="IDK131" s="21"/>
      <c r="IDL131" s="21"/>
      <c r="IDM131" s="21"/>
      <c r="IDN131" s="21"/>
      <c r="IDO131" s="21"/>
      <c r="IDP131" s="21"/>
      <c r="IDQ131" s="21"/>
      <c r="IDR131" s="21"/>
      <c r="IDS131" s="21"/>
      <c r="IDT131" s="21"/>
      <c r="IDU131" s="21"/>
      <c r="IDV131" s="21"/>
      <c r="IDW131" s="21"/>
      <c r="IDX131" s="21"/>
      <c r="IDY131" s="21"/>
      <c r="IDZ131" s="21"/>
      <c r="IEA131" s="21"/>
      <c r="IEB131" s="21"/>
      <c r="IEC131" s="21"/>
      <c r="IED131" s="21"/>
      <c r="IEE131" s="21"/>
      <c r="IEF131" s="21"/>
      <c r="IEG131" s="21"/>
      <c r="IEH131" s="21"/>
      <c r="IEI131" s="21"/>
      <c r="IEJ131" s="21"/>
      <c r="IEK131" s="21"/>
      <c r="IEL131" s="21"/>
      <c r="IEM131" s="21"/>
      <c r="IEN131" s="21"/>
      <c r="IEO131" s="21"/>
      <c r="IEP131" s="21"/>
      <c r="IEQ131" s="21"/>
      <c r="IER131" s="21"/>
      <c r="IES131" s="21"/>
      <c r="IET131" s="21"/>
      <c r="IEU131" s="21"/>
      <c r="IEV131" s="21"/>
      <c r="IEW131" s="21"/>
      <c r="IEX131" s="21"/>
      <c r="IEY131" s="21"/>
      <c r="IEZ131" s="21"/>
      <c r="IFA131" s="21"/>
      <c r="IFB131" s="21"/>
      <c r="IFC131" s="21"/>
      <c r="IFD131" s="21"/>
      <c r="IFE131" s="21"/>
      <c r="IFF131" s="21"/>
      <c r="IFG131" s="21"/>
      <c r="IFH131" s="21"/>
      <c r="IFI131" s="21"/>
      <c r="IFJ131" s="21"/>
      <c r="IFK131" s="21"/>
      <c r="IFL131" s="21"/>
      <c r="IFM131" s="21"/>
      <c r="IFN131" s="21"/>
      <c r="IFO131" s="21"/>
      <c r="IFP131" s="21"/>
      <c r="IFQ131" s="21"/>
      <c r="IFR131" s="21"/>
      <c r="IFS131" s="21"/>
      <c r="IFT131" s="21"/>
      <c r="IFU131" s="21"/>
      <c r="IFV131" s="21"/>
      <c r="IFW131" s="21"/>
      <c r="IFX131" s="21"/>
      <c r="IFY131" s="21"/>
      <c r="IFZ131" s="21"/>
      <c r="IGA131" s="21"/>
      <c r="IGB131" s="21"/>
      <c r="IGC131" s="21"/>
      <c r="IGD131" s="21"/>
      <c r="IGE131" s="21"/>
      <c r="IGF131" s="21"/>
      <c r="IGG131" s="21"/>
      <c r="IGH131" s="21"/>
      <c r="IGI131" s="21"/>
      <c r="IGJ131" s="21"/>
      <c r="IGK131" s="21"/>
      <c r="IGL131" s="21"/>
      <c r="IGM131" s="21"/>
      <c r="IGN131" s="21"/>
      <c r="IGO131" s="21"/>
      <c r="IGP131" s="21"/>
      <c r="IGQ131" s="21"/>
      <c r="IGR131" s="21"/>
      <c r="IGS131" s="21"/>
      <c r="IGT131" s="21"/>
      <c r="IGU131" s="21"/>
      <c r="IGV131" s="21"/>
      <c r="IGW131" s="21"/>
      <c r="IGX131" s="21"/>
      <c r="IGY131" s="21"/>
      <c r="IGZ131" s="21"/>
      <c r="IHA131" s="21"/>
      <c r="IHB131" s="21"/>
      <c r="IHC131" s="21"/>
      <c r="IHD131" s="21"/>
      <c r="IHE131" s="21"/>
      <c r="IHF131" s="21"/>
      <c r="IHG131" s="21"/>
      <c r="IHH131" s="21"/>
      <c r="IHI131" s="21"/>
      <c r="IHJ131" s="21"/>
      <c r="IHK131" s="21"/>
      <c r="IHL131" s="21"/>
      <c r="IHM131" s="21"/>
      <c r="IHN131" s="21"/>
      <c r="IHO131" s="21"/>
      <c r="IHP131" s="21"/>
      <c r="IHQ131" s="21"/>
      <c r="IHR131" s="21"/>
      <c r="IHS131" s="21"/>
      <c r="IHT131" s="21"/>
      <c r="IHU131" s="21"/>
      <c r="IHV131" s="21"/>
      <c r="IHW131" s="21"/>
      <c r="IHX131" s="21"/>
      <c r="IHY131" s="21"/>
      <c r="IHZ131" s="21"/>
      <c r="IIA131" s="21"/>
      <c r="IIB131" s="21"/>
      <c r="IIC131" s="21"/>
      <c r="IID131" s="21"/>
      <c r="IIE131" s="21"/>
      <c r="IIF131" s="21"/>
      <c r="IIG131" s="21"/>
      <c r="IIH131" s="21"/>
      <c r="III131" s="21"/>
      <c r="IIJ131" s="21"/>
      <c r="IIK131" s="21"/>
      <c r="IIL131" s="21"/>
      <c r="IIM131" s="21"/>
      <c r="IIN131" s="21"/>
      <c r="IIO131" s="21"/>
      <c r="IIP131" s="21"/>
      <c r="IIQ131" s="21"/>
      <c r="IIR131" s="21"/>
      <c r="IIS131" s="21"/>
      <c r="IIT131" s="21"/>
      <c r="IIU131" s="21"/>
      <c r="IIV131" s="21"/>
      <c r="IIW131" s="21"/>
      <c r="IIX131" s="21"/>
      <c r="IIY131" s="21"/>
      <c r="IIZ131" s="21"/>
      <c r="IJA131" s="21"/>
      <c r="IJB131" s="21"/>
      <c r="IJC131" s="21"/>
      <c r="IJD131" s="21"/>
      <c r="IJE131" s="21"/>
      <c r="IJF131" s="21"/>
      <c r="IJG131" s="21"/>
      <c r="IJH131" s="21"/>
      <c r="IJI131" s="21"/>
      <c r="IJJ131" s="21"/>
      <c r="IJK131" s="21"/>
      <c r="IJL131" s="21"/>
      <c r="IJM131" s="21"/>
      <c r="IJN131" s="21"/>
      <c r="IJO131" s="21"/>
      <c r="IJP131" s="21"/>
      <c r="IJQ131" s="21"/>
      <c r="IJR131" s="21"/>
      <c r="IJS131" s="21"/>
      <c r="IJT131" s="21"/>
      <c r="IJU131" s="21"/>
      <c r="IJV131" s="21"/>
      <c r="IJW131" s="21"/>
      <c r="IJX131" s="21"/>
      <c r="IJY131" s="21"/>
      <c r="IJZ131" s="21"/>
      <c r="IKA131" s="21"/>
      <c r="IKB131" s="21"/>
      <c r="IKC131" s="21"/>
      <c r="IKD131" s="21"/>
      <c r="IKE131" s="21"/>
      <c r="IKF131" s="21"/>
      <c r="IKG131" s="21"/>
      <c r="IKH131" s="21"/>
      <c r="IKI131" s="21"/>
      <c r="IKJ131" s="21"/>
      <c r="IKK131" s="21"/>
      <c r="IKL131" s="21"/>
      <c r="IKM131" s="21"/>
      <c r="IKN131" s="21"/>
      <c r="IKO131" s="21"/>
      <c r="IKP131" s="21"/>
      <c r="IKQ131" s="21"/>
      <c r="IKR131" s="21"/>
      <c r="IKS131" s="21"/>
      <c r="IKT131" s="21"/>
      <c r="IKU131" s="21"/>
      <c r="IKV131" s="21"/>
      <c r="IKW131" s="21"/>
      <c r="IKX131" s="21"/>
      <c r="IKY131" s="21"/>
      <c r="IKZ131" s="21"/>
      <c r="ILA131" s="21"/>
      <c r="ILB131" s="21"/>
      <c r="ILC131" s="21"/>
      <c r="ILD131" s="21"/>
      <c r="ILE131" s="21"/>
      <c r="ILF131" s="21"/>
      <c r="ILG131" s="21"/>
      <c r="ILH131" s="21"/>
      <c r="ILI131" s="21"/>
      <c r="ILJ131" s="21"/>
      <c r="ILK131" s="21"/>
      <c r="ILL131" s="21"/>
      <c r="ILM131" s="21"/>
      <c r="ILN131" s="21"/>
      <c r="ILO131" s="21"/>
      <c r="ILP131" s="21"/>
      <c r="ILQ131" s="21"/>
      <c r="ILR131" s="21"/>
      <c r="ILS131" s="21"/>
      <c r="ILT131" s="21"/>
      <c r="ILU131" s="21"/>
      <c r="ILV131" s="21"/>
      <c r="ILW131" s="21"/>
      <c r="ILX131" s="21"/>
      <c r="ILY131" s="21"/>
      <c r="ILZ131" s="21"/>
      <c r="IMA131" s="21"/>
      <c r="IMB131" s="21"/>
      <c r="IMC131" s="21"/>
      <c r="IMD131" s="21"/>
      <c r="IME131" s="21"/>
      <c r="IMF131" s="21"/>
      <c r="IMG131" s="21"/>
      <c r="IMH131" s="21"/>
      <c r="IMI131" s="21"/>
      <c r="IMJ131" s="21"/>
      <c r="IMK131" s="21"/>
      <c r="IML131" s="21"/>
      <c r="IMM131" s="21"/>
      <c r="IMN131" s="21"/>
      <c r="IMO131" s="21"/>
      <c r="IMP131" s="21"/>
      <c r="IMQ131" s="21"/>
      <c r="IMR131" s="21"/>
      <c r="IMS131" s="21"/>
      <c r="IMT131" s="21"/>
      <c r="IMU131" s="21"/>
      <c r="IMV131" s="21"/>
      <c r="IMW131" s="21"/>
      <c r="IMX131" s="21"/>
      <c r="IMY131" s="21"/>
      <c r="IMZ131" s="21"/>
      <c r="INA131" s="21"/>
      <c r="INB131" s="21"/>
      <c r="INC131" s="21"/>
      <c r="IND131" s="21"/>
      <c r="INE131" s="21"/>
      <c r="INF131" s="21"/>
      <c r="ING131" s="21"/>
      <c r="INH131" s="21"/>
      <c r="INI131" s="21"/>
      <c r="INJ131" s="21"/>
      <c r="INK131" s="21"/>
      <c r="INL131" s="21"/>
      <c r="INM131" s="21"/>
      <c r="INN131" s="21"/>
      <c r="INO131" s="21"/>
      <c r="INP131" s="21"/>
      <c r="INQ131" s="21"/>
      <c r="INR131" s="21"/>
      <c r="INS131" s="21"/>
      <c r="INT131" s="21"/>
      <c r="INU131" s="21"/>
      <c r="INV131" s="21"/>
      <c r="INW131" s="21"/>
      <c r="INX131" s="21"/>
      <c r="INY131" s="21"/>
      <c r="INZ131" s="21"/>
      <c r="IOA131" s="21"/>
      <c r="IOB131" s="21"/>
      <c r="IOC131" s="21"/>
      <c r="IOD131" s="21"/>
      <c r="IOE131" s="21"/>
      <c r="IOF131" s="21"/>
      <c r="IOG131" s="21"/>
      <c r="IOH131" s="21"/>
      <c r="IOI131" s="21"/>
      <c r="IOJ131" s="21"/>
      <c r="IOK131" s="21"/>
      <c r="IOL131" s="21"/>
      <c r="IOM131" s="21"/>
      <c r="ION131" s="21"/>
      <c r="IOO131" s="21"/>
      <c r="IOP131" s="21"/>
      <c r="IOQ131" s="21"/>
      <c r="IOR131" s="21"/>
      <c r="IOS131" s="21"/>
      <c r="IOT131" s="21"/>
      <c r="IOU131" s="21"/>
      <c r="IOV131" s="21"/>
      <c r="IOW131" s="21"/>
      <c r="IOX131" s="21"/>
      <c r="IOY131" s="21"/>
      <c r="IOZ131" s="21"/>
      <c r="IPA131" s="21"/>
      <c r="IPB131" s="21"/>
      <c r="IPC131" s="21"/>
      <c r="IPD131" s="21"/>
      <c r="IPE131" s="21"/>
      <c r="IPF131" s="21"/>
      <c r="IPG131" s="21"/>
      <c r="IPH131" s="21"/>
      <c r="IPI131" s="21"/>
      <c r="IPJ131" s="21"/>
      <c r="IPK131" s="21"/>
      <c r="IPL131" s="21"/>
      <c r="IPM131" s="21"/>
      <c r="IPN131" s="21"/>
      <c r="IPO131" s="21"/>
      <c r="IPP131" s="21"/>
      <c r="IPQ131" s="21"/>
      <c r="IPR131" s="21"/>
      <c r="IPS131" s="21"/>
      <c r="IPT131" s="21"/>
      <c r="IPU131" s="21"/>
      <c r="IPV131" s="21"/>
      <c r="IPW131" s="21"/>
      <c r="IPX131" s="21"/>
      <c r="IPY131" s="21"/>
      <c r="IPZ131" s="21"/>
      <c r="IQA131" s="21"/>
      <c r="IQB131" s="21"/>
      <c r="IQC131" s="21"/>
      <c r="IQD131" s="21"/>
      <c r="IQE131" s="21"/>
      <c r="IQF131" s="21"/>
      <c r="IQG131" s="21"/>
      <c r="IQH131" s="21"/>
      <c r="IQI131" s="21"/>
      <c r="IQJ131" s="21"/>
      <c r="IQK131" s="21"/>
      <c r="IQL131" s="21"/>
      <c r="IQM131" s="21"/>
      <c r="IQN131" s="21"/>
      <c r="IQO131" s="21"/>
      <c r="IQP131" s="21"/>
      <c r="IQQ131" s="21"/>
      <c r="IQR131" s="21"/>
      <c r="IQS131" s="21"/>
      <c r="IQT131" s="21"/>
      <c r="IQU131" s="21"/>
      <c r="IQV131" s="21"/>
      <c r="IQW131" s="21"/>
      <c r="IQX131" s="21"/>
      <c r="IQY131" s="21"/>
      <c r="IQZ131" s="21"/>
      <c r="IRA131" s="21"/>
      <c r="IRB131" s="21"/>
      <c r="IRC131" s="21"/>
      <c r="IRD131" s="21"/>
      <c r="IRE131" s="21"/>
      <c r="IRF131" s="21"/>
      <c r="IRG131" s="21"/>
      <c r="IRH131" s="21"/>
      <c r="IRI131" s="21"/>
      <c r="IRJ131" s="21"/>
      <c r="IRK131" s="21"/>
      <c r="IRL131" s="21"/>
      <c r="IRM131" s="21"/>
      <c r="IRN131" s="21"/>
      <c r="IRO131" s="21"/>
      <c r="IRP131" s="21"/>
      <c r="IRQ131" s="21"/>
      <c r="IRR131" s="21"/>
      <c r="IRS131" s="21"/>
      <c r="IRT131" s="21"/>
      <c r="IRU131" s="21"/>
      <c r="IRV131" s="21"/>
      <c r="IRW131" s="21"/>
      <c r="IRX131" s="21"/>
      <c r="IRY131" s="21"/>
      <c r="IRZ131" s="21"/>
      <c r="ISA131" s="21"/>
      <c r="ISB131" s="21"/>
      <c r="ISC131" s="21"/>
      <c r="ISD131" s="21"/>
      <c r="ISE131" s="21"/>
      <c r="ISF131" s="21"/>
      <c r="ISG131" s="21"/>
      <c r="ISH131" s="21"/>
      <c r="ISI131" s="21"/>
      <c r="ISJ131" s="21"/>
      <c r="ISK131" s="21"/>
      <c r="ISL131" s="21"/>
      <c r="ISM131" s="21"/>
      <c r="ISN131" s="21"/>
      <c r="ISO131" s="21"/>
      <c r="ISP131" s="21"/>
      <c r="ISQ131" s="21"/>
      <c r="ISR131" s="21"/>
      <c r="ISS131" s="21"/>
      <c r="IST131" s="21"/>
      <c r="ISU131" s="21"/>
      <c r="ISV131" s="21"/>
      <c r="ISW131" s="21"/>
      <c r="ISX131" s="21"/>
      <c r="ISY131" s="21"/>
      <c r="ISZ131" s="21"/>
      <c r="ITA131" s="21"/>
      <c r="ITB131" s="21"/>
      <c r="ITC131" s="21"/>
      <c r="ITD131" s="21"/>
      <c r="ITE131" s="21"/>
      <c r="ITF131" s="21"/>
      <c r="ITG131" s="21"/>
      <c r="ITH131" s="21"/>
      <c r="ITI131" s="21"/>
      <c r="ITJ131" s="21"/>
      <c r="ITK131" s="21"/>
      <c r="ITL131" s="21"/>
      <c r="ITM131" s="21"/>
      <c r="ITN131" s="21"/>
      <c r="ITO131" s="21"/>
      <c r="ITP131" s="21"/>
      <c r="ITQ131" s="21"/>
      <c r="ITR131" s="21"/>
      <c r="ITS131" s="21"/>
      <c r="ITT131" s="21"/>
      <c r="ITU131" s="21"/>
      <c r="ITV131" s="21"/>
      <c r="ITW131" s="21"/>
      <c r="ITX131" s="21"/>
      <c r="ITY131" s="21"/>
      <c r="ITZ131" s="21"/>
      <c r="IUA131" s="21"/>
      <c r="IUB131" s="21"/>
      <c r="IUC131" s="21"/>
      <c r="IUD131" s="21"/>
      <c r="IUE131" s="21"/>
      <c r="IUF131" s="21"/>
      <c r="IUG131" s="21"/>
      <c r="IUH131" s="21"/>
      <c r="IUI131" s="21"/>
      <c r="IUJ131" s="21"/>
      <c r="IUK131" s="21"/>
      <c r="IUL131" s="21"/>
      <c r="IUM131" s="21"/>
      <c r="IUN131" s="21"/>
      <c r="IUO131" s="21"/>
      <c r="IUP131" s="21"/>
      <c r="IUQ131" s="21"/>
      <c r="IUR131" s="21"/>
      <c r="IUS131" s="21"/>
      <c r="IUT131" s="21"/>
      <c r="IUU131" s="21"/>
      <c r="IUV131" s="21"/>
      <c r="IUW131" s="21"/>
      <c r="IUX131" s="21"/>
      <c r="IUY131" s="21"/>
      <c r="IUZ131" s="21"/>
      <c r="IVA131" s="21"/>
      <c r="IVB131" s="21"/>
      <c r="IVC131" s="21"/>
      <c r="IVD131" s="21"/>
      <c r="IVE131" s="21"/>
      <c r="IVF131" s="21"/>
      <c r="IVG131" s="21"/>
      <c r="IVH131" s="21"/>
      <c r="IVI131" s="21"/>
      <c r="IVJ131" s="21"/>
      <c r="IVK131" s="21"/>
      <c r="IVL131" s="21"/>
      <c r="IVM131" s="21"/>
      <c r="IVN131" s="21"/>
      <c r="IVO131" s="21"/>
      <c r="IVP131" s="21"/>
      <c r="IVQ131" s="21"/>
      <c r="IVR131" s="21"/>
      <c r="IVS131" s="21"/>
      <c r="IVT131" s="21"/>
      <c r="IVU131" s="21"/>
      <c r="IVV131" s="21"/>
      <c r="IVW131" s="21"/>
      <c r="IVX131" s="21"/>
      <c r="IVY131" s="21"/>
      <c r="IVZ131" s="21"/>
      <c r="IWA131" s="21"/>
      <c r="IWB131" s="21"/>
      <c r="IWC131" s="21"/>
      <c r="IWD131" s="21"/>
      <c r="IWE131" s="21"/>
      <c r="IWF131" s="21"/>
      <c r="IWG131" s="21"/>
      <c r="IWH131" s="21"/>
      <c r="IWI131" s="21"/>
      <c r="IWJ131" s="21"/>
      <c r="IWK131" s="21"/>
      <c r="IWL131" s="21"/>
      <c r="IWM131" s="21"/>
      <c r="IWN131" s="21"/>
      <c r="IWO131" s="21"/>
      <c r="IWP131" s="21"/>
      <c r="IWQ131" s="21"/>
      <c r="IWR131" s="21"/>
      <c r="IWS131" s="21"/>
      <c r="IWT131" s="21"/>
      <c r="IWU131" s="21"/>
      <c r="IWV131" s="21"/>
      <c r="IWW131" s="21"/>
      <c r="IWX131" s="21"/>
      <c r="IWY131" s="21"/>
      <c r="IWZ131" s="21"/>
      <c r="IXA131" s="21"/>
      <c r="IXB131" s="21"/>
      <c r="IXC131" s="21"/>
      <c r="IXD131" s="21"/>
      <c r="IXE131" s="21"/>
      <c r="IXF131" s="21"/>
      <c r="IXG131" s="21"/>
      <c r="IXH131" s="21"/>
      <c r="IXI131" s="21"/>
      <c r="IXJ131" s="21"/>
      <c r="IXK131" s="21"/>
      <c r="IXL131" s="21"/>
      <c r="IXM131" s="21"/>
      <c r="IXN131" s="21"/>
      <c r="IXO131" s="21"/>
      <c r="IXP131" s="21"/>
      <c r="IXQ131" s="21"/>
      <c r="IXR131" s="21"/>
      <c r="IXS131" s="21"/>
      <c r="IXT131" s="21"/>
      <c r="IXU131" s="21"/>
      <c r="IXV131" s="21"/>
      <c r="IXW131" s="21"/>
      <c r="IXX131" s="21"/>
      <c r="IXY131" s="21"/>
      <c r="IXZ131" s="21"/>
      <c r="IYA131" s="21"/>
      <c r="IYB131" s="21"/>
      <c r="IYC131" s="21"/>
      <c r="IYD131" s="21"/>
      <c r="IYE131" s="21"/>
      <c r="IYF131" s="21"/>
      <c r="IYG131" s="21"/>
      <c r="IYH131" s="21"/>
      <c r="IYI131" s="21"/>
      <c r="IYJ131" s="21"/>
      <c r="IYK131" s="21"/>
      <c r="IYL131" s="21"/>
      <c r="IYM131" s="21"/>
      <c r="IYN131" s="21"/>
      <c r="IYO131" s="21"/>
      <c r="IYP131" s="21"/>
      <c r="IYQ131" s="21"/>
      <c r="IYR131" s="21"/>
      <c r="IYS131" s="21"/>
      <c r="IYT131" s="21"/>
      <c r="IYU131" s="21"/>
      <c r="IYV131" s="21"/>
      <c r="IYW131" s="21"/>
      <c r="IYX131" s="21"/>
      <c r="IYY131" s="21"/>
      <c r="IYZ131" s="21"/>
      <c r="IZA131" s="21"/>
      <c r="IZB131" s="21"/>
      <c r="IZC131" s="21"/>
      <c r="IZD131" s="21"/>
      <c r="IZE131" s="21"/>
      <c r="IZF131" s="21"/>
      <c r="IZG131" s="21"/>
      <c r="IZH131" s="21"/>
      <c r="IZI131" s="21"/>
      <c r="IZJ131" s="21"/>
      <c r="IZK131" s="21"/>
      <c r="IZL131" s="21"/>
      <c r="IZM131" s="21"/>
      <c r="IZN131" s="21"/>
      <c r="IZO131" s="21"/>
      <c r="IZP131" s="21"/>
      <c r="IZQ131" s="21"/>
      <c r="IZR131" s="21"/>
      <c r="IZS131" s="21"/>
      <c r="IZT131" s="21"/>
      <c r="IZU131" s="21"/>
      <c r="IZV131" s="21"/>
      <c r="IZW131" s="21"/>
      <c r="IZX131" s="21"/>
      <c r="IZY131" s="21"/>
      <c r="IZZ131" s="21"/>
      <c r="JAA131" s="21"/>
      <c r="JAB131" s="21"/>
      <c r="JAC131" s="21"/>
      <c r="JAD131" s="21"/>
      <c r="JAE131" s="21"/>
      <c r="JAF131" s="21"/>
      <c r="JAG131" s="21"/>
      <c r="JAH131" s="21"/>
      <c r="JAI131" s="21"/>
      <c r="JAJ131" s="21"/>
      <c r="JAK131" s="21"/>
      <c r="JAL131" s="21"/>
      <c r="JAM131" s="21"/>
      <c r="JAN131" s="21"/>
      <c r="JAO131" s="21"/>
      <c r="JAP131" s="21"/>
      <c r="JAQ131" s="21"/>
      <c r="JAR131" s="21"/>
      <c r="JAS131" s="21"/>
      <c r="JAT131" s="21"/>
      <c r="JAU131" s="21"/>
      <c r="JAV131" s="21"/>
      <c r="JAW131" s="21"/>
      <c r="JAX131" s="21"/>
      <c r="JAY131" s="21"/>
      <c r="JAZ131" s="21"/>
      <c r="JBA131" s="21"/>
      <c r="JBB131" s="21"/>
      <c r="JBC131" s="21"/>
      <c r="JBD131" s="21"/>
      <c r="JBE131" s="21"/>
      <c r="JBF131" s="21"/>
      <c r="JBG131" s="21"/>
      <c r="JBH131" s="21"/>
      <c r="JBI131" s="21"/>
      <c r="JBJ131" s="21"/>
      <c r="JBK131" s="21"/>
      <c r="JBL131" s="21"/>
      <c r="JBM131" s="21"/>
      <c r="JBN131" s="21"/>
      <c r="JBO131" s="21"/>
      <c r="JBP131" s="21"/>
      <c r="JBQ131" s="21"/>
      <c r="JBR131" s="21"/>
      <c r="JBS131" s="21"/>
      <c r="JBT131" s="21"/>
      <c r="JBU131" s="21"/>
      <c r="JBV131" s="21"/>
      <c r="JBW131" s="21"/>
      <c r="JBX131" s="21"/>
      <c r="JBY131" s="21"/>
      <c r="JBZ131" s="21"/>
      <c r="JCA131" s="21"/>
      <c r="JCB131" s="21"/>
      <c r="JCC131" s="21"/>
      <c r="JCD131" s="21"/>
      <c r="JCE131" s="21"/>
      <c r="JCF131" s="21"/>
      <c r="JCG131" s="21"/>
      <c r="JCH131" s="21"/>
      <c r="JCI131" s="21"/>
      <c r="JCJ131" s="21"/>
      <c r="JCK131" s="21"/>
      <c r="JCL131" s="21"/>
      <c r="JCM131" s="21"/>
      <c r="JCN131" s="21"/>
      <c r="JCO131" s="21"/>
      <c r="JCP131" s="21"/>
      <c r="JCQ131" s="21"/>
      <c r="JCR131" s="21"/>
      <c r="JCS131" s="21"/>
      <c r="JCT131" s="21"/>
      <c r="JCU131" s="21"/>
      <c r="JCV131" s="21"/>
      <c r="JCW131" s="21"/>
      <c r="JCX131" s="21"/>
      <c r="JCY131" s="21"/>
      <c r="JCZ131" s="21"/>
      <c r="JDA131" s="21"/>
      <c r="JDB131" s="21"/>
      <c r="JDC131" s="21"/>
      <c r="JDD131" s="21"/>
      <c r="JDE131" s="21"/>
      <c r="JDF131" s="21"/>
      <c r="JDG131" s="21"/>
      <c r="JDH131" s="21"/>
      <c r="JDI131" s="21"/>
      <c r="JDJ131" s="21"/>
      <c r="JDK131" s="21"/>
      <c r="JDL131" s="21"/>
      <c r="JDM131" s="21"/>
      <c r="JDN131" s="21"/>
      <c r="JDO131" s="21"/>
      <c r="JDP131" s="21"/>
      <c r="JDQ131" s="21"/>
      <c r="JDR131" s="21"/>
      <c r="JDS131" s="21"/>
      <c r="JDT131" s="21"/>
      <c r="JDU131" s="21"/>
      <c r="JDV131" s="21"/>
      <c r="JDW131" s="21"/>
      <c r="JDX131" s="21"/>
      <c r="JDY131" s="21"/>
      <c r="JDZ131" s="21"/>
      <c r="JEA131" s="21"/>
      <c r="JEB131" s="21"/>
      <c r="JEC131" s="21"/>
      <c r="JED131" s="21"/>
      <c r="JEE131" s="21"/>
      <c r="JEF131" s="21"/>
      <c r="JEG131" s="21"/>
      <c r="JEH131" s="21"/>
      <c r="JEI131" s="21"/>
      <c r="JEJ131" s="21"/>
      <c r="JEK131" s="21"/>
      <c r="JEL131" s="21"/>
      <c r="JEM131" s="21"/>
      <c r="JEN131" s="21"/>
      <c r="JEO131" s="21"/>
      <c r="JEP131" s="21"/>
      <c r="JEQ131" s="21"/>
      <c r="JER131" s="21"/>
      <c r="JES131" s="21"/>
      <c r="JET131" s="21"/>
      <c r="JEU131" s="21"/>
      <c r="JEV131" s="21"/>
      <c r="JEW131" s="21"/>
      <c r="JEX131" s="21"/>
      <c r="JEY131" s="21"/>
      <c r="JEZ131" s="21"/>
      <c r="JFA131" s="21"/>
      <c r="JFB131" s="21"/>
      <c r="JFC131" s="21"/>
      <c r="JFD131" s="21"/>
      <c r="JFE131" s="21"/>
      <c r="JFF131" s="21"/>
      <c r="JFG131" s="21"/>
      <c r="JFH131" s="21"/>
      <c r="JFI131" s="21"/>
      <c r="JFJ131" s="21"/>
      <c r="JFK131" s="21"/>
      <c r="JFL131" s="21"/>
      <c r="JFM131" s="21"/>
      <c r="JFN131" s="21"/>
      <c r="JFO131" s="21"/>
      <c r="JFP131" s="21"/>
      <c r="JFQ131" s="21"/>
      <c r="JFR131" s="21"/>
      <c r="JFS131" s="21"/>
      <c r="JFT131" s="21"/>
      <c r="JFU131" s="21"/>
      <c r="JFV131" s="21"/>
      <c r="JFW131" s="21"/>
      <c r="JFX131" s="21"/>
      <c r="JFY131" s="21"/>
      <c r="JFZ131" s="21"/>
      <c r="JGA131" s="21"/>
      <c r="JGB131" s="21"/>
      <c r="JGC131" s="21"/>
      <c r="JGD131" s="21"/>
      <c r="JGE131" s="21"/>
      <c r="JGF131" s="21"/>
      <c r="JGG131" s="21"/>
      <c r="JGH131" s="21"/>
      <c r="JGI131" s="21"/>
      <c r="JGJ131" s="21"/>
      <c r="JGK131" s="21"/>
      <c r="JGL131" s="21"/>
      <c r="JGM131" s="21"/>
      <c r="JGN131" s="21"/>
      <c r="JGO131" s="21"/>
      <c r="JGP131" s="21"/>
      <c r="JGQ131" s="21"/>
      <c r="JGR131" s="21"/>
      <c r="JGS131" s="21"/>
      <c r="JGT131" s="21"/>
      <c r="JGU131" s="21"/>
      <c r="JGV131" s="21"/>
      <c r="JGW131" s="21"/>
      <c r="JGX131" s="21"/>
      <c r="JGY131" s="21"/>
      <c r="JGZ131" s="21"/>
      <c r="JHA131" s="21"/>
      <c r="JHB131" s="21"/>
      <c r="JHC131" s="21"/>
      <c r="JHD131" s="21"/>
      <c r="JHE131" s="21"/>
      <c r="JHF131" s="21"/>
      <c r="JHG131" s="21"/>
      <c r="JHH131" s="21"/>
      <c r="JHI131" s="21"/>
      <c r="JHJ131" s="21"/>
      <c r="JHK131" s="21"/>
      <c r="JHL131" s="21"/>
      <c r="JHM131" s="21"/>
      <c r="JHN131" s="21"/>
      <c r="JHO131" s="21"/>
      <c r="JHP131" s="21"/>
      <c r="JHQ131" s="21"/>
      <c r="JHR131" s="21"/>
      <c r="JHS131" s="21"/>
      <c r="JHT131" s="21"/>
      <c r="JHU131" s="21"/>
      <c r="JHV131" s="21"/>
      <c r="JHW131" s="21"/>
      <c r="JHX131" s="21"/>
      <c r="JHY131" s="21"/>
      <c r="JHZ131" s="21"/>
      <c r="JIA131" s="21"/>
      <c r="JIB131" s="21"/>
      <c r="JIC131" s="21"/>
      <c r="JID131" s="21"/>
      <c r="JIE131" s="21"/>
      <c r="JIF131" s="21"/>
      <c r="JIG131" s="21"/>
      <c r="JIH131" s="21"/>
      <c r="JII131" s="21"/>
      <c r="JIJ131" s="21"/>
      <c r="JIK131" s="21"/>
      <c r="JIL131" s="21"/>
      <c r="JIM131" s="21"/>
      <c r="JIN131" s="21"/>
      <c r="JIO131" s="21"/>
      <c r="JIP131" s="21"/>
      <c r="JIQ131" s="21"/>
      <c r="JIR131" s="21"/>
      <c r="JIS131" s="21"/>
      <c r="JIT131" s="21"/>
      <c r="JIU131" s="21"/>
      <c r="JIV131" s="21"/>
      <c r="JIW131" s="21"/>
      <c r="JIX131" s="21"/>
      <c r="JIY131" s="21"/>
      <c r="JIZ131" s="21"/>
      <c r="JJA131" s="21"/>
      <c r="JJB131" s="21"/>
      <c r="JJC131" s="21"/>
      <c r="JJD131" s="21"/>
      <c r="JJE131" s="21"/>
      <c r="JJF131" s="21"/>
      <c r="JJG131" s="21"/>
      <c r="JJH131" s="21"/>
      <c r="JJI131" s="21"/>
      <c r="JJJ131" s="21"/>
      <c r="JJK131" s="21"/>
      <c r="JJL131" s="21"/>
      <c r="JJM131" s="21"/>
      <c r="JJN131" s="21"/>
      <c r="JJO131" s="21"/>
      <c r="JJP131" s="21"/>
      <c r="JJQ131" s="21"/>
      <c r="JJR131" s="21"/>
      <c r="JJS131" s="21"/>
      <c r="JJT131" s="21"/>
      <c r="JJU131" s="21"/>
      <c r="JJV131" s="21"/>
      <c r="JJW131" s="21"/>
      <c r="JJX131" s="21"/>
      <c r="JJY131" s="21"/>
      <c r="JJZ131" s="21"/>
      <c r="JKA131" s="21"/>
      <c r="JKB131" s="21"/>
      <c r="JKC131" s="21"/>
      <c r="JKD131" s="21"/>
      <c r="JKE131" s="21"/>
      <c r="JKF131" s="21"/>
      <c r="JKG131" s="21"/>
      <c r="JKH131" s="21"/>
      <c r="JKI131" s="21"/>
      <c r="JKJ131" s="21"/>
      <c r="JKK131" s="21"/>
      <c r="JKL131" s="21"/>
      <c r="JKM131" s="21"/>
      <c r="JKN131" s="21"/>
      <c r="JKO131" s="21"/>
      <c r="JKP131" s="21"/>
      <c r="JKQ131" s="21"/>
      <c r="JKR131" s="21"/>
      <c r="JKS131" s="21"/>
      <c r="JKT131" s="21"/>
      <c r="JKU131" s="21"/>
      <c r="JKV131" s="21"/>
      <c r="JKW131" s="21"/>
      <c r="JKX131" s="21"/>
      <c r="JKY131" s="21"/>
      <c r="JKZ131" s="21"/>
      <c r="JLA131" s="21"/>
      <c r="JLB131" s="21"/>
      <c r="JLC131" s="21"/>
      <c r="JLD131" s="21"/>
      <c r="JLE131" s="21"/>
      <c r="JLF131" s="21"/>
      <c r="JLG131" s="21"/>
      <c r="JLH131" s="21"/>
      <c r="JLI131" s="21"/>
      <c r="JLJ131" s="21"/>
      <c r="JLK131" s="21"/>
      <c r="JLL131" s="21"/>
      <c r="JLM131" s="21"/>
      <c r="JLN131" s="21"/>
      <c r="JLO131" s="21"/>
      <c r="JLP131" s="21"/>
      <c r="JLQ131" s="21"/>
      <c r="JLR131" s="21"/>
      <c r="JLS131" s="21"/>
      <c r="JLT131" s="21"/>
      <c r="JLU131" s="21"/>
      <c r="JLV131" s="21"/>
      <c r="JLW131" s="21"/>
      <c r="JLX131" s="21"/>
      <c r="JLY131" s="21"/>
      <c r="JLZ131" s="21"/>
      <c r="JMA131" s="21"/>
      <c r="JMB131" s="21"/>
      <c r="JMC131" s="21"/>
      <c r="JMD131" s="21"/>
      <c r="JME131" s="21"/>
      <c r="JMF131" s="21"/>
      <c r="JMG131" s="21"/>
      <c r="JMH131" s="21"/>
      <c r="JMI131" s="21"/>
      <c r="JMJ131" s="21"/>
      <c r="JMK131" s="21"/>
      <c r="JML131" s="21"/>
      <c r="JMM131" s="21"/>
      <c r="JMN131" s="21"/>
      <c r="JMO131" s="21"/>
      <c r="JMP131" s="21"/>
      <c r="JMQ131" s="21"/>
      <c r="JMR131" s="21"/>
      <c r="JMS131" s="21"/>
      <c r="JMT131" s="21"/>
      <c r="JMU131" s="21"/>
      <c r="JMV131" s="21"/>
      <c r="JMW131" s="21"/>
      <c r="JMX131" s="21"/>
      <c r="JMY131" s="21"/>
      <c r="JMZ131" s="21"/>
      <c r="JNA131" s="21"/>
      <c r="JNB131" s="21"/>
      <c r="JNC131" s="21"/>
      <c r="JND131" s="21"/>
      <c r="JNE131" s="21"/>
      <c r="JNF131" s="21"/>
      <c r="JNG131" s="21"/>
      <c r="JNH131" s="21"/>
      <c r="JNI131" s="21"/>
      <c r="JNJ131" s="21"/>
      <c r="JNK131" s="21"/>
      <c r="JNL131" s="21"/>
      <c r="JNM131" s="21"/>
      <c r="JNN131" s="21"/>
      <c r="JNO131" s="21"/>
      <c r="JNP131" s="21"/>
      <c r="JNQ131" s="21"/>
      <c r="JNR131" s="21"/>
      <c r="JNS131" s="21"/>
      <c r="JNT131" s="21"/>
      <c r="JNU131" s="21"/>
      <c r="JNV131" s="21"/>
      <c r="JNW131" s="21"/>
      <c r="JNX131" s="21"/>
      <c r="JNY131" s="21"/>
      <c r="JNZ131" s="21"/>
      <c r="JOA131" s="21"/>
      <c r="JOB131" s="21"/>
      <c r="JOC131" s="21"/>
      <c r="JOD131" s="21"/>
      <c r="JOE131" s="21"/>
      <c r="JOF131" s="21"/>
      <c r="JOG131" s="21"/>
      <c r="JOH131" s="21"/>
      <c r="JOI131" s="21"/>
      <c r="JOJ131" s="21"/>
      <c r="JOK131" s="21"/>
      <c r="JOL131" s="21"/>
      <c r="JOM131" s="21"/>
      <c r="JON131" s="21"/>
      <c r="JOO131" s="21"/>
      <c r="JOP131" s="21"/>
      <c r="JOQ131" s="21"/>
      <c r="JOR131" s="21"/>
      <c r="JOS131" s="21"/>
      <c r="JOT131" s="21"/>
      <c r="JOU131" s="21"/>
      <c r="JOV131" s="21"/>
      <c r="JOW131" s="21"/>
      <c r="JOX131" s="21"/>
      <c r="JOY131" s="21"/>
      <c r="JOZ131" s="21"/>
      <c r="JPA131" s="21"/>
      <c r="JPB131" s="21"/>
      <c r="JPC131" s="21"/>
      <c r="JPD131" s="21"/>
      <c r="JPE131" s="21"/>
      <c r="JPF131" s="21"/>
      <c r="JPG131" s="21"/>
      <c r="JPH131" s="21"/>
      <c r="JPI131" s="21"/>
      <c r="JPJ131" s="21"/>
      <c r="JPK131" s="21"/>
      <c r="JPL131" s="21"/>
      <c r="JPM131" s="21"/>
      <c r="JPN131" s="21"/>
      <c r="JPO131" s="21"/>
      <c r="JPP131" s="21"/>
      <c r="JPQ131" s="21"/>
      <c r="JPR131" s="21"/>
      <c r="JPS131" s="21"/>
      <c r="JPT131" s="21"/>
      <c r="JPU131" s="21"/>
      <c r="JPV131" s="21"/>
      <c r="JPW131" s="21"/>
      <c r="JPX131" s="21"/>
      <c r="JPY131" s="21"/>
      <c r="JPZ131" s="21"/>
      <c r="JQA131" s="21"/>
      <c r="JQB131" s="21"/>
      <c r="JQC131" s="21"/>
      <c r="JQD131" s="21"/>
      <c r="JQE131" s="21"/>
      <c r="JQF131" s="21"/>
      <c r="JQG131" s="21"/>
      <c r="JQH131" s="21"/>
      <c r="JQI131" s="21"/>
      <c r="JQJ131" s="21"/>
      <c r="JQK131" s="21"/>
      <c r="JQL131" s="21"/>
      <c r="JQM131" s="21"/>
      <c r="JQN131" s="21"/>
      <c r="JQO131" s="21"/>
      <c r="JQP131" s="21"/>
      <c r="JQQ131" s="21"/>
      <c r="JQR131" s="21"/>
      <c r="JQS131" s="21"/>
      <c r="JQT131" s="21"/>
      <c r="JQU131" s="21"/>
      <c r="JQV131" s="21"/>
      <c r="JQW131" s="21"/>
      <c r="JQX131" s="21"/>
      <c r="JQY131" s="21"/>
      <c r="JQZ131" s="21"/>
      <c r="JRA131" s="21"/>
      <c r="JRB131" s="21"/>
      <c r="JRC131" s="21"/>
      <c r="JRD131" s="21"/>
      <c r="JRE131" s="21"/>
      <c r="JRF131" s="21"/>
      <c r="JRG131" s="21"/>
      <c r="JRH131" s="21"/>
      <c r="JRI131" s="21"/>
      <c r="JRJ131" s="21"/>
      <c r="JRK131" s="21"/>
      <c r="JRL131" s="21"/>
      <c r="JRM131" s="21"/>
      <c r="JRN131" s="21"/>
      <c r="JRO131" s="21"/>
      <c r="JRP131" s="21"/>
      <c r="JRQ131" s="21"/>
      <c r="JRR131" s="21"/>
      <c r="JRS131" s="21"/>
      <c r="JRT131" s="21"/>
      <c r="JRU131" s="21"/>
      <c r="JRV131" s="21"/>
      <c r="JRW131" s="21"/>
      <c r="JRX131" s="21"/>
      <c r="JRY131" s="21"/>
      <c r="JRZ131" s="21"/>
      <c r="JSA131" s="21"/>
      <c r="JSB131" s="21"/>
      <c r="JSC131" s="21"/>
      <c r="JSD131" s="21"/>
      <c r="JSE131" s="21"/>
      <c r="JSF131" s="21"/>
      <c r="JSG131" s="21"/>
      <c r="JSH131" s="21"/>
      <c r="JSI131" s="21"/>
      <c r="JSJ131" s="21"/>
      <c r="JSK131" s="21"/>
      <c r="JSL131" s="21"/>
      <c r="JSM131" s="21"/>
      <c r="JSN131" s="21"/>
      <c r="JSO131" s="21"/>
      <c r="JSP131" s="21"/>
      <c r="JSQ131" s="21"/>
      <c r="JSR131" s="21"/>
      <c r="JSS131" s="21"/>
      <c r="JST131" s="21"/>
      <c r="JSU131" s="21"/>
      <c r="JSV131" s="21"/>
      <c r="JSW131" s="21"/>
      <c r="JSX131" s="21"/>
      <c r="JSY131" s="21"/>
      <c r="JSZ131" s="21"/>
      <c r="JTA131" s="21"/>
      <c r="JTB131" s="21"/>
      <c r="JTC131" s="21"/>
      <c r="JTD131" s="21"/>
      <c r="JTE131" s="21"/>
      <c r="JTF131" s="21"/>
      <c r="JTG131" s="21"/>
      <c r="JTH131" s="21"/>
      <c r="JTI131" s="21"/>
      <c r="JTJ131" s="21"/>
      <c r="JTK131" s="21"/>
      <c r="JTL131" s="21"/>
      <c r="JTM131" s="21"/>
      <c r="JTN131" s="21"/>
      <c r="JTO131" s="21"/>
      <c r="JTP131" s="21"/>
      <c r="JTQ131" s="21"/>
      <c r="JTR131" s="21"/>
      <c r="JTS131" s="21"/>
      <c r="JTT131" s="21"/>
      <c r="JTU131" s="21"/>
      <c r="JTV131" s="21"/>
      <c r="JTW131" s="21"/>
      <c r="JTX131" s="21"/>
      <c r="JTY131" s="21"/>
      <c r="JTZ131" s="21"/>
      <c r="JUA131" s="21"/>
      <c r="JUB131" s="21"/>
      <c r="JUC131" s="21"/>
      <c r="JUD131" s="21"/>
      <c r="JUE131" s="21"/>
      <c r="JUF131" s="21"/>
      <c r="JUG131" s="21"/>
      <c r="JUH131" s="21"/>
      <c r="JUI131" s="21"/>
      <c r="JUJ131" s="21"/>
      <c r="JUK131" s="21"/>
      <c r="JUL131" s="21"/>
      <c r="JUM131" s="21"/>
      <c r="JUN131" s="21"/>
      <c r="JUO131" s="21"/>
      <c r="JUP131" s="21"/>
      <c r="JUQ131" s="21"/>
      <c r="JUR131" s="21"/>
      <c r="JUS131" s="21"/>
      <c r="JUT131" s="21"/>
      <c r="JUU131" s="21"/>
      <c r="JUV131" s="21"/>
      <c r="JUW131" s="21"/>
      <c r="JUX131" s="21"/>
      <c r="JUY131" s="21"/>
      <c r="JUZ131" s="21"/>
      <c r="JVA131" s="21"/>
      <c r="JVB131" s="21"/>
      <c r="JVC131" s="21"/>
      <c r="JVD131" s="21"/>
      <c r="JVE131" s="21"/>
      <c r="JVF131" s="21"/>
      <c r="JVG131" s="21"/>
      <c r="JVH131" s="21"/>
      <c r="JVI131" s="21"/>
      <c r="JVJ131" s="21"/>
      <c r="JVK131" s="21"/>
      <c r="JVL131" s="21"/>
      <c r="JVM131" s="21"/>
      <c r="JVN131" s="21"/>
      <c r="JVO131" s="21"/>
      <c r="JVP131" s="21"/>
      <c r="JVQ131" s="21"/>
      <c r="JVR131" s="21"/>
      <c r="JVS131" s="21"/>
      <c r="JVT131" s="21"/>
      <c r="JVU131" s="21"/>
      <c r="JVV131" s="21"/>
      <c r="JVW131" s="21"/>
      <c r="JVX131" s="21"/>
      <c r="JVY131" s="21"/>
      <c r="JVZ131" s="21"/>
      <c r="JWA131" s="21"/>
      <c r="JWB131" s="21"/>
      <c r="JWC131" s="21"/>
      <c r="JWD131" s="21"/>
      <c r="JWE131" s="21"/>
      <c r="JWF131" s="21"/>
      <c r="JWG131" s="21"/>
      <c r="JWH131" s="21"/>
      <c r="JWI131" s="21"/>
      <c r="JWJ131" s="21"/>
      <c r="JWK131" s="21"/>
      <c r="JWL131" s="21"/>
      <c r="JWM131" s="21"/>
      <c r="JWN131" s="21"/>
      <c r="JWO131" s="21"/>
      <c r="JWP131" s="21"/>
      <c r="JWQ131" s="21"/>
      <c r="JWR131" s="21"/>
      <c r="JWS131" s="21"/>
      <c r="JWT131" s="21"/>
      <c r="JWU131" s="21"/>
      <c r="JWV131" s="21"/>
      <c r="JWW131" s="21"/>
      <c r="JWX131" s="21"/>
      <c r="JWY131" s="21"/>
      <c r="JWZ131" s="21"/>
      <c r="JXA131" s="21"/>
      <c r="JXB131" s="21"/>
      <c r="JXC131" s="21"/>
      <c r="JXD131" s="21"/>
      <c r="JXE131" s="21"/>
      <c r="JXF131" s="21"/>
      <c r="JXG131" s="21"/>
      <c r="JXH131" s="21"/>
      <c r="JXI131" s="21"/>
      <c r="JXJ131" s="21"/>
      <c r="JXK131" s="21"/>
      <c r="JXL131" s="21"/>
      <c r="JXM131" s="21"/>
      <c r="JXN131" s="21"/>
      <c r="JXO131" s="21"/>
      <c r="JXP131" s="21"/>
      <c r="JXQ131" s="21"/>
      <c r="JXR131" s="21"/>
      <c r="JXS131" s="21"/>
      <c r="JXT131" s="21"/>
      <c r="JXU131" s="21"/>
      <c r="JXV131" s="21"/>
      <c r="JXW131" s="21"/>
      <c r="JXX131" s="21"/>
      <c r="JXY131" s="21"/>
      <c r="JXZ131" s="21"/>
      <c r="JYA131" s="21"/>
      <c r="JYB131" s="21"/>
      <c r="JYC131" s="21"/>
      <c r="JYD131" s="21"/>
      <c r="JYE131" s="21"/>
      <c r="JYF131" s="21"/>
      <c r="JYG131" s="21"/>
      <c r="JYH131" s="21"/>
      <c r="JYI131" s="21"/>
      <c r="JYJ131" s="21"/>
      <c r="JYK131" s="21"/>
      <c r="JYL131" s="21"/>
      <c r="JYM131" s="21"/>
      <c r="JYN131" s="21"/>
      <c r="JYO131" s="21"/>
      <c r="JYP131" s="21"/>
      <c r="JYQ131" s="21"/>
      <c r="JYR131" s="21"/>
      <c r="JYS131" s="21"/>
      <c r="JYT131" s="21"/>
      <c r="JYU131" s="21"/>
      <c r="JYV131" s="21"/>
      <c r="JYW131" s="21"/>
      <c r="JYX131" s="21"/>
      <c r="JYY131" s="21"/>
      <c r="JYZ131" s="21"/>
      <c r="JZA131" s="21"/>
      <c r="JZB131" s="21"/>
      <c r="JZC131" s="21"/>
      <c r="JZD131" s="21"/>
      <c r="JZE131" s="21"/>
      <c r="JZF131" s="21"/>
      <c r="JZG131" s="21"/>
      <c r="JZH131" s="21"/>
      <c r="JZI131" s="21"/>
      <c r="JZJ131" s="21"/>
      <c r="JZK131" s="21"/>
      <c r="JZL131" s="21"/>
      <c r="JZM131" s="21"/>
      <c r="JZN131" s="21"/>
      <c r="JZO131" s="21"/>
      <c r="JZP131" s="21"/>
      <c r="JZQ131" s="21"/>
      <c r="JZR131" s="21"/>
      <c r="JZS131" s="21"/>
      <c r="JZT131" s="21"/>
      <c r="JZU131" s="21"/>
      <c r="JZV131" s="21"/>
      <c r="JZW131" s="21"/>
      <c r="JZX131" s="21"/>
      <c r="JZY131" s="21"/>
      <c r="JZZ131" s="21"/>
      <c r="KAA131" s="21"/>
      <c r="KAB131" s="21"/>
      <c r="KAC131" s="21"/>
      <c r="KAD131" s="21"/>
      <c r="KAE131" s="21"/>
      <c r="KAF131" s="21"/>
      <c r="KAG131" s="21"/>
      <c r="KAH131" s="21"/>
      <c r="KAI131" s="21"/>
      <c r="KAJ131" s="21"/>
      <c r="KAK131" s="21"/>
      <c r="KAL131" s="21"/>
      <c r="KAM131" s="21"/>
      <c r="KAN131" s="21"/>
      <c r="KAO131" s="21"/>
      <c r="KAP131" s="21"/>
      <c r="KAQ131" s="21"/>
      <c r="KAR131" s="21"/>
      <c r="KAS131" s="21"/>
      <c r="KAT131" s="21"/>
      <c r="KAU131" s="21"/>
      <c r="KAV131" s="21"/>
      <c r="KAW131" s="21"/>
      <c r="KAX131" s="21"/>
      <c r="KAY131" s="21"/>
      <c r="KAZ131" s="21"/>
      <c r="KBA131" s="21"/>
      <c r="KBB131" s="21"/>
      <c r="KBC131" s="21"/>
      <c r="KBD131" s="21"/>
      <c r="KBE131" s="21"/>
      <c r="KBF131" s="21"/>
      <c r="KBG131" s="21"/>
      <c r="KBH131" s="21"/>
      <c r="KBI131" s="21"/>
      <c r="KBJ131" s="21"/>
      <c r="KBK131" s="21"/>
      <c r="KBL131" s="21"/>
      <c r="KBM131" s="21"/>
      <c r="KBN131" s="21"/>
      <c r="KBO131" s="21"/>
      <c r="KBP131" s="21"/>
      <c r="KBQ131" s="21"/>
      <c r="KBR131" s="21"/>
      <c r="KBS131" s="21"/>
      <c r="KBT131" s="21"/>
      <c r="KBU131" s="21"/>
      <c r="KBV131" s="21"/>
      <c r="KBW131" s="21"/>
      <c r="KBX131" s="21"/>
      <c r="KBY131" s="21"/>
      <c r="KBZ131" s="21"/>
      <c r="KCA131" s="21"/>
      <c r="KCB131" s="21"/>
      <c r="KCC131" s="21"/>
      <c r="KCD131" s="21"/>
      <c r="KCE131" s="21"/>
      <c r="KCF131" s="21"/>
      <c r="KCG131" s="21"/>
      <c r="KCH131" s="21"/>
      <c r="KCI131" s="21"/>
      <c r="KCJ131" s="21"/>
      <c r="KCK131" s="21"/>
      <c r="KCL131" s="21"/>
      <c r="KCM131" s="21"/>
      <c r="KCN131" s="21"/>
      <c r="KCO131" s="21"/>
      <c r="KCP131" s="21"/>
      <c r="KCQ131" s="21"/>
      <c r="KCR131" s="21"/>
      <c r="KCS131" s="21"/>
      <c r="KCT131" s="21"/>
      <c r="KCU131" s="21"/>
      <c r="KCV131" s="21"/>
      <c r="KCW131" s="21"/>
      <c r="KCX131" s="21"/>
      <c r="KCY131" s="21"/>
      <c r="KCZ131" s="21"/>
      <c r="KDA131" s="21"/>
      <c r="KDB131" s="21"/>
      <c r="KDC131" s="21"/>
      <c r="KDD131" s="21"/>
      <c r="KDE131" s="21"/>
      <c r="KDF131" s="21"/>
      <c r="KDG131" s="21"/>
      <c r="KDH131" s="21"/>
      <c r="KDI131" s="21"/>
      <c r="KDJ131" s="21"/>
      <c r="KDK131" s="21"/>
      <c r="KDL131" s="21"/>
      <c r="KDM131" s="21"/>
      <c r="KDN131" s="21"/>
      <c r="KDO131" s="21"/>
      <c r="KDP131" s="21"/>
      <c r="KDQ131" s="21"/>
      <c r="KDR131" s="21"/>
      <c r="KDS131" s="21"/>
      <c r="KDT131" s="21"/>
      <c r="KDU131" s="21"/>
      <c r="KDV131" s="21"/>
      <c r="KDW131" s="21"/>
      <c r="KDX131" s="21"/>
      <c r="KDY131" s="21"/>
      <c r="KDZ131" s="21"/>
      <c r="KEA131" s="21"/>
      <c r="KEB131" s="21"/>
      <c r="KEC131" s="21"/>
      <c r="KED131" s="21"/>
      <c r="KEE131" s="21"/>
      <c r="KEF131" s="21"/>
      <c r="KEG131" s="21"/>
      <c r="KEH131" s="21"/>
      <c r="KEI131" s="21"/>
      <c r="KEJ131" s="21"/>
      <c r="KEK131" s="21"/>
      <c r="KEL131" s="21"/>
      <c r="KEM131" s="21"/>
      <c r="KEN131" s="21"/>
      <c r="KEO131" s="21"/>
      <c r="KEP131" s="21"/>
      <c r="KEQ131" s="21"/>
      <c r="KER131" s="21"/>
      <c r="KES131" s="21"/>
      <c r="KET131" s="21"/>
      <c r="KEU131" s="21"/>
      <c r="KEV131" s="21"/>
      <c r="KEW131" s="21"/>
      <c r="KEX131" s="21"/>
      <c r="KEY131" s="21"/>
      <c r="KEZ131" s="21"/>
      <c r="KFA131" s="21"/>
      <c r="KFB131" s="21"/>
      <c r="KFC131" s="21"/>
      <c r="KFD131" s="21"/>
      <c r="KFE131" s="21"/>
      <c r="KFF131" s="21"/>
      <c r="KFG131" s="21"/>
      <c r="KFH131" s="21"/>
      <c r="KFI131" s="21"/>
      <c r="KFJ131" s="21"/>
      <c r="KFK131" s="21"/>
      <c r="KFL131" s="21"/>
      <c r="KFM131" s="21"/>
      <c r="KFN131" s="21"/>
      <c r="KFO131" s="21"/>
      <c r="KFP131" s="21"/>
      <c r="KFQ131" s="21"/>
      <c r="KFR131" s="21"/>
      <c r="KFS131" s="21"/>
      <c r="KFT131" s="21"/>
      <c r="KFU131" s="21"/>
      <c r="KFV131" s="21"/>
      <c r="KFW131" s="21"/>
      <c r="KFX131" s="21"/>
      <c r="KFY131" s="21"/>
      <c r="KFZ131" s="21"/>
      <c r="KGA131" s="21"/>
      <c r="KGB131" s="21"/>
      <c r="KGC131" s="21"/>
      <c r="KGD131" s="21"/>
      <c r="KGE131" s="21"/>
      <c r="KGF131" s="21"/>
      <c r="KGG131" s="21"/>
      <c r="KGH131" s="21"/>
      <c r="KGI131" s="21"/>
      <c r="KGJ131" s="21"/>
      <c r="KGK131" s="21"/>
      <c r="KGL131" s="21"/>
      <c r="KGM131" s="21"/>
      <c r="KGN131" s="21"/>
      <c r="KGO131" s="21"/>
      <c r="KGP131" s="21"/>
      <c r="KGQ131" s="21"/>
      <c r="KGR131" s="21"/>
      <c r="KGS131" s="21"/>
      <c r="KGT131" s="21"/>
      <c r="KGU131" s="21"/>
      <c r="KGV131" s="21"/>
      <c r="KGW131" s="21"/>
      <c r="KGX131" s="21"/>
      <c r="KGY131" s="21"/>
      <c r="KGZ131" s="21"/>
      <c r="KHA131" s="21"/>
      <c r="KHB131" s="21"/>
      <c r="KHC131" s="21"/>
      <c r="KHD131" s="21"/>
      <c r="KHE131" s="21"/>
      <c r="KHF131" s="21"/>
      <c r="KHG131" s="21"/>
      <c r="KHH131" s="21"/>
      <c r="KHI131" s="21"/>
      <c r="KHJ131" s="21"/>
      <c r="KHK131" s="21"/>
      <c r="KHL131" s="21"/>
      <c r="KHM131" s="21"/>
      <c r="KHN131" s="21"/>
      <c r="KHO131" s="21"/>
      <c r="KHP131" s="21"/>
      <c r="KHQ131" s="21"/>
      <c r="KHR131" s="21"/>
      <c r="KHS131" s="21"/>
      <c r="KHT131" s="21"/>
      <c r="KHU131" s="21"/>
      <c r="KHV131" s="21"/>
      <c r="KHW131" s="21"/>
      <c r="KHX131" s="21"/>
      <c r="KHY131" s="21"/>
      <c r="KHZ131" s="21"/>
      <c r="KIA131" s="21"/>
      <c r="KIB131" s="21"/>
      <c r="KIC131" s="21"/>
      <c r="KID131" s="21"/>
      <c r="KIE131" s="21"/>
      <c r="KIF131" s="21"/>
      <c r="KIG131" s="21"/>
      <c r="KIH131" s="21"/>
      <c r="KII131" s="21"/>
      <c r="KIJ131" s="21"/>
      <c r="KIK131" s="21"/>
      <c r="KIL131" s="21"/>
      <c r="KIM131" s="21"/>
      <c r="KIN131" s="21"/>
      <c r="KIO131" s="21"/>
      <c r="KIP131" s="21"/>
      <c r="KIQ131" s="21"/>
      <c r="KIR131" s="21"/>
      <c r="KIS131" s="21"/>
      <c r="KIT131" s="21"/>
      <c r="KIU131" s="21"/>
      <c r="KIV131" s="21"/>
      <c r="KIW131" s="21"/>
      <c r="KIX131" s="21"/>
      <c r="KIY131" s="21"/>
      <c r="KIZ131" s="21"/>
      <c r="KJA131" s="21"/>
      <c r="KJB131" s="21"/>
      <c r="KJC131" s="21"/>
      <c r="KJD131" s="21"/>
      <c r="KJE131" s="21"/>
      <c r="KJF131" s="21"/>
      <c r="KJG131" s="21"/>
      <c r="KJH131" s="21"/>
      <c r="KJI131" s="21"/>
      <c r="KJJ131" s="21"/>
      <c r="KJK131" s="21"/>
      <c r="KJL131" s="21"/>
      <c r="KJM131" s="21"/>
      <c r="KJN131" s="21"/>
      <c r="KJO131" s="21"/>
      <c r="KJP131" s="21"/>
      <c r="KJQ131" s="21"/>
      <c r="KJR131" s="21"/>
      <c r="KJS131" s="21"/>
      <c r="KJT131" s="21"/>
      <c r="KJU131" s="21"/>
      <c r="KJV131" s="21"/>
      <c r="KJW131" s="21"/>
      <c r="KJX131" s="21"/>
      <c r="KJY131" s="21"/>
      <c r="KJZ131" s="21"/>
      <c r="KKA131" s="21"/>
      <c r="KKB131" s="21"/>
      <c r="KKC131" s="21"/>
      <c r="KKD131" s="21"/>
      <c r="KKE131" s="21"/>
      <c r="KKF131" s="21"/>
      <c r="KKG131" s="21"/>
      <c r="KKH131" s="21"/>
      <c r="KKI131" s="21"/>
      <c r="KKJ131" s="21"/>
      <c r="KKK131" s="21"/>
      <c r="KKL131" s="21"/>
      <c r="KKM131" s="21"/>
      <c r="KKN131" s="21"/>
      <c r="KKO131" s="21"/>
      <c r="KKP131" s="21"/>
      <c r="KKQ131" s="21"/>
      <c r="KKR131" s="21"/>
      <c r="KKS131" s="21"/>
      <c r="KKT131" s="21"/>
      <c r="KKU131" s="21"/>
      <c r="KKV131" s="21"/>
      <c r="KKW131" s="21"/>
      <c r="KKX131" s="21"/>
      <c r="KKY131" s="21"/>
      <c r="KKZ131" s="21"/>
      <c r="KLA131" s="21"/>
      <c r="KLB131" s="21"/>
      <c r="KLC131" s="21"/>
      <c r="KLD131" s="21"/>
      <c r="KLE131" s="21"/>
      <c r="KLF131" s="21"/>
      <c r="KLG131" s="21"/>
      <c r="KLH131" s="21"/>
      <c r="KLI131" s="21"/>
      <c r="KLJ131" s="21"/>
      <c r="KLK131" s="21"/>
      <c r="KLL131" s="21"/>
      <c r="KLM131" s="21"/>
      <c r="KLN131" s="21"/>
      <c r="KLO131" s="21"/>
      <c r="KLP131" s="21"/>
      <c r="KLQ131" s="21"/>
      <c r="KLR131" s="21"/>
      <c r="KLS131" s="21"/>
      <c r="KLT131" s="21"/>
      <c r="KLU131" s="21"/>
      <c r="KLV131" s="21"/>
      <c r="KLW131" s="21"/>
      <c r="KLX131" s="21"/>
      <c r="KLY131" s="21"/>
      <c r="KLZ131" s="21"/>
      <c r="KMA131" s="21"/>
      <c r="KMB131" s="21"/>
      <c r="KMC131" s="21"/>
      <c r="KMD131" s="21"/>
      <c r="KME131" s="21"/>
      <c r="KMF131" s="21"/>
      <c r="KMG131" s="21"/>
      <c r="KMH131" s="21"/>
      <c r="KMI131" s="21"/>
      <c r="KMJ131" s="21"/>
      <c r="KMK131" s="21"/>
      <c r="KML131" s="21"/>
      <c r="KMM131" s="21"/>
      <c r="KMN131" s="21"/>
      <c r="KMO131" s="21"/>
      <c r="KMP131" s="21"/>
      <c r="KMQ131" s="21"/>
      <c r="KMR131" s="21"/>
      <c r="KMS131" s="21"/>
      <c r="KMT131" s="21"/>
      <c r="KMU131" s="21"/>
      <c r="KMV131" s="21"/>
      <c r="KMW131" s="21"/>
      <c r="KMX131" s="21"/>
      <c r="KMY131" s="21"/>
      <c r="KMZ131" s="21"/>
      <c r="KNA131" s="21"/>
      <c r="KNB131" s="21"/>
      <c r="KNC131" s="21"/>
      <c r="KND131" s="21"/>
      <c r="KNE131" s="21"/>
      <c r="KNF131" s="21"/>
      <c r="KNG131" s="21"/>
      <c r="KNH131" s="21"/>
      <c r="KNI131" s="21"/>
      <c r="KNJ131" s="21"/>
      <c r="KNK131" s="21"/>
      <c r="KNL131" s="21"/>
      <c r="KNM131" s="21"/>
      <c r="KNN131" s="21"/>
      <c r="KNO131" s="21"/>
      <c r="KNP131" s="21"/>
      <c r="KNQ131" s="21"/>
      <c r="KNR131" s="21"/>
      <c r="KNS131" s="21"/>
      <c r="KNT131" s="21"/>
      <c r="KNU131" s="21"/>
      <c r="KNV131" s="21"/>
      <c r="KNW131" s="21"/>
      <c r="KNX131" s="21"/>
      <c r="KNY131" s="21"/>
      <c r="KNZ131" s="21"/>
      <c r="KOA131" s="21"/>
      <c r="KOB131" s="21"/>
      <c r="KOC131" s="21"/>
      <c r="KOD131" s="21"/>
      <c r="KOE131" s="21"/>
      <c r="KOF131" s="21"/>
      <c r="KOG131" s="21"/>
      <c r="KOH131" s="21"/>
      <c r="KOI131" s="21"/>
      <c r="KOJ131" s="21"/>
      <c r="KOK131" s="21"/>
      <c r="KOL131" s="21"/>
      <c r="KOM131" s="21"/>
      <c r="KON131" s="21"/>
      <c r="KOO131" s="21"/>
      <c r="KOP131" s="21"/>
      <c r="KOQ131" s="21"/>
      <c r="KOR131" s="21"/>
      <c r="KOS131" s="21"/>
      <c r="KOT131" s="21"/>
      <c r="KOU131" s="21"/>
      <c r="KOV131" s="21"/>
      <c r="KOW131" s="21"/>
      <c r="KOX131" s="21"/>
      <c r="KOY131" s="21"/>
      <c r="KOZ131" s="21"/>
      <c r="KPA131" s="21"/>
      <c r="KPB131" s="21"/>
      <c r="KPC131" s="21"/>
      <c r="KPD131" s="21"/>
      <c r="KPE131" s="21"/>
      <c r="KPF131" s="21"/>
      <c r="KPG131" s="21"/>
      <c r="KPH131" s="21"/>
      <c r="KPI131" s="21"/>
      <c r="KPJ131" s="21"/>
      <c r="KPK131" s="21"/>
      <c r="KPL131" s="21"/>
      <c r="KPM131" s="21"/>
      <c r="KPN131" s="21"/>
      <c r="KPO131" s="21"/>
      <c r="KPP131" s="21"/>
      <c r="KPQ131" s="21"/>
      <c r="KPR131" s="21"/>
      <c r="KPS131" s="21"/>
      <c r="KPT131" s="21"/>
      <c r="KPU131" s="21"/>
      <c r="KPV131" s="21"/>
      <c r="KPW131" s="21"/>
      <c r="KPX131" s="21"/>
      <c r="KPY131" s="21"/>
      <c r="KPZ131" s="21"/>
      <c r="KQA131" s="21"/>
      <c r="KQB131" s="21"/>
      <c r="KQC131" s="21"/>
      <c r="KQD131" s="21"/>
      <c r="KQE131" s="21"/>
      <c r="KQF131" s="21"/>
      <c r="KQG131" s="21"/>
      <c r="KQH131" s="21"/>
      <c r="KQI131" s="21"/>
      <c r="KQJ131" s="21"/>
      <c r="KQK131" s="21"/>
      <c r="KQL131" s="21"/>
      <c r="KQM131" s="21"/>
      <c r="KQN131" s="21"/>
      <c r="KQO131" s="21"/>
      <c r="KQP131" s="21"/>
      <c r="KQQ131" s="21"/>
      <c r="KQR131" s="21"/>
      <c r="KQS131" s="21"/>
      <c r="KQT131" s="21"/>
      <c r="KQU131" s="21"/>
      <c r="KQV131" s="21"/>
      <c r="KQW131" s="21"/>
      <c r="KQX131" s="21"/>
      <c r="KQY131" s="21"/>
      <c r="KQZ131" s="21"/>
      <c r="KRA131" s="21"/>
      <c r="KRB131" s="21"/>
      <c r="KRC131" s="21"/>
      <c r="KRD131" s="21"/>
      <c r="KRE131" s="21"/>
      <c r="KRF131" s="21"/>
      <c r="KRG131" s="21"/>
      <c r="KRH131" s="21"/>
      <c r="KRI131" s="21"/>
      <c r="KRJ131" s="21"/>
      <c r="KRK131" s="21"/>
      <c r="KRL131" s="21"/>
      <c r="KRM131" s="21"/>
      <c r="KRN131" s="21"/>
      <c r="KRO131" s="21"/>
      <c r="KRP131" s="21"/>
      <c r="KRQ131" s="21"/>
      <c r="KRR131" s="21"/>
      <c r="KRS131" s="21"/>
      <c r="KRT131" s="21"/>
      <c r="KRU131" s="21"/>
      <c r="KRV131" s="21"/>
      <c r="KRW131" s="21"/>
      <c r="KRX131" s="21"/>
      <c r="KRY131" s="21"/>
      <c r="KRZ131" s="21"/>
      <c r="KSA131" s="21"/>
      <c r="KSB131" s="21"/>
      <c r="KSC131" s="21"/>
      <c r="KSD131" s="21"/>
      <c r="KSE131" s="21"/>
      <c r="KSF131" s="21"/>
      <c r="KSG131" s="21"/>
      <c r="KSH131" s="21"/>
      <c r="KSI131" s="21"/>
      <c r="KSJ131" s="21"/>
      <c r="KSK131" s="21"/>
      <c r="KSL131" s="21"/>
      <c r="KSM131" s="21"/>
      <c r="KSN131" s="21"/>
      <c r="KSO131" s="21"/>
      <c r="KSP131" s="21"/>
      <c r="KSQ131" s="21"/>
      <c r="KSR131" s="21"/>
      <c r="KSS131" s="21"/>
      <c r="KST131" s="21"/>
      <c r="KSU131" s="21"/>
      <c r="KSV131" s="21"/>
      <c r="KSW131" s="21"/>
      <c r="KSX131" s="21"/>
      <c r="KSY131" s="21"/>
      <c r="KSZ131" s="21"/>
      <c r="KTA131" s="21"/>
      <c r="KTB131" s="21"/>
      <c r="KTC131" s="21"/>
      <c r="KTD131" s="21"/>
      <c r="KTE131" s="21"/>
      <c r="KTF131" s="21"/>
      <c r="KTG131" s="21"/>
      <c r="KTH131" s="21"/>
      <c r="KTI131" s="21"/>
      <c r="KTJ131" s="21"/>
      <c r="KTK131" s="21"/>
      <c r="KTL131" s="21"/>
      <c r="KTM131" s="21"/>
      <c r="KTN131" s="21"/>
      <c r="KTO131" s="21"/>
      <c r="KTP131" s="21"/>
      <c r="KTQ131" s="21"/>
      <c r="KTR131" s="21"/>
      <c r="KTS131" s="21"/>
      <c r="KTT131" s="21"/>
      <c r="KTU131" s="21"/>
      <c r="KTV131" s="21"/>
      <c r="KTW131" s="21"/>
      <c r="KTX131" s="21"/>
      <c r="KTY131" s="21"/>
      <c r="KTZ131" s="21"/>
      <c r="KUA131" s="21"/>
      <c r="KUB131" s="21"/>
      <c r="KUC131" s="21"/>
      <c r="KUD131" s="21"/>
      <c r="KUE131" s="21"/>
      <c r="KUF131" s="21"/>
      <c r="KUG131" s="21"/>
      <c r="KUH131" s="21"/>
      <c r="KUI131" s="21"/>
      <c r="KUJ131" s="21"/>
      <c r="KUK131" s="21"/>
      <c r="KUL131" s="21"/>
      <c r="KUM131" s="21"/>
      <c r="KUN131" s="21"/>
      <c r="KUO131" s="21"/>
      <c r="KUP131" s="21"/>
      <c r="KUQ131" s="21"/>
      <c r="KUR131" s="21"/>
      <c r="KUS131" s="21"/>
      <c r="KUT131" s="21"/>
      <c r="KUU131" s="21"/>
      <c r="KUV131" s="21"/>
      <c r="KUW131" s="21"/>
      <c r="KUX131" s="21"/>
      <c r="KUY131" s="21"/>
      <c r="KUZ131" s="21"/>
      <c r="KVA131" s="21"/>
      <c r="KVB131" s="21"/>
      <c r="KVC131" s="21"/>
      <c r="KVD131" s="21"/>
      <c r="KVE131" s="21"/>
      <c r="KVF131" s="21"/>
      <c r="KVG131" s="21"/>
      <c r="KVH131" s="21"/>
      <c r="KVI131" s="21"/>
      <c r="KVJ131" s="21"/>
      <c r="KVK131" s="21"/>
      <c r="KVL131" s="21"/>
      <c r="KVM131" s="21"/>
      <c r="KVN131" s="21"/>
      <c r="KVO131" s="21"/>
      <c r="KVP131" s="21"/>
      <c r="KVQ131" s="21"/>
      <c r="KVR131" s="21"/>
      <c r="KVS131" s="21"/>
      <c r="KVT131" s="21"/>
      <c r="KVU131" s="21"/>
      <c r="KVV131" s="21"/>
      <c r="KVW131" s="21"/>
      <c r="KVX131" s="21"/>
      <c r="KVY131" s="21"/>
      <c r="KVZ131" s="21"/>
      <c r="KWA131" s="21"/>
      <c r="KWB131" s="21"/>
      <c r="KWC131" s="21"/>
      <c r="KWD131" s="21"/>
      <c r="KWE131" s="21"/>
      <c r="KWF131" s="21"/>
      <c r="KWG131" s="21"/>
      <c r="KWH131" s="21"/>
      <c r="KWI131" s="21"/>
      <c r="KWJ131" s="21"/>
      <c r="KWK131" s="21"/>
      <c r="KWL131" s="21"/>
      <c r="KWM131" s="21"/>
      <c r="KWN131" s="21"/>
      <c r="KWO131" s="21"/>
      <c r="KWP131" s="21"/>
      <c r="KWQ131" s="21"/>
      <c r="KWR131" s="21"/>
      <c r="KWS131" s="21"/>
      <c r="KWT131" s="21"/>
      <c r="KWU131" s="21"/>
      <c r="KWV131" s="21"/>
      <c r="KWW131" s="21"/>
      <c r="KWX131" s="21"/>
      <c r="KWY131" s="21"/>
      <c r="KWZ131" s="21"/>
      <c r="KXA131" s="21"/>
      <c r="KXB131" s="21"/>
      <c r="KXC131" s="21"/>
      <c r="KXD131" s="21"/>
      <c r="KXE131" s="21"/>
      <c r="KXF131" s="21"/>
      <c r="KXG131" s="21"/>
      <c r="KXH131" s="21"/>
      <c r="KXI131" s="21"/>
      <c r="KXJ131" s="21"/>
      <c r="KXK131" s="21"/>
      <c r="KXL131" s="21"/>
      <c r="KXM131" s="21"/>
      <c r="KXN131" s="21"/>
      <c r="KXO131" s="21"/>
      <c r="KXP131" s="21"/>
      <c r="KXQ131" s="21"/>
      <c r="KXR131" s="21"/>
      <c r="KXS131" s="21"/>
      <c r="KXT131" s="21"/>
      <c r="KXU131" s="21"/>
      <c r="KXV131" s="21"/>
      <c r="KXW131" s="21"/>
      <c r="KXX131" s="21"/>
      <c r="KXY131" s="21"/>
      <c r="KXZ131" s="21"/>
      <c r="KYA131" s="21"/>
      <c r="KYB131" s="21"/>
      <c r="KYC131" s="21"/>
      <c r="KYD131" s="21"/>
      <c r="KYE131" s="21"/>
      <c r="KYF131" s="21"/>
      <c r="KYG131" s="21"/>
      <c r="KYH131" s="21"/>
      <c r="KYI131" s="21"/>
      <c r="KYJ131" s="21"/>
      <c r="KYK131" s="21"/>
      <c r="KYL131" s="21"/>
      <c r="KYM131" s="21"/>
      <c r="KYN131" s="21"/>
      <c r="KYO131" s="21"/>
      <c r="KYP131" s="21"/>
      <c r="KYQ131" s="21"/>
      <c r="KYR131" s="21"/>
      <c r="KYS131" s="21"/>
      <c r="KYT131" s="21"/>
      <c r="KYU131" s="21"/>
      <c r="KYV131" s="21"/>
      <c r="KYW131" s="21"/>
      <c r="KYX131" s="21"/>
      <c r="KYY131" s="21"/>
      <c r="KYZ131" s="21"/>
      <c r="KZA131" s="21"/>
      <c r="KZB131" s="21"/>
      <c r="KZC131" s="21"/>
      <c r="KZD131" s="21"/>
      <c r="KZE131" s="21"/>
      <c r="KZF131" s="21"/>
      <c r="KZG131" s="21"/>
      <c r="KZH131" s="21"/>
      <c r="KZI131" s="21"/>
      <c r="KZJ131" s="21"/>
      <c r="KZK131" s="21"/>
      <c r="KZL131" s="21"/>
      <c r="KZM131" s="21"/>
      <c r="KZN131" s="21"/>
      <c r="KZO131" s="21"/>
      <c r="KZP131" s="21"/>
      <c r="KZQ131" s="21"/>
      <c r="KZR131" s="21"/>
      <c r="KZS131" s="21"/>
      <c r="KZT131" s="21"/>
      <c r="KZU131" s="21"/>
      <c r="KZV131" s="21"/>
      <c r="KZW131" s="21"/>
      <c r="KZX131" s="21"/>
      <c r="KZY131" s="21"/>
      <c r="KZZ131" s="21"/>
      <c r="LAA131" s="21"/>
      <c r="LAB131" s="21"/>
      <c r="LAC131" s="21"/>
      <c r="LAD131" s="21"/>
      <c r="LAE131" s="21"/>
      <c r="LAF131" s="21"/>
      <c r="LAG131" s="21"/>
      <c r="LAH131" s="21"/>
      <c r="LAI131" s="21"/>
      <c r="LAJ131" s="21"/>
      <c r="LAK131" s="21"/>
      <c r="LAL131" s="21"/>
      <c r="LAM131" s="21"/>
      <c r="LAN131" s="21"/>
      <c r="LAO131" s="21"/>
      <c r="LAP131" s="21"/>
      <c r="LAQ131" s="21"/>
      <c r="LAR131" s="21"/>
      <c r="LAS131" s="21"/>
      <c r="LAT131" s="21"/>
      <c r="LAU131" s="21"/>
      <c r="LAV131" s="21"/>
      <c r="LAW131" s="21"/>
      <c r="LAX131" s="21"/>
      <c r="LAY131" s="21"/>
      <c r="LAZ131" s="21"/>
      <c r="LBA131" s="21"/>
      <c r="LBB131" s="21"/>
      <c r="LBC131" s="21"/>
      <c r="LBD131" s="21"/>
      <c r="LBE131" s="21"/>
      <c r="LBF131" s="21"/>
      <c r="LBG131" s="21"/>
      <c r="LBH131" s="21"/>
      <c r="LBI131" s="21"/>
      <c r="LBJ131" s="21"/>
      <c r="LBK131" s="21"/>
      <c r="LBL131" s="21"/>
      <c r="LBM131" s="21"/>
      <c r="LBN131" s="21"/>
      <c r="LBO131" s="21"/>
      <c r="LBP131" s="21"/>
      <c r="LBQ131" s="21"/>
      <c r="LBR131" s="21"/>
      <c r="LBS131" s="21"/>
      <c r="LBT131" s="21"/>
      <c r="LBU131" s="21"/>
      <c r="LBV131" s="21"/>
      <c r="LBW131" s="21"/>
      <c r="LBX131" s="21"/>
      <c r="LBY131" s="21"/>
      <c r="LBZ131" s="21"/>
      <c r="LCA131" s="21"/>
      <c r="LCB131" s="21"/>
      <c r="LCC131" s="21"/>
      <c r="LCD131" s="21"/>
      <c r="LCE131" s="21"/>
      <c r="LCF131" s="21"/>
      <c r="LCG131" s="21"/>
      <c r="LCH131" s="21"/>
      <c r="LCI131" s="21"/>
      <c r="LCJ131" s="21"/>
      <c r="LCK131" s="21"/>
      <c r="LCL131" s="21"/>
      <c r="LCM131" s="21"/>
      <c r="LCN131" s="21"/>
      <c r="LCO131" s="21"/>
      <c r="LCP131" s="21"/>
      <c r="LCQ131" s="21"/>
      <c r="LCR131" s="21"/>
      <c r="LCS131" s="21"/>
      <c r="LCT131" s="21"/>
      <c r="LCU131" s="21"/>
      <c r="LCV131" s="21"/>
      <c r="LCW131" s="21"/>
      <c r="LCX131" s="21"/>
      <c r="LCY131" s="21"/>
      <c r="LCZ131" s="21"/>
      <c r="LDA131" s="21"/>
      <c r="LDB131" s="21"/>
      <c r="LDC131" s="21"/>
      <c r="LDD131" s="21"/>
      <c r="LDE131" s="21"/>
      <c r="LDF131" s="21"/>
      <c r="LDG131" s="21"/>
      <c r="LDH131" s="21"/>
      <c r="LDI131" s="21"/>
      <c r="LDJ131" s="21"/>
      <c r="LDK131" s="21"/>
      <c r="LDL131" s="21"/>
      <c r="LDM131" s="21"/>
      <c r="LDN131" s="21"/>
      <c r="LDO131" s="21"/>
      <c r="LDP131" s="21"/>
      <c r="LDQ131" s="21"/>
      <c r="LDR131" s="21"/>
      <c r="LDS131" s="21"/>
      <c r="LDT131" s="21"/>
      <c r="LDU131" s="21"/>
      <c r="LDV131" s="21"/>
      <c r="LDW131" s="21"/>
      <c r="LDX131" s="21"/>
      <c r="LDY131" s="21"/>
      <c r="LDZ131" s="21"/>
      <c r="LEA131" s="21"/>
      <c r="LEB131" s="21"/>
      <c r="LEC131" s="21"/>
      <c r="LED131" s="21"/>
      <c r="LEE131" s="21"/>
      <c r="LEF131" s="21"/>
      <c r="LEG131" s="21"/>
      <c r="LEH131" s="21"/>
      <c r="LEI131" s="21"/>
      <c r="LEJ131" s="21"/>
      <c r="LEK131" s="21"/>
      <c r="LEL131" s="21"/>
      <c r="LEM131" s="21"/>
      <c r="LEN131" s="21"/>
      <c r="LEO131" s="21"/>
      <c r="LEP131" s="21"/>
      <c r="LEQ131" s="21"/>
      <c r="LER131" s="21"/>
      <c r="LES131" s="21"/>
      <c r="LET131" s="21"/>
      <c r="LEU131" s="21"/>
      <c r="LEV131" s="21"/>
      <c r="LEW131" s="21"/>
      <c r="LEX131" s="21"/>
      <c r="LEY131" s="21"/>
      <c r="LEZ131" s="21"/>
      <c r="LFA131" s="21"/>
      <c r="LFB131" s="21"/>
      <c r="LFC131" s="21"/>
      <c r="LFD131" s="21"/>
      <c r="LFE131" s="21"/>
      <c r="LFF131" s="21"/>
      <c r="LFG131" s="21"/>
      <c r="LFH131" s="21"/>
      <c r="LFI131" s="21"/>
      <c r="LFJ131" s="21"/>
      <c r="LFK131" s="21"/>
      <c r="LFL131" s="21"/>
      <c r="LFM131" s="21"/>
      <c r="LFN131" s="21"/>
      <c r="LFO131" s="21"/>
      <c r="LFP131" s="21"/>
      <c r="LFQ131" s="21"/>
      <c r="LFR131" s="21"/>
      <c r="LFS131" s="21"/>
      <c r="LFT131" s="21"/>
      <c r="LFU131" s="21"/>
      <c r="LFV131" s="21"/>
      <c r="LFW131" s="21"/>
      <c r="LFX131" s="21"/>
      <c r="LFY131" s="21"/>
      <c r="LFZ131" s="21"/>
      <c r="LGA131" s="21"/>
      <c r="LGB131" s="21"/>
      <c r="LGC131" s="21"/>
      <c r="LGD131" s="21"/>
      <c r="LGE131" s="21"/>
      <c r="LGF131" s="21"/>
      <c r="LGG131" s="21"/>
      <c r="LGH131" s="21"/>
      <c r="LGI131" s="21"/>
      <c r="LGJ131" s="21"/>
      <c r="LGK131" s="21"/>
      <c r="LGL131" s="21"/>
      <c r="LGM131" s="21"/>
      <c r="LGN131" s="21"/>
      <c r="LGO131" s="21"/>
      <c r="LGP131" s="21"/>
      <c r="LGQ131" s="21"/>
      <c r="LGR131" s="21"/>
      <c r="LGS131" s="21"/>
      <c r="LGT131" s="21"/>
      <c r="LGU131" s="21"/>
      <c r="LGV131" s="21"/>
      <c r="LGW131" s="21"/>
      <c r="LGX131" s="21"/>
      <c r="LGY131" s="21"/>
      <c r="LGZ131" s="21"/>
      <c r="LHA131" s="21"/>
      <c r="LHB131" s="21"/>
      <c r="LHC131" s="21"/>
      <c r="LHD131" s="21"/>
      <c r="LHE131" s="21"/>
      <c r="LHF131" s="21"/>
      <c r="LHG131" s="21"/>
      <c r="LHH131" s="21"/>
      <c r="LHI131" s="21"/>
      <c r="LHJ131" s="21"/>
      <c r="LHK131" s="21"/>
      <c r="LHL131" s="21"/>
      <c r="LHM131" s="21"/>
      <c r="LHN131" s="21"/>
      <c r="LHO131" s="21"/>
      <c r="LHP131" s="21"/>
      <c r="LHQ131" s="21"/>
      <c r="LHR131" s="21"/>
      <c r="LHS131" s="21"/>
      <c r="LHT131" s="21"/>
      <c r="LHU131" s="21"/>
      <c r="LHV131" s="21"/>
      <c r="LHW131" s="21"/>
      <c r="LHX131" s="21"/>
      <c r="LHY131" s="21"/>
      <c r="LHZ131" s="21"/>
      <c r="LIA131" s="21"/>
      <c r="LIB131" s="21"/>
      <c r="LIC131" s="21"/>
      <c r="LID131" s="21"/>
      <c r="LIE131" s="21"/>
      <c r="LIF131" s="21"/>
      <c r="LIG131" s="21"/>
      <c r="LIH131" s="21"/>
      <c r="LII131" s="21"/>
      <c r="LIJ131" s="21"/>
      <c r="LIK131" s="21"/>
      <c r="LIL131" s="21"/>
      <c r="LIM131" s="21"/>
      <c r="LIN131" s="21"/>
      <c r="LIO131" s="21"/>
      <c r="LIP131" s="21"/>
      <c r="LIQ131" s="21"/>
      <c r="LIR131" s="21"/>
      <c r="LIS131" s="21"/>
      <c r="LIT131" s="21"/>
      <c r="LIU131" s="21"/>
      <c r="LIV131" s="21"/>
      <c r="LIW131" s="21"/>
      <c r="LIX131" s="21"/>
      <c r="LIY131" s="21"/>
      <c r="LIZ131" s="21"/>
      <c r="LJA131" s="21"/>
      <c r="LJB131" s="21"/>
      <c r="LJC131" s="21"/>
      <c r="LJD131" s="21"/>
      <c r="LJE131" s="21"/>
      <c r="LJF131" s="21"/>
      <c r="LJG131" s="21"/>
      <c r="LJH131" s="21"/>
      <c r="LJI131" s="21"/>
      <c r="LJJ131" s="21"/>
      <c r="LJK131" s="21"/>
      <c r="LJL131" s="21"/>
      <c r="LJM131" s="21"/>
      <c r="LJN131" s="21"/>
      <c r="LJO131" s="21"/>
      <c r="LJP131" s="21"/>
      <c r="LJQ131" s="21"/>
      <c r="LJR131" s="21"/>
      <c r="LJS131" s="21"/>
      <c r="LJT131" s="21"/>
      <c r="LJU131" s="21"/>
      <c r="LJV131" s="21"/>
      <c r="LJW131" s="21"/>
      <c r="LJX131" s="21"/>
      <c r="LJY131" s="21"/>
      <c r="LJZ131" s="21"/>
      <c r="LKA131" s="21"/>
      <c r="LKB131" s="21"/>
      <c r="LKC131" s="21"/>
      <c r="LKD131" s="21"/>
      <c r="LKE131" s="21"/>
      <c r="LKF131" s="21"/>
      <c r="LKG131" s="21"/>
      <c r="LKH131" s="21"/>
      <c r="LKI131" s="21"/>
      <c r="LKJ131" s="21"/>
      <c r="LKK131" s="21"/>
      <c r="LKL131" s="21"/>
      <c r="LKM131" s="21"/>
      <c r="LKN131" s="21"/>
      <c r="LKO131" s="21"/>
      <c r="LKP131" s="21"/>
      <c r="LKQ131" s="21"/>
      <c r="LKR131" s="21"/>
      <c r="LKS131" s="21"/>
      <c r="LKT131" s="21"/>
      <c r="LKU131" s="21"/>
      <c r="LKV131" s="21"/>
      <c r="LKW131" s="21"/>
      <c r="LKX131" s="21"/>
      <c r="LKY131" s="21"/>
      <c r="LKZ131" s="21"/>
      <c r="LLA131" s="21"/>
      <c r="LLB131" s="21"/>
      <c r="LLC131" s="21"/>
      <c r="LLD131" s="21"/>
      <c r="LLE131" s="21"/>
      <c r="LLF131" s="21"/>
      <c r="LLG131" s="21"/>
      <c r="LLH131" s="21"/>
      <c r="LLI131" s="21"/>
      <c r="LLJ131" s="21"/>
      <c r="LLK131" s="21"/>
      <c r="LLL131" s="21"/>
      <c r="LLM131" s="21"/>
      <c r="LLN131" s="21"/>
      <c r="LLO131" s="21"/>
      <c r="LLP131" s="21"/>
      <c r="LLQ131" s="21"/>
      <c r="LLR131" s="21"/>
      <c r="LLS131" s="21"/>
      <c r="LLT131" s="21"/>
      <c r="LLU131" s="21"/>
      <c r="LLV131" s="21"/>
      <c r="LLW131" s="21"/>
      <c r="LLX131" s="21"/>
      <c r="LLY131" s="21"/>
      <c r="LLZ131" s="21"/>
      <c r="LMA131" s="21"/>
      <c r="LMB131" s="21"/>
      <c r="LMC131" s="21"/>
      <c r="LMD131" s="21"/>
      <c r="LME131" s="21"/>
      <c r="LMF131" s="21"/>
      <c r="LMG131" s="21"/>
      <c r="LMH131" s="21"/>
      <c r="LMI131" s="21"/>
      <c r="LMJ131" s="21"/>
      <c r="LMK131" s="21"/>
      <c r="LML131" s="21"/>
      <c r="LMM131" s="21"/>
      <c r="LMN131" s="21"/>
      <c r="LMO131" s="21"/>
      <c r="LMP131" s="21"/>
      <c r="LMQ131" s="21"/>
      <c r="LMR131" s="21"/>
      <c r="LMS131" s="21"/>
      <c r="LMT131" s="21"/>
      <c r="LMU131" s="21"/>
      <c r="LMV131" s="21"/>
      <c r="LMW131" s="21"/>
      <c r="LMX131" s="21"/>
      <c r="LMY131" s="21"/>
      <c r="LMZ131" s="21"/>
      <c r="LNA131" s="21"/>
      <c r="LNB131" s="21"/>
      <c r="LNC131" s="21"/>
      <c r="LND131" s="21"/>
      <c r="LNE131" s="21"/>
      <c r="LNF131" s="21"/>
      <c r="LNG131" s="21"/>
      <c r="LNH131" s="21"/>
      <c r="LNI131" s="21"/>
      <c r="LNJ131" s="21"/>
      <c r="LNK131" s="21"/>
      <c r="LNL131" s="21"/>
      <c r="LNM131" s="21"/>
      <c r="LNN131" s="21"/>
      <c r="LNO131" s="21"/>
      <c r="LNP131" s="21"/>
      <c r="LNQ131" s="21"/>
      <c r="LNR131" s="21"/>
      <c r="LNS131" s="21"/>
      <c r="LNT131" s="21"/>
      <c r="LNU131" s="21"/>
      <c r="LNV131" s="21"/>
      <c r="LNW131" s="21"/>
      <c r="LNX131" s="21"/>
      <c r="LNY131" s="21"/>
      <c r="LNZ131" s="21"/>
      <c r="LOA131" s="21"/>
      <c r="LOB131" s="21"/>
      <c r="LOC131" s="21"/>
      <c r="LOD131" s="21"/>
      <c r="LOE131" s="21"/>
      <c r="LOF131" s="21"/>
      <c r="LOG131" s="21"/>
      <c r="LOH131" s="21"/>
      <c r="LOI131" s="21"/>
      <c r="LOJ131" s="21"/>
      <c r="LOK131" s="21"/>
      <c r="LOL131" s="21"/>
      <c r="LOM131" s="21"/>
      <c r="LON131" s="21"/>
      <c r="LOO131" s="21"/>
      <c r="LOP131" s="21"/>
      <c r="LOQ131" s="21"/>
      <c r="LOR131" s="21"/>
      <c r="LOS131" s="21"/>
      <c r="LOT131" s="21"/>
      <c r="LOU131" s="21"/>
      <c r="LOV131" s="21"/>
      <c r="LOW131" s="21"/>
      <c r="LOX131" s="21"/>
      <c r="LOY131" s="21"/>
      <c r="LOZ131" s="21"/>
      <c r="LPA131" s="21"/>
      <c r="LPB131" s="21"/>
      <c r="LPC131" s="21"/>
      <c r="LPD131" s="21"/>
      <c r="LPE131" s="21"/>
      <c r="LPF131" s="21"/>
      <c r="LPG131" s="21"/>
      <c r="LPH131" s="21"/>
      <c r="LPI131" s="21"/>
      <c r="LPJ131" s="21"/>
      <c r="LPK131" s="21"/>
      <c r="LPL131" s="21"/>
      <c r="LPM131" s="21"/>
      <c r="LPN131" s="21"/>
      <c r="LPO131" s="21"/>
      <c r="LPP131" s="21"/>
      <c r="LPQ131" s="21"/>
      <c r="LPR131" s="21"/>
      <c r="LPS131" s="21"/>
      <c r="LPT131" s="21"/>
      <c r="LPU131" s="21"/>
      <c r="LPV131" s="21"/>
      <c r="LPW131" s="21"/>
      <c r="LPX131" s="21"/>
      <c r="LPY131" s="21"/>
      <c r="LPZ131" s="21"/>
      <c r="LQA131" s="21"/>
      <c r="LQB131" s="21"/>
      <c r="LQC131" s="21"/>
      <c r="LQD131" s="21"/>
      <c r="LQE131" s="21"/>
      <c r="LQF131" s="21"/>
      <c r="LQG131" s="21"/>
      <c r="LQH131" s="21"/>
      <c r="LQI131" s="21"/>
      <c r="LQJ131" s="21"/>
      <c r="LQK131" s="21"/>
      <c r="LQL131" s="21"/>
      <c r="LQM131" s="21"/>
      <c r="LQN131" s="21"/>
      <c r="LQO131" s="21"/>
      <c r="LQP131" s="21"/>
      <c r="LQQ131" s="21"/>
      <c r="LQR131" s="21"/>
      <c r="LQS131" s="21"/>
      <c r="LQT131" s="21"/>
      <c r="LQU131" s="21"/>
      <c r="LQV131" s="21"/>
      <c r="LQW131" s="21"/>
      <c r="LQX131" s="21"/>
      <c r="LQY131" s="21"/>
      <c r="LQZ131" s="21"/>
      <c r="LRA131" s="21"/>
      <c r="LRB131" s="21"/>
      <c r="LRC131" s="21"/>
      <c r="LRD131" s="21"/>
      <c r="LRE131" s="21"/>
      <c r="LRF131" s="21"/>
      <c r="LRG131" s="21"/>
      <c r="LRH131" s="21"/>
      <c r="LRI131" s="21"/>
      <c r="LRJ131" s="21"/>
      <c r="LRK131" s="21"/>
      <c r="LRL131" s="21"/>
      <c r="LRM131" s="21"/>
      <c r="LRN131" s="21"/>
      <c r="LRO131" s="21"/>
      <c r="LRP131" s="21"/>
      <c r="LRQ131" s="21"/>
      <c r="LRR131" s="21"/>
      <c r="LRS131" s="21"/>
      <c r="LRT131" s="21"/>
      <c r="LRU131" s="21"/>
      <c r="LRV131" s="21"/>
      <c r="LRW131" s="21"/>
      <c r="LRX131" s="21"/>
      <c r="LRY131" s="21"/>
      <c r="LRZ131" s="21"/>
      <c r="LSA131" s="21"/>
      <c r="LSB131" s="21"/>
      <c r="LSC131" s="21"/>
      <c r="LSD131" s="21"/>
      <c r="LSE131" s="21"/>
      <c r="LSF131" s="21"/>
      <c r="LSG131" s="21"/>
      <c r="LSH131" s="21"/>
      <c r="LSI131" s="21"/>
      <c r="LSJ131" s="21"/>
      <c r="LSK131" s="21"/>
      <c r="LSL131" s="21"/>
      <c r="LSM131" s="21"/>
      <c r="LSN131" s="21"/>
      <c r="LSO131" s="21"/>
      <c r="LSP131" s="21"/>
      <c r="LSQ131" s="21"/>
      <c r="LSR131" s="21"/>
      <c r="LSS131" s="21"/>
      <c r="LST131" s="21"/>
      <c r="LSU131" s="21"/>
      <c r="LSV131" s="21"/>
      <c r="LSW131" s="21"/>
      <c r="LSX131" s="21"/>
      <c r="LSY131" s="21"/>
      <c r="LSZ131" s="21"/>
      <c r="LTA131" s="21"/>
      <c r="LTB131" s="21"/>
      <c r="LTC131" s="21"/>
      <c r="LTD131" s="21"/>
      <c r="LTE131" s="21"/>
      <c r="LTF131" s="21"/>
      <c r="LTG131" s="21"/>
      <c r="LTH131" s="21"/>
      <c r="LTI131" s="21"/>
      <c r="LTJ131" s="21"/>
      <c r="LTK131" s="21"/>
      <c r="LTL131" s="21"/>
      <c r="LTM131" s="21"/>
      <c r="LTN131" s="21"/>
      <c r="LTO131" s="21"/>
      <c r="LTP131" s="21"/>
      <c r="LTQ131" s="21"/>
      <c r="LTR131" s="21"/>
      <c r="LTS131" s="21"/>
      <c r="LTT131" s="21"/>
      <c r="LTU131" s="21"/>
      <c r="LTV131" s="21"/>
      <c r="LTW131" s="21"/>
      <c r="LTX131" s="21"/>
      <c r="LTY131" s="21"/>
      <c r="LTZ131" s="21"/>
      <c r="LUA131" s="21"/>
      <c r="LUB131" s="21"/>
      <c r="LUC131" s="21"/>
      <c r="LUD131" s="21"/>
      <c r="LUE131" s="21"/>
      <c r="LUF131" s="21"/>
      <c r="LUG131" s="21"/>
      <c r="LUH131" s="21"/>
      <c r="LUI131" s="21"/>
      <c r="LUJ131" s="21"/>
      <c r="LUK131" s="21"/>
      <c r="LUL131" s="21"/>
      <c r="LUM131" s="21"/>
      <c r="LUN131" s="21"/>
      <c r="LUO131" s="21"/>
      <c r="LUP131" s="21"/>
      <c r="LUQ131" s="21"/>
      <c r="LUR131" s="21"/>
      <c r="LUS131" s="21"/>
      <c r="LUT131" s="21"/>
      <c r="LUU131" s="21"/>
      <c r="LUV131" s="21"/>
      <c r="LUW131" s="21"/>
      <c r="LUX131" s="21"/>
      <c r="LUY131" s="21"/>
      <c r="LUZ131" s="21"/>
      <c r="LVA131" s="21"/>
      <c r="LVB131" s="21"/>
      <c r="LVC131" s="21"/>
      <c r="LVD131" s="21"/>
      <c r="LVE131" s="21"/>
      <c r="LVF131" s="21"/>
      <c r="LVG131" s="21"/>
      <c r="LVH131" s="21"/>
      <c r="LVI131" s="21"/>
      <c r="LVJ131" s="21"/>
      <c r="LVK131" s="21"/>
      <c r="LVL131" s="21"/>
      <c r="LVM131" s="21"/>
      <c r="LVN131" s="21"/>
      <c r="LVO131" s="21"/>
      <c r="LVP131" s="21"/>
      <c r="LVQ131" s="21"/>
      <c r="LVR131" s="21"/>
      <c r="LVS131" s="21"/>
      <c r="LVT131" s="21"/>
      <c r="LVU131" s="21"/>
      <c r="LVV131" s="21"/>
      <c r="LVW131" s="21"/>
      <c r="LVX131" s="21"/>
      <c r="LVY131" s="21"/>
      <c r="LVZ131" s="21"/>
      <c r="LWA131" s="21"/>
      <c r="LWB131" s="21"/>
      <c r="LWC131" s="21"/>
      <c r="LWD131" s="21"/>
      <c r="LWE131" s="21"/>
      <c r="LWF131" s="21"/>
      <c r="LWG131" s="21"/>
      <c r="LWH131" s="21"/>
      <c r="LWI131" s="21"/>
      <c r="LWJ131" s="21"/>
      <c r="LWK131" s="21"/>
      <c r="LWL131" s="21"/>
      <c r="LWM131" s="21"/>
      <c r="LWN131" s="21"/>
      <c r="LWO131" s="21"/>
      <c r="LWP131" s="21"/>
      <c r="LWQ131" s="21"/>
      <c r="LWR131" s="21"/>
      <c r="LWS131" s="21"/>
      <c r="LWT131" s="21"/>
      <c r="LWU131" s="21"/>
      <c r="LWV131" s="21"/>
      <c r="LWW131" s="21"/>
      <c r="LWX131" s="21"/>
      <c r="LWY131" s="21"/>
      <c r="LWZ131" s="21"/>
      <c r="LXA131" s="21"/>
      <c r="LXB131" s="21"/>
      <c r="LXC131" s="21"/>
      <c r="LXD131" s="21"/>
      <c r="LXE131" s="21"/>
      <c r="LXF131" s="21"/>
      <c r="LXG131" s="21"/>
      <c r="LXH131" s="21"/>
      <c r="LXI131" s="21"/>
      <c r="LXJ131" s="21"/>
      <c r="LXK131" s="21"/>
      <c r="LXL131" s="21"/>
      <c r="LXM131" s="21"/>
      <c r="LXN131" s="21"/>
      <c r="LXO131" s="21"/>
      <c r="LXP131" s="21"/>
      <c r="LXQ131" s="21"/>
      <c r="LXR131" s="21"/>
      <c r="LXS131" s="21"/>
      <c r="LXT131" s="21"/>
      <c r="LXU131" s="21"/>
      <c r="LXV131" s="21"/>
      <c r="LXW131" s="21"/>
      <c r="LXX131" s="21"/>
      <c r="LXY131" s="21"/>
      <c r="LXZ131" s="21"/>
      <c r="LYA131" s="21"/>
      <c r="LYB131" s="21"/>
      <c r="LYC131" s="21"/>
      <c r="LYD131" s="21"/>
      <c r="LYE131" s="21"/>
      <c r="LYF131" s="21"/>
      <c r="LYG131" s="21"/>
      <c r="LYH131" s="21"/>
      <c r="LYI131" s="21"/>
      <c r="LYJ131" s="21"/>
      <c r="LYK131" s="21"/>
      <c r="LYL131" s="21"/>
      <c r="LYM131" s="21"/>
      <c r="LYN131" s="21"/>
      <c r="LYO131" s="21"/>
      <c r="LYP131" s="21"/>
      <c r="LYQ131" s="21"/>
      <c r="LYR131" s="21"/>
      <c r="LYS131" s="21"/>
      <c r="LYT131" s="21"/>
      <c r="LYU131" s="21"/>
      <c r="LYV131" s="21"/>
      <c r="LYW131" s="21"/>
      <c r="LYX131" s="21"/>
      <c r="LYY131" s="21"/>
      <c r="LYZ131" s="21"/>
      <c r="LZA131" s="21"/>
      <c r="LZB131" s="21"/>
      <c r="LZC131" s="21"/>
      <c r="LZD131" s="21"/>
      <c r="LZE131" s="21"/>
      <c r="LZF131" s="21"/>
      <c r="LZG131" s="21"/>
      <c r="LZH131" s="21"/>
      <c r="LZI131" s="21"/>
      <c r="LZJ131" s="21"/>
      <c r="LZK131" s="21"/>
      <c r="LZL131" s="21"/>
      <c r="LZM131" s="21"/>
      <c r="LZN131" s="21"/>
      <c r="LZO131" s="21"/>
      <c r="LZP131" s="21"/>
      <c r="LZQ131" s="21"/>
      <c r="LZR131" s="21"/>
      <c r="LZS131" s="21"/>
      <c r="LZT131" s="21"/>
      <c r="LZU131" s="21"/>
      <c r="LZV131" s="21"/>
      <c r="LZW131" s="21"/>
      <c r="LZX131" s="21"/>
      <c r="LZY131" s="21"/>
      <c r="LZZ131" s="21"/>
      <c r="MAA131" s="21"/>
      <c r="MAB131" s="21"/>
      <c r="MAC131" s="21"/>
      <c r="MAD131" s="21"/>
      <c r="MAE131" s="21"/>
      <c r="MAF131" s="21"/>
      <c r="MAG131" s="21"/>
      <c r="MAH131" s="21"/>
      <c r="MAI131" s="21"/>
      <c r="MAJ131" s="21"/>
      <c r="MAK131" s="21"/>
      <c r="MAL131" s="21"/>
      <c r="MAM131" s="21"/>
      <c r="MAN131" s="21"/>
      <c r="MAO131" s="21"/>
      <c r="MAP131" s="21"/>
      <c r="MAQ131" s="21"/>
      <c r="MAR131" s="21"/>
      <c r="MAS131" s="21"/>
      <c r="MAT131" s="21"/>
      <c r="MAU131" s="21"/>
      <c r="MAV131" s="21"/>
      <c r="MAW131" s="21"/>
      <c r="MAX131" s="21"/>
      <c r="MAY131" s="21"/>
      <c r="MAZ131" s="21"/>
      <c r="MBA131" s="21"/>
      <c r="MBB131" s="21"/>
      <c r="MBC131" s="21"/>
      <c r="MBD131" s="21"/>
      <c r="MBE131" s="21"/>
      <c r="MBF131" s="21"/>
      <c r="MBG131" s="21"/>
      <c r="MBH131" s="21"/>
      <c r="MBI131" s="21"/>
      <c r="MBJ131" s="21"/>
      <c r="MBK131" s="21"/>
      <c r="MBL131" s="21"/>
      <c r="MBM131" s="21"/>
      <c r="MBN131" s="21"/>
      <c r="MBO131" s="21"/>
      <c r="MBP131" s="21"/>
      <c r="MBQ131" s="21"/>
      <c r="MBR131" s="21"/>
      <c r="MBS131" s="21"/>
      <c r="MBT131" s="21"/>
      <c r="MBU131" s="21"/>
      <c r="MBV131" s="21"/>
      <c r="MBW131" s="21"/>
      <c r="MBX131" s="21"/>
      <c r="MBY131" s="21"/>
      <c r="MBZ131" s="21"/>
      <c r="MCA131" s="21"/>
      <c r="MCB131" s="21"/>
      <c r="MCC131" s="21"/>
      <c r="MCD131" s="21"/>
      <c r="MCE131" s="21"/>
      <c r="MCF131" s="21"/>
      <c r="MCG131" s="21"/>
      <c r="MCH131" s="21"/>
      <c r="MCI131" s="21"/>
      <c r="MCJ131" s="21"/>
      <c r="MCK131" s="21"/>
      <c r="MCL131" s="21"/>
      <c r="MCM131" s="21"/>
      <c r="MCN131" s="21"/>
      <c r="MCO131" s="21"/>
      <c r="MCP131" s="21"/>
      <c r="MCQ131" s="21"/>
      <c r="MCR131" s="21"/>
      <c r="MCS131" s="21"/>
      <c r="MCT131" s="21"/>
      <c r="MCU131" s="21"/>
      <c r="MCV131" s="21"/>
      <c r="MCW131" s="21"/>
      <c r="MCX131" s="21"/>
      <c r="MCY131" s="21"/>
      <c r="MCZ131" s="21"/>
      <c r="MDA131" s="21"/>
      <c r="MDB131" s="21"/>
      <c r="MDC131" s="21"/>
      <c r="MDD131" s="21"/>
      <c r="MDE131" s="21"/>
      <c r="MDF131" s="21"/>
      <c r="MDG131" s="21"/>
      <c r="MDH131" s="21"/>
      <c r="MDI131" s="21"/>
      <c r="MDJ131" s="21"/>
      <c r="MDK131" s="21"/>
      <c r="MDL131" s="21"/>
      <c r="MDM131" s="21"/>
      <c r="MDN131" s="21"/>
      <c r="MDO131" s="21"/>
      <c r="MDP131" s="21"/>
      <c r="MDQ131" s="21"/>
      <c r="MDR131" s="21"/>
      <c r="MDS131" s="21"/>
      <c r="MDT131" s="21"/>
      <c r="MDU131" s="21"/>
      <c r="MDV131" s="21"/>
      <c r="MDW131" s="21"/>
      <c r="MDX131" s="21"/>
      <c r="MDY131" s="21"/>
      <c r="MDZ131" s="21"/>
      <c r="MEA131" s="21"/>
      <c r="MEB131" s="21"/>
      <c r="MEC131" s="21"/>
      <c r="MED131" s="21"/>
      <c r="MEE131" s="21"/>
      <c r="MEF131" s="21"/>
      <c r="MEG131" s="21"/>
      <c r="MEH131" s="21"/>
      <c r="MEI131" s="21"/>
      <c r="MEJ131" s="21"/>
      <c r="MEK131" s="21"/>
      <c r="MEL131" s="21"/>
      <c r="MEM131" s="21"/>
      <c r="MEN131" s="21"/>
      <c r="MEO131" s="21"/>
      <c r="MEP131" s="21"/>
      <c r="MEQ131" s="21"/>
      <c r="MER131" s="21"/>
      <c r="MES131" s="21"/>
      <c r="MET131" s="21"/>
      <c r="MEU131" s="21"/>
      <c r="MEV131" s="21"/>
      <c r="MEW131" s="21"/>
      <c r="MEX131" s="21"/>
      <c r="MEY131" s="21"/>
      <c r="MEZ131" s="21"/>
      <c r="MFA131" s="21"/>
      <c r="MFB131" s="21"/>
      <c r="MFC131" s="21"/>
      <c r="MFD131" s="21"/>
      <c r="MFE131" s="21"/>
      <c r="MFF131" s="21"/>
      <c r="MFG131" s="21"/>
      <c r="MFH131" s="21"/>
      <c r="MFI131" s="21"/>
      <c r="MFJ131" s="21"/>
      <c r="MFK131" s="21"/>
      <c r="MFL131" s="21"/>
      <c r="MFM131" s="21"/>
      <c r="MFN131" s="21"/>
      <c r="MFO131" s="21"/>
      <c r="MFP131" s="21"/>
      <c r="MFQ131" s="21"/>
      <c r="MFR131" s="21"/>
      <c r="MFS131" s="21"/>
      <c r="MFT131" s="21"/>
      <c r="MFU131" s="21"/>
      <c r="MFV131" s="21"/>
      <c r="MFW131" s="21"/>
      <c r="MFX131" s="21"/>
      <c r="MFY131" s="21"/>
      <c r="MFZ131" s="21"/>
      <c r="MGA131" s="21"/>
      <c r="MGB131" s="21"/>
      <c r="MGC131" s="21"/>
      <c r="MGD131" s="21"/>
      <c r="MGE131" s="21"/>
      <c r="MGF131" s="21"/>
      <c r="MGG131" s="21"/>
      <c r="MGH131" s="21"/>
      <c r="MGI131" s="21"/>
      <c r="MGJ131" s="21"/>
      <c r="MGK131" s="21"/>
      <c r="MGL131" s="21"/>
      <c r="MGM131" s="21"/>
      <c r="MGN131" s="21"/>
      <c r="MGO131" s="21"/>
      <c r="MGP131" s="21"/>
      <c r="MGQ131" s="21"/>
      <c r="MGR131" s="21"/>
      <c r="MGS131" s="21"/>
      <c r="MGT131" s="21"/>
      <c r="MGU131" s="21"/>
      <c r="MGV131" s="21"/>
      <c r="MGW131" s="21"/>
      <c r="MGX131" s="21"/>
      <c r="MGY131" s="21"/>
      <c r="MGZ131" s="21"/>
      <c r="MHA131" s="21"/>
      <c r="MHB131" s="21"/>
      <c r="MHC131" s="21"/>
      <c r="MHD131" s="21"/>
      <c r="MHE131" s="21"/>
      <c r="MHF131" s="21"/>
      <c r="MHG131" s="21"/>
      <c r="MHH131" s="21"/>
      <c r="MHI131" s="21"/>
      <c r="MHJ131" s="21"/>
      <c r="MHK131" s="21"/>
      <c r="MHL131" s="21"/>
      <c r="MHM131" s="21"/>
      <c r="MHN131" s="21"/>
      <c r="MHO131" s="21"/>
      <c r="MHP131" s="21"/>
      <c r="MHQ131" s="21"/>
      <c r="MHR131" s="21"/>
      <c r="MHS131" s="21"/>
      <c r="MHT131" s="21"/>
      <c r="MHU131" s="21"/>
      <c r="MHV131" s="21"/>
      <c r="MHW131" s="21"/>
      <c r="MHX131" s="21"/>
      <c r="MHY131" s="21"/>
      <c r="MHZ131" s="21"/>
      <c r="MIA131" s="21"/>
      <c r="MIB131" s="21"/>
      <c r="MIC131" s="21"/>
      <c r="MID131" s="21"/>
      <c r="MIE131" s="21"/>
      <c r="MIF131" s="21"/>
      <c r="MIG131" s="21"/>
      <c r="MIH131" s="21"/>
      <c r="MII131" s="21"/>
      <c r="MIJ131" s="21"/>
      <c r="MIK131" s="21"/>
      <c r="MIL131" s="21"/>
      <c r="MIM131" s="21"/>
      <c r="MIN131" s="21"/>
      <c r="MIO131" s="21"/>
      <c r="MIP131" s="21"/>
      <c r="MIQ131" s="21"/>
      <c r="MIR131" s="21"/>
      <c r="MIS131" s="21"/>
      <c r="MIT131" s="21"/>
      <c r="MIU131" s="21"/>
      <c r="MIV131" s="21"/>
      <c r="MIW131" s="21"/>
      <c r="MIX131" s="21"/>
      <c r="MIY131" s="21"/>
      <c r="MIZ131" s="21"/>
      <c r="MJA131" s="21"/>
      <c r="MJB131" s="21"/>
      <c r="MJC131" s="21"/>
      <c r="MJD131" s="21"/>
      <c r="MJE131" s="21"/>
      <c r="MJF131" s="21"/>
      <c r="MJG131" s="21"/>
      <c r="MJH131" s="21"/>
      <c r="MJI131" s="21"/>
      <c r="MJJ131" s="21"/>
      <c r="MJK131" s="21"/>
      <c r="MJL131" s="21"/>
      <c r="MJM131" s="21"/>
      <c r="MJN131" s="21"/>
      <c r="MJO131" s="21"/>
      <c r="MJP131" s="21"/>
      <c r="MJQ131" s="21"/>
      <c r="MJR131" s="21"/>
      <c r="MJS131" s="21"/>
      <c r="MJT131" s="21"/>
      <c r="MJU131" s="21"/>
      <c r="MJV131" s="21"/>
      <c r="MJW131" s="21"/>
      <c r="MJX131" s="21"/>
      <c r="MJY131" s="21"/>
      <c r="MJZ131" s="21"/>
      <c r="MKA131" s="21"/>
      <c r="MKB131" s="21"/>
      <c r="MKC131" s="21"/>
      <c r="MKD131" s="21"/>
      <c r="MKE131" s="21"/>
      <c r="MKF131" s="21"/>
      <c r="MKG131" s="21"/>
      <c r="MKH131" s="21"/>
      <c r="MKI131" s="21"/>
      <c r="MKJ131" s="21"/>
      <c r="MKK131" s="21"/>
      <c r="MKL131" s="21"/>
      <c r="MKM131" s="21"/>
      <c r="MKN131" s="21"/>
      <c r="MKO131" s="21"/>
      <c r="MKP131" s="21"/>
      <c r="MKQ131" s="21"/>
      <c r="MKR131" s="21"/>
      <c r="MKS131" s="21"/>
      <c r="MKT131" s="21"/>
      <c r="MKU131" s="21"/>
      <c r="MKV131" s="21"/>
      <c r="MKW131" s="21"/>
      <c r="MKX131" s="21"/>
      <c r="MKY131" s="21"/>
      <c r="MKZ131" s="21"/>
      <c r="MLA131" s="21"/>
      <c r="MLB131" s="21"/>
      <c r="MLC131" s="21"/>
      <c r="MLD131" s="21"/>
      <c r="MLE131" s="21"/>
      <c r="MLF131" s="21"/>
      <c r="MLG131" s="21"/>
      <c r="MLH131" s="21"/>
      <c r="MLI131" s="21"/>
      <c r="MLJ131" s="21"/>
      <c r="MLK131" s="21"/>
      <c r="MLL131" s="21"/>
      <c r="MLM131" s="21"/>
      <c r="MLN131" s="21"/>
      <c r="MLO131" s="21"/>
      <c r="MLP131" s="21"/>
      <c r="MLQ131" s="21"/>
      <c r="MLR131" s="21"/>
      <c r="MLS131" s="21"/>
      <c r="MLT131" s="21"/>
      <c r="MLU131" s="21"/>
      <c r="MLV131" s="21"/>
      <c r="MLW131" s="21"/>
      <c r="MLX131" s="21"/>
      <c r="MLY131" s="21"/>
      <c r="MLZ131" s="21"/>
      <c r="MMA131" s="21"/>
      <c r="MMB131" s="21"/>
      <c r="MMC131" s="21"/>
      <c r="MMD131" s="21"/>
      <c r="MME131" s="21"/>
      <c r="MMF131" s="21"/>
      <c r="MMG131" s="21"/>
      <c r="MMH131" s="21"/>
      <c r="MMI131" s="21"/>
      <c r="MMJ131" s="21"/>
      <c r="MMK131" s="21"/>
      <c r="MML131" s="21"/>
      <c r="MMM131" s="21"/>
      <c r="MMN131" s="21"/>
      <c r="MMO131" s="21"/>
      <c r="MMP131" s="21"/>
      <c r="MMQ131" s="21"/>
      <c r="MMR131" s="21"/>
      <c r="MMS131" s="21"/>
      <c r="MMT131" s="21"/>
      <c r="MMU131" s="21"/>
      <c r="MMV131" s="21"/>
      <c r="MMW131" s="21"/>
      <c r="MMX131" s="21"/>
      <c r="MMY131" s="21"/>
      <c r="MMZ131" s="21"/>
      <c r="MNA131" s="21"/>
      <c r="MNB131" s="21"/>
      <c r="MNC131" s="21"/>
      <c r="MND131" s="21"/>
      <c r="MNE131" s="21"/>
      <c r="MNF131" s="21"/>
      <c r="MNG131" s="21"/>
      <c r="MNH131" s="21"/>
      <c r="MNI131" s="21"/>
      <c r="MNJ131" s="21"/>
      <c r="MNK131" s="21"/>
      <c r="MNL131" s="21"/>
      <c r="MNM131" s="21"/>
      <c r="MNN131" s="21"/>
      <c r="MNO131" s="21"/>
      <c r="MNP131" s="21"/>
      <c r="MNQ131" s="21"/>
      <c r="MNR131" s="21"/>
      <c r="MNS131" s="21"/>
      <c r="MNT131" s="21"/>
      <c r="MNU131" s="21"/>
      <c r="MNV131" s="21"/>
      <c r="MNW131" s="21"/>
      <c r="MNX131" s="21"/>
      <c r="MNY131" s="21"/>
      <c r="MNZ131" s="21"/>
      <c r="MOA131" s="21"/>
      <c r="MOB131" s="21"/>
      <c r="MOC131" s="21"/>
      <c r="MOD131" s="21"/>
      <c r="MOE131" s="21"/>
      <c r="MOF131" s="21"/>
      <c r="MOG131" s="21"/>
      <c r="MOH131" s="21"/>
      <c r="MOI131" s="21"/>
      <c r="MOJ131" s="21"/>
      <c r="MOK131" s="21"/>
      <c r="MOL131" s="21"/>
      <c r="MOM131" s="21"/>
      <c r="MON131" s="21"/>
      <c r="MOO131" s="21"/>
      <c r="MOP131" s="21"/>
      <c r="MOQ131" s="21"/>
      <c r="MOR131" s="21"/>
      <c r="MOS131" s="21"/>
      <c r="MOT131" s="21"/>
      <c r="MOU131" s="21"/>
      <c r="MOV131" s="21"/>
      <c r="MOW131" s="21"/>
      <c r="MOX131" s="21"/>
      <c r="MOY131" s="21"/>
      <c r="MOZ131" s="21"/>
      <c r="MPA131" s="21"/>
      <c r="MPB131" s="21"/>
      <c r="MPC131" s="21"/>
      <c r="MPD131" s="21"/>
      <c r="MPE131" s="21"/>
      <c r="MPF131" s="21"/>
      <c r="MPG131" s="21"/>
      <c r="MPH131" s="21"/>
      <c r="MPI131" s="21"/>
      <c r="MPJ131" s="21"/>
      <c r="MPK131" s="21"/>
      <c r="MPL131" s="21"/>
      <c r="MPM131" s="21"/>
      <c r="MPN131" s="21"/>
      <c r="MPO131" s="21"/>
      <c r="MPP131" s="21"/>
      <c r="MPQ131" s="21"/>
      <c r="MPR131" s="21"/>
      <c r="MPS131" s="21"/>
      <c r="MPT131" s="21"/>
      <c r="MPU131" s="21"/>
      <c r="MPV131" s="21"/>
      <c r="MPW131" s="21"/>
      <c r="MPX131" s="21"/>
      <c r="MPY131" s="21"/>
      <c r="MPZ131" s="21"/>
      <c r="MQA131" s="21"/>
      <c r="MQB131" s="21"/>
      <c r="MQC131" s="21"/>
      <c r="MQD131" s="21"/>
      <c r="MQE131" s="21"/>
      <c r="MQF131" s="21"/>
      <c r="MQG131" s="21"/>
      <c r="MQH131" s="21"/>
      <c r="MQI131" s="21"/>
      <c r="MQJ131" s="21"/>
      <c r="MQK131" s="21"/>
      <c r="MQL131" s="21"/>
      <c r="MQM131" s="21"/>
      <c r="MQN131" s="21"/>
      <c r="MQO131" s="21"/>
      <c r="MQP131" s="21"/>
      <c r="MQQ131" s="21"/>
      <c r="MQR131" s="21"/>
      <c r="MQS131" s="21"/>
      <c r="MQT131" s="21"/>
      <c r="MQU131" s="21"/>
      <c r="MQV131" s="21"/>
      <c r="MQW131" s="21"/>
      <c r="MQX131" s="21"/>
      <c r="MQY131" s="21"/>
      <c r="MQZ131" s="21"/>
      <c r="MRA131" s="21"/>
      <c r="MRB131" s="21"/>
      <c r="MRC131" s="21"/>
      <c r="MRD131" s="21"/>
      <c r="MRE131" s="21"/>
      <c r="MRF131" s="21"/>
      <c r="MRG131" s="21"/>
      <c r="MRH131" s="21"/>
      <c r="MRI131" s="21"/>
      <c r="MRJ131" s="21"/>
      <c r="MRK131" s="21"/>
      <c r="MRL131" s="21"/>
      <c r="MRM131" s="21"/>
      <c r="MRN131" s="21"/>
      <c r="MRO131" s="21"/>
      <c r="MRP131" s="21"/>
      <c r="MRQ131" s="21"/>
      <c r="MRR131" s="21"/>
      <c r="MRS131" s="21"/>
      <c r="MRT131" s="21"/>
      <c r="MRU131" s="21"/>
      <c r="MRV131" s="21"/>
      <c r="MRW131" s="21"/>
      <c r="MRX131" s="21"/>
      <c r="MRY131" s="21"/>
      <c r="MRZ131" s="21"/>
      <c r="MSA131" s="21"/>
      <c r="MSB131" s="21"/>
      <c r="MSC131" s="21"/>
      <c r="MSD131" s="21"/>
      <c r="MSE131" s="21"/>
      <c r="MSF131" s="21"/>
      <c r="MSG131" s="21"/>
      <c r="MSH131" s="21"/>
      <c r="MSI131" s="21"/>
      <c r="MSJ131" s="21"/>
      <c r="MSK131" s="21"/>
      <c r="MSL131" s="21"/>
      <c r="MSM131" s="21"/>
      <c r="MSN131" s="21"/>
      <c r="MSO131" s="21"/>
      <c r="MSP131" s="21"/>
      <c r="MSQ131" s="21"/>
      <c r="MSR131" s="21"/>
      <c r="MSS131" s="21"/>
      <c r="MST131" s="21"/>
      <c r="MSU131" s="21"/>
      <c r="MSV131" s="21"/>
      <c r="MSW131" s="21"/>
      <c r="MSX131" s="21"/>
      <c r="MSY131" s="21"/>
      <c r="MSZ131" s="21"/>
      <c r="MTA131" s="21"/>
      <c r="MTB131" s="21"/>
      <c r="MTC131" s="21"/>
      <c r="MTD131" s="21"/>
      <c r="MTE131" s="21"/>
      <c r="MTF131" s="21"/>
      <c r="MTG131" s="21"/>
      <c r="MTH131" s="21"/>
      <c r="MTI131" s="21"/>
      <c r="MTJ131" s="21"/>
      <c r="MTK131" s="21"/>
      <c r="MTL131" s="21"/>
      <c r="MTM131" s="21"/>
      <c r="MTN131" s="21"/>
      <c r="MTO131" s="21"/>
      <c r="MTP131" s="21"/>
      <c r="MTQ131" s="21"/>
      <c r="MTR131" s="21"/>
      <c r="MTS131" s="21"/>
      <c r="MTT131" s="21"/>
      <c r="MTU131" s="21"/>
      <c r="MTV131" s="21"/>
      <c r="MTW131" s="21"/>
      <c r="MTX131" s="21"/>
      <c r="MTY131" s="21"/>
      <c r="MTZ131" s="21"/>
      <c r="MUA131" s="21"/>
      <c r="MUB131" s="21"/>
      <c r="MUC131" s="21"/>
      <c r="MUD131" s="21"/>
      <c r="MUE131" s="21"/>
      <c r="MUF131" s="21"/>
      <c r="MUG131" s="21"/>
      <c r="MUH131" s="21"/>
      <c r="MUI131" s="21"/>
      <c r="MUJ131" s="21"/>
      <c r="MUK131" s="21"/>
      <c r="MUL131" s="21"/>
      <c r="MUM131" s="21"/>
      <c r="MUN131" s="21"/>
      <c r="MUO131" s="21"/>
      <c r="MUP131" s="21"/>
      <c r="MUQ131" s="21"/>
      <c r="MUR131" s="21"/>
      <c r="MUS131" s="21"/>
      <c r="MUT131" s="21"/>
      <c r="MUU131" s="21"/>
      <c r="MUV131" s="21"/>
      <c r="MUW131" s="21"/>
      <c r="MUX131" s="21"/>
      <c r="MUY131" s="21"/>
      <c r="MUZ131" s="21"/>
      <c r="MVA131" s="21"/>
      <c r="MVB131" s="21"/>
      <c r="MVC131" s="21"/>
      <c r="MVD131" s="21"/>
      <c r="MVE131" s="21"/>
      <c r="MVF131" s="21"/>
      <c r="MVG131" s="21"/>
      <c r="MVH131" s="21"/>
      <c r="MVI131" s="21"/>
      <c r="MVJ131" s="21"/>
      <c r="MVK131" s="21"/>
      <c r="MVL131" s="21"/>
      <c r="MVM131" s="21"/>
      <c r="MVN131" s="21"/>
      <c r="MVO131" s="21"/>
      <c r="MVP131" s="21"/>
      <c r="MVQ131" s="21"/>
      <c r="MVR131" s="21"/>
      <c r="MVS131" s="21"/>
      <c r="MVT131" s="21"/>
      <c r="MVU131" s="21"/>
      <c r="MVV131" s="21"/>
      <c r="MVW131" s="21"/>
      <c r="MVX131" s="21"/>
      <c r="MVY131" s="21"/>
      <c r="MVZ131" s="21"/>
      <c r="MWA131" s="21"/>
      <c r="MWB131" s="21"/>
      <c r="MWC131" s="21"/>
      <c r="MWD131" s="21"/>
      <c r="MWE131" s="21"/>
      <c r="MWF131" s="21"/>
      <c r="MWG131" s="21"/>
      <c r="MWH131" s="21"/>
      <c r="MWI131" s="21"/>
      <c r="MWJ131" s="21"/>
      <c r="MWK131" s="21"/>
      <c r="MWL131" s="21"/>
      <c r="MWM131" s="21"/>
      <c r="MWN131" s="21"/>
      <c r="MWO131" s="21"/>
      <c r="MWP131" s="21"/>
      <c r="MWQ131" s="21"/>
      <c r="MWR131" s="21"/>
      <c r="MWS131" s="21"/>
      <c r="MWT131" s="21"/>
      <c r="MWU131" s="21"/>
      <c r="MWV131" s="21"/>
      <c r="MWW131" s="21"/>
      <c r="MWX131" s="21"/>
      <c r="MWY131" s="21"/>
      <c r="MWZ131" s="21"/>
      <c r="MXA131" s="21"/>
      <c r="MXB131" s="21"/>
      <c r="MXC131" s="21"/>
      <c r="MXD131" s="21"/>
      <c r="MXE131" s="21"/>
      <c r="MXF131" s="21"/>
      <c r="MXG131" s="21"/>
      <c r="MXH131" s="21"/>
      <c r="MXI131" s="21"/>
      <c r="MXJ131" s="21"/>
      <c r="MXK131" s="21"/>
      <c r="MXL131" s="21"/>
      <c r="MXM131" s="21"/>
      <c r="MXN131" s="21"/>
      <c r="MXO131" s="21"/>
      <c r="MXP131" s="21"/>
      <c r="MXQ131" s="21"/>
      <c r="MXR131" s="21"/>
      <c r="MXS131" s="21"/>
      <c r="MXT131" s="21"/>
      <c r="MXU131" s="21"/>
      <c r="MXV131" s="21"/>
      <c r="MXW131" s="21"/>
      <c r="MXX131" s="21"/>
      <c r="MXY131" s="21"/>
      <c r="MXZ131" s="21"/>
      <c r="MYA131" s="21"/>
      <c r="MYB131" s="21"/>
      <c r="MYC131" s="21"/>
      <c r="MYD131" s="21"/>
      <c r="MYE131" s="21"/>
      <c r="MYF131" s="21"/>
      <c r="MYG131" s="21"/>
      <c r="MYH131" s="21"/>
      <c r="MYI131" s="21"/>
      <c r="MYJ131" s="21"/>
      <c r="MYK131" s="21"/>
      <c r="MYL131" s="21"/>
      <c r="MYM131" s="21"/>
      <c r="MYN131" s="21"/>
      <c r="MYO131" s="21"/>
      <c r="MYP131" s="21"/>
      <c r="MYQ131" s="21"/>
      <c r="MYR131" s="21"/>
      <c r="MYS131" s="21"/>
      <c r="MYT131" s="21"/>
      <c r="MYU131" s="21"/>
      <c r="MYV131" s="21"/>
      <c r="MYW131" s="21"/>
      <c r="MYX131" s="21"/>
      <c r="MYY131" s="21"/>
      <c r="MYZ131" s="21"/>
      <c r="MZA131" s="21"/>
      <c r="MZB131" s="21"/>
      <c r="MZC131" s="21"/>
      <c r="MZD131" s="21"/>
      <c r="MZE131" s="21"/>
      <c r="MZF131" s="21"/>
      <c r="MZG131" s="21"/>
      <c r="MZH131" s="21"/>
      <c r="MZI131" s="21"/>
      <c r="MZJ131" s="21"/>
      <c r="MZK131" s="21"/>
      <c r="MZL131" s="21"/>
      <c r="MZM131" s="21"/>
      <c r="MZN131" s="21"/>
      <c r="MZO131" s="21"/>
      <c r="MZP131" s="21"/>
      <c r="MZQ131" s="21"/>
      <c r="MZR131" s="21"/>
      <c r="MZS131" s="21"/>
      <c r="MZT131" s="21"/>
      <c r="MZU131" s="21"/>
      <c r="MZV131" s="21"/>
      <c r="MZW131" s="21"/>
      <c r="MZX131" s="21"/>
      <c r="MZY131" s="21"/>
      <c r="MZZ131" s="21"/>
      <c r="NAA131" s="21"/>
      <c r="NAB131" s="21"/>
      <c r="NAC131" s="21"/>
      <c r="NAD131" s="21"/>
      <c r="NAE131" s="21"/>
      <c r="NAF131" s="21"/>
      <c r="NAG131" s="21"/>
      <c r="NAH131" s="21"/>
      <c r="NAI131" s="21"/>
      <c r="NAJ131" s="21"/>
      <c r="NAK131" s="21"/>
      <c r="NAL131" s="21"/>
      <c r="NAM131" s="21"/>
      <c r="NAN131" s="21"/>
      <c r="NAO131" s="21"/>
      <c r="NAP131" s="21"/>
      <c r="NAQ131" s="21"/>
      <c r="NAR131" s="21"/>
      <c r="NAS131" s="21"/>
      <c r="NAT131" s="21"/>
      <c r="NAU131" s="21"/>
      <c r="NAV131" s="21"/>
      <c r="NAW131" s="21"/>
      <c r="NAX131" s="21"/>
      <c r="NAY131" s="21"/>
      <c r="NAZ131" s="21"/>
      <c r="NBA131" s="21"/>
      <c r="NBB131" s="21"/>
      <c r="NBC131" s="21"/>
      <c r="NBD131" s="21"/>
      <c r="NBE131" s="21"/>
      <c r="NBF131" s="21"/>
      <c r="NBG131" s="21"/>
      <c r="NBH131" s="21"/>
      <c r="NBI131" s="21"/>
      <c r="NBJ131" s="21"/>
      <c r="NBK131" s="21"/>
      <c r="NBL131" s="21"/>
      <c r="NBM131" s="21"/>
      <c r="NBN131" s="21"/>
      <c r="NBO131" s="21"/>
      <c r="NBP131" s="21"/>
      <c r="NBQ131" s="21"/>
      <c r="NBR131" s="21"/>
      <c r="NBS131" s="21"/>
      <c r="NBT131" s="21"/>
      <c r="NBU131" s="21"/>
      <c r="NBV131" s="21"/>
      <c r="NBW131" s="21"/>
      <c r="NBX131" s="21"/>
      <c r="NBY131" s="21"/>
      <c r="NBZ131" s="21"/>
      <c r="NCA131" s="21"/>
      <c r="NCB131" s="21"/>
      <c r="NCC131" s="21"/>
      <c r="NCD131" s="21"/>
      <c r="NCE131" s="21"/>
      <c r="NCF131" s="21"/>
      <c r="NCG131" s="21"/>
      <c r="NCH131" s="21"/>
      <c r="NCI131" s="21"/>
      <c r="NCJ131" s="21"/>
      <c r="NCK131" s="21"/>
      <c r="NCL131" s="21"/>
      <c r="NCM131" s="21"/>
      <c r="NCN131" s="21"/>
      <c r="NCO131" s="21"/>
      <c r="NCP131" s="21"/>
      <c r="NCQ131" s="21"/>
      <c r="NCR131" s="21"/>
      <c r="NCS131" s="21"/>
      <c r="NCT131" s="21"/>
      <c r="NCU131" s="21"/>
      <c r="NCV131" s="21"/>
      <c r="NCW131" s="21"/>
      <c r="NCX131" s="21"/>
      <c r="NCY131" s="21"/>
      <c r="NCZ131" s="21"/>
      <c r="NDA131" s="21"/>
      <c r="NDB131" s="21"/>
      <c r="NDC131" s="21"/>
      <c r="NDD131" s="21"/>
      <c r="NDE131" s="21"/>
      <c r="NDF131" s="21"/>
      <c r="NDG131" s="21"/>
      <c r="NDH131" s="21"/>
      <c r="NDI131" s="21"/>
      <c r="NDJ131" s="21"/>
      <c r="NDK131" s="21"/>
      <c r="NDL131" s="21"/>
      <c r="NDM131" s="21"/>
      <c r="NDN131" s="21"/>
      <c r="NDO131" s="21"/>
      <c r="NDP131" s="21"/>
      <c r="NDQ131" s="21"/>
      <c r="NDR131" s="21"/>
      <c r="NDS131" s="21"/>
      <c r="NDT131" s="21"/>
      <c r="NDU131" s="21"/>
      <c r="NDV131" s="21"/>
      <c r="NDW131" s="21"/>
      <c r="NDX131" s="21"/>
      <c r="NDY131" s="21"/>
      <c r="NDZ131" s="21"/>
      <c r="NEA131" s="21"/>
      <c r="NEB131" s="21"/>
      <c r="NEC131" s="21"/>
      <c r="NED131" s="21"/>
      <c r="NEE131" s="21"/>
      <c r="NEF131" s="21"/>
      <c r="NEG131" s="21"/>
      <c r="NEH131" s="21"/>
      <c r="NEI131" s="21"/>
      <c r="NEJ131" s="21"/>
      <c r="NEK131" s="21"/>
      <c r="NEL131" s="21"/>
      <c r="NEM131" s="21"/>
      <c r="NEN131" s="21"/>
      <c r="NEO131" s="21"/>
      <c r="NEP131" s="21"/>
      <c r="NEQ131" s="21"/>
      <c r="NER131" s="21"/>
      <c r="NES131" s="21"/>
      <c r="NET131" s="21"/>
      <c r="NEU131" s="21"/>
      <c r="NEV131" s="21"/>
      <c r="NEW131" s="21"/>
      <c r="NEX131" s="21"/>
      <c r="NEY131" s="21"/>
      <c r="NEZ131" s="21"/>
      <c r="NFA131" s="21"/>
      <c r="NFB131" s="21"/>
      <c r="NFC131" s="21"/>
      <c r="NFD131" s="21"/>
      <c r="NFE131" s="21"/>
      <c r="NFF131" s="21"/>
      <c r="NFG131" s="21"/>
      <c r="NFH131" s="21"/>
      <c r="NFI131" s="21"/>
      <c r="NFJ131" s="21"/>
      <c r="NFK131" s="21"/>
      <c r="NFL131" s="21"/>
      <c r="NFM131" s="21"/>
      <c r="NFN131" s="21"/>
      <c r="NFO131" s="21"/>
      <c r="NFP131" s="21"/>
      <c r="NFQ131" s="21"/>
      <c r="NFR131" s="21"/>
      <c r="NFS131" s="21"/>
      <c r="NFT131" s="21"/>
      <c r="NFU131" s="21"/>
      <c r="NFV131" s="21"/>
      <c r="NFW131" s="21"/>
      <c r="NFX131" s="21"/>
      <c r="NFY131" s="21"/>
      <c r="NFZ131" s="21"/>
      <c r="NGA131" s="21"/>
      <c r="NGB131" s="21"/>
      <c r="NGC131" s="21"/>
      <c r="NGD131" s="21"/>
      <c r="NGE131" s="21"/>
      <c r="NGF131" s="21"/>
      <c r="NGG131" s="21"/>
      <c r="NGH131" s="21"/>
      <c r="NGI131" s="21"/>
      <c r="NGJ131" s="21"/>
      <c r="NGK131" s="21"/>
      <c r="NGL131" s="21"/>
      <c r="NGM131" s="21"/>
      <c r="NGN131" s="21"/>
      <c r="NGO131" s="21"/>
      <c r="NGP131" s="21"/>
      <c r="NGQ131" s="21"/>
      <c r="NGR131" s="21"/>
      <c r="NGS131" s="21"/>
      <c r="NGT131" s="21"/>
      <c r="NGU131" s="21"/>
      <c r="NGV131" s="21"/>
      <c r="NGW131" s="21"/>
      <c r="NGX131" s="21"/>
      <c r="NGY131" s="21"/>
      <c r="NGZ131" s="21"/>
      <c r="NHA131" s="21"/>
      <c r="NHB131" s="21"/>
      <c r="NHC131" s="21"/>
      <c r="NHD131" s="21"/>
      <c r="NHE131" s="21"/>
      <c r="NHF131" s="21"/>
      <c r="NHG131" s="21"/>
      <c r="NHH131" s="21"/>
      <c r="NHI131" s="21"/>
      <c r="NHJ131" s="21"/>
      <c r="NHK131" s="21"/>
      <c r="NHL131" s="21"/>
      <c r="NHM131" s="21"/>
      <c r="NHN131" s="21"/>
      <c r="NHO131" s="21"/>
      <c r="NHP131" s="21"/>
      <c r="NHQ131" s="21"/>
      <c r="NHR131" s="21"/>
      <c r="NHS131" s="21"/>
      <c r="NHT131" s="21"/>
      <c r="NHU131" s="21"/>
      <c r="NHV131" s="21"/>
      <c r="NHW131" s="21"/>
      <c r="NHX131" s="21"/>
      <c r="NHY131" s="21"/>
      <c r="NHZ131" s="21"/>
      <c r="NIA131" s="21"/>
      <c r="NIB131" s="21"/>
      <c r="NIC131" s="21"/>
      <c r="NID131" s="21"/>
      <c r="NIE131" s="21"/>
      <c r="NIF131" s="21"/>
      <c r="NIG131" s="21"/>
      <c r="NIH131" s="21"/>
      <c r="NII131" s="21"/>
      <c r="NIJ131" s="21"/>
      <c r="NIK131" s="21"/>
      <c r="NIL131" s="21"/>
      <c r="NIM131" s="21"/>
      <c r="NIN131" s="21"/>
      <c r="NIO131" s="21"/>
      <c r="NIP131" s="21"/>
      <c r="NIQ131" s="21"/>
      <c r="NIR131" s="21"/>
      <c r="NIS131" s="21"/>
      <c r="NIT131" s="21"/>
      <c r="NIU131" s="21"/>
      <c r="NIV131" s="21"/>
      <c r="NIW131" s="21"/>
      <c r="NIX131" s="21"/>
      <c r="NIY131" s="21"/>
      <c r="NIZ131" s="21"/>
      <c r="NJA131" s="21"/>
      <c r="NJB131" s="21"/>
      <c r="NJC131" s="21"/>
      <c r="NJD131" s="21"/>
      <c r="NJE131" s="21"/>
      <c r="NJF131" s="21"/>
      <c r="NJG131" s="21"/>
      <c r="NJH131" s="21"/>
      <c r="NJI131" s="21"/>
      <c r="NJJ131" s="21"/>
      <c r="NJK131" s="21"/>
      <c r="NJL131" s="21"/>
      <c r="NJM131" s="21"/>
      <c r="NJN131" s="21"/>
      <c r="NJO131" s="21"/>
      <c r="NJP131" s="21"/>
      <c r="NJQ131" s="21"/>
      <c r="NJR131" s="21"/>
      <c r="NJS131" s="21"/>
      <c r="NJT131" s="21"/>
      <c r="NJU131" s="21"/>
      <c r="NJV131" s="21"/>
      <c r="NJW131" s="21"/>
      <c r="NJX131" s="21"/>
      <c r="NJY131" s="21"/>
      <c r="NJZ131" s="21"/>
      <c r="NKA131" s="21"/>
      <c r="NKB131" s="21"/>
      <c r="NKC131" s="21"/>
      <c r="NKD131" s="21"/>
      <c r="NKE131" s="21"/>
      <c r="NKF131" s="21"/>
      <c r="NKG131" s="21"/>
      <c r="NKH131" s="21"/>
      <c r="NKI131" s="21"/>
      <c r="NKJ131" s="21"/>
      <c r="NKK131" s="21"/>
      <c r="NKL131" s="21"/>
      <c r="NKM131" s="21"/>
      <c r="NKN131" s="21"/>
      <c r="NKO131" s="21"/>
      <c r="NKP131" s="21"/>
      <c r="NKQ131" s="21"/>
      <c r="NKR131" s="21"/>
      <c r="NKS131" s="21"/>
      <c r="NKT131" s="21"/>
      <c r="NKU131" s="21"/>
      <c r="NKV131" s="21"/>
      <c r="NKW131" s="21"/>
      <c r="NKX131" s="21"/>
      <c r="NKY131" s="21"/>
      <c r="NKZ131" s="21"/>
      <c r="NLA131" s="21"/>
      <c r="NLB131" s="21"/>
      <c r="NLC131" s="21"/>
      <c r="NLD131" s="21"/>
      <c r="NLE131" s="21"/>
      <c r="NLF131" s="21"/>
      <c r="NLG131" s="21"/>
      <c r="NLH131" s="21"/>
      <c r="NLI131" s="21"/>
      <c r="NLJ131" s="21"/>
      <c r="NLK131" s="21"/>
      <c r="NLL131" s="21"/>
      <c r="NLM131" s="21"/>
      <c r="NLN131" s="21"/>
      <c r="NLO131" s="21"/>
      <c r="NLP131" s="21"/>
      <c r="NLQ131" s="21"/>
      <c r="NLR131" s="21"/>
      <c r="NLS131" s="21"/>
      <c r="NLT131" s="21"/>
      <c r="NLU131" s="21"/>
      <c r="NLV131" s="21"/>
      <c r="NLW131" s="21"/>
      <c r="NLX131" s="21"/>
      <c r="NLY131" s="21"/>
      <c r="NLZ131" s="21"/>
      <c r="NMA131" s="21"/>
      <c r="NMB131" s="21"/>
      <c r="NMC131" s="21"/>
      <c r="NMD131" s="21"/>
      <c r="NME131" s="21"/>
      <c r="NMF131" s="21"/>
      <c r="NMG131" s="21"/>
      <c r="NMH131" s="21"/>
      <c r="NMI131" s="21"/>
      <c r="NMJ131" s="21"/>
      <c r="NMK131" s="21"/>
      <c r="NML131" s="21"/>
      <c r="NMM131" s="21"/>
      <c r="NMN131" s="21"/>
      <c r="NMO131" s="21"/>
      <c r="NMP131" s="21"/>
      <c r="NMQ131" s="21"/>
      <c r="NMR131" s="21"/>
      <c r="NMS131" s="21"/>
      <c r="NMT131" s="21"/>
      <c r="NMU131" s="21"/>
      <c r="NMV131" s="21"/>
      <c r="NMW131" s="21"/>
      <c r="NMX131" s="21"/>
      <c r="NMY131" s="21"/>
      <c r="NMZ131" s="21"/>
      <c r="NNA131" s="21"/>
      <c r="NNB131" s="21"/>
      <c r="NNC131" s="21"/>
      <c r="NND131" s="21"/>
      <c r="NNE131" s="21"/>
      <c r="NNF131" s="21"/>
      <c r="NNG131" s="21"/>
      <c r="NNH131" s="21"/>
      <c r="NNI131" s="21"/>
      <c r="NNJ131" s="21"/>
      <c r="NNK131" s="21"/>
      <c r="NNL131" s="21"/>
      <c r="NNM131" s="21"/>
      <c r="NNN131" s="21"/>
      <c r="NNO131" s="21"/>
      <c r="NNP131" s="21"/>
      <c r="NNQ131" s="21"/>
      <c r="NNR131" s="21"/>
      <c r="NNS131" s="21"/>
      <c r="NNT131" s="21"/>
      <c r="NNU131" s="21"/>
      <c r="NNV131" s="21"/>
      <c r="NNW131" s="21"/>
      <c r="NNX131" s="21"/>
      <c r="NNY131" s="21"/>
      <c r="NNZ131" s="21"/>
      <c r="NOA131" s="21"/>
      <c r="NOB131" s="21"/>
      <c r="NOC131" s="21"/>
      <c r="NOD131" s="21"/>
      <c r="NOE131" s="21"/>
      <c r="NOF131" s="21"/>
      <c r="NOG131" s="21"/>
      <c r="NOH131" s="21"/>
      <c r="NOI131" s="21"/>
      <c r="NOJ131" s="21"/>
      <c r="NOK131" s="21"/>
      <c r="NOL131" s="21"/>
      <c r="NOM131" s="21"/>
      <c r="NON131" s="21"/>
      <c r="NOO131" s="21"/>
      <c r="NOP131" s="21"/>
      <c r="NOQ131" s="21"/>
      <c r="NOR131" s="21"/>
      <c r="NOS131" s="21"/>
      <c r="NOT131" s="21"/>
      <c r="NOU131" s="21"/>
      <c r="NOV131" s="21"/>
      <c r="NOW131" s="21"/>
      <c r="NOX131" s="21"/>
      <c r="NOY131" s="21"/>
      <c r="NOZ131" s="21"/>
      <c r="NPA131" s="21"/>
      <c r="NPB131" s="21"/>
      <c r="NPC131" s="21"/>
      <c r="NPD131" s="21"/>
      <c r="NPE131" s="21"/>
      <c r="NPF131" s="21"/>
      <c r="NPG131" s="21"/>
      <c r="NPH131" s="21"/>
      <c r="NPI131" s="21"/>
      <c r="NPJ131" s="21"/>
      <c r="NPK131" s="21"/>
      <c r="NPL131" s="21"/>
      <c r="NPM131" s="21"/>
      <c r="NPN131" s="21"/>
      <c r="NPO131" s="21"/>
      <c r="NPP131" s="21"/>
      <c r="NPQ131" s="21"/>
      <c r="NPR131" s="21"/>
      <c r="NPS131" s="21"/>
      <c r="NPT131" s="21"/>
      <c r="NPU131" s="21"/>
      <c r="NPV131" s="21"/>
      <c r="NPW131" s="21"/>
      <c r="NPX131" s="21"/>
      <c r="NPY131" s="21"/>
      <c r="NPZ131" s="21"/>
      <c r="NQA131" s="21"/>
      <c r="NQB131" s="21"/>
      <c r="NQC131" s="21"/>
      <c r="NQD131" s="21"/>
      <c r="NQE131" s="21"/>
      <c r="NQF131" s="21"/>
      <c r="NQG131" s="21"/>
      <c r="NQH131" s="21"/>
      <c r="NQI131" s="21"/>
      <c r="NQJ131" s="21"/>
      <c r="NQK131" s="21"/>
      <c r="NQL131" s="21"/>
      <c r="NQM131" s="21"/>
      <c r="NQN131" s="21"/>
      <c r="NQO131" s="21"/>
      <c r="NQP131" s="21"/>
      <c r="NQQ131" s="21"/>
      <c r="NQR131" s="21"/>
      <c r="NQS131" s="21"/>
      <c r="NQT131" s="21"/>
      <c r="NQU131" s="21"/>
      <c r="NQV131" s="21"/>
      <c r="NQW131" s="21"/>
      <c r="NQX131" s="21"/>
      <c r="NQY131" s="21"/>
      <c r="NQZ131" s="21"/>
      <c r="NRA131" s="21"/>
      <c r="NRB131" s="21"/>
      <c r="NRC131" s="21"/>
      <c r="NRD131" s="21"/>
      <c r="NRE131" s="21"/>
      <c r="NRF131" s="21"/>
      <c r="NRG131" s="21"/>
      <c r="NRH131" s="21"/>
      <c r="NRI131" s="21"/>
      <c r="NRJ131" s="21"/>
      <c r="NRK131" s="21"/>
      <c r="NRL131" s="21"/>
      <c r="NRM131" s="21"/>
      <c r="NRN131" s="21"/>
      <c r="NRO131" s="21"/>
      <c r="NRP131" s="21"/>
      <c r="NRQ131" s="21"/>
      <c r="NRR131" s="21"/>
      <c r="NRS131" s="21"/>
      <c r="NRT131" s="21"/>
      <c r="NRU131" s="21"/>
      <c r="NRV131" s="21"/>
      <c r="NRW131" s="21"/>
      <c r="NRX131" s="21"/>
      <c r="NRY131" s="21"/>
      <c r="NRZ131" s="21"/>
      <c r="NSA131" s="21"/>
      <c r="NSB131" s="21"/>
      <c r="NSC131" s="21"/>
      <c r="NSD131" s="21"/>
      <c r="NSE131" s="21"/>
      <c r="NSF131" s="21"/>
      <c r="NSG131" s="21"/>
      <c r="NSH131" s="21"/>
      <c r="NSI131" s="21"/>
      <c r="NSJ131" s="21"/>
      <c r="NSK131" s="21"/>
      <c r="NSL131" s="21"/>
      <c r="NSM131" s="21"/>
      <c r="NSN131" s="21"/>
      <c r="NSO131" s="21"/>
      <c r="NSP131" s="21"/>
      <c r="NSQ131" s="21"/>
      <c r="NSR131" s="21"/>
      <c r="NSS131" s="21"/>
      <c r="NST131" s="21"/>
      <c r="NSU131" s="21"/>
      <c r="NSV131" s="21"/>
      <c r="NSW131" s="21"/>
      <c r="NSX131" s="21"/>
      <c r="NSY131" s="21"/>
      <c r="NSZ131" s="21"/>
      <c r="NTA131" s="21"/>
      <c r="NTB131" s="21"/>
      <c r="NTC131" s="21"/>
      <c r="NTD131" s="21"/>
      <c r="NTE131" s="21"/>
      <c r="NTF131" s="21"/>
      <c r="NTG131" s="21"/>
      <c r="NTH131" s="21"/>
      <c r="NTI131" s="21"/>
      <c r="NTJ131" s="21"/>
      <c r="NTK131" s="21"/>
      <c r="NTL131" s="21"/>
      <c r="NTM131" s="21"/>
      <c r="NTN131" s="21"/>
      <c r="NTO131" s="21"/>
      <c r="NTP131" s="21"/>
      <c r="NTQ131" s="21"/>
      <c r="NTR131" s="21"/>
      <c r="NTS131" s="21"/>
      <c r="NTT131" s="21"/>
      <c r="NTU131" s="21"/>
      <c r="NTV131" s="21"/>
      <c r="NTW131" s="21"/>
      <c r="NTX131" s="21"/>
      <c r="NTY131" s="21"/>
      <c r="NTZ131" s="21"/>
      <c r="NUA131" s="21"/>
      <c r="NUB131" s="21"/>
      <c r="NUC131" s="21"/>
      <c r="NUD131" s="21"/>
      <c r="NUE131" s="21"/>
      <c r="NUF131" s="21"/>
      <c r="NUG131" s="21"/>
      <c r="NUH131" s="21"/>
      <c r="NUI131" s="21"/>
      <c r="NUJ131" s="21"/>
      <c r="NUK131" s="21"/>
      <c r="NUL131" s="21"/>
      <c r="NUM131" s="21"/>
      <c r="NUN131" s="21"/>
      <c r="NUO131" s="21"/>
      <c r="NUP131" s="21"/>
      <c r="NUQ131" s="21"/>
      <c r="NUR131" s="21"/>
      <c r="NUS131" s="21"/>
      <c r="NUT131" s="21"/>
      <c r="NUU131" s="21"/>
      <c r="NUV131" s="21"/>
      <c r="NUW131" s="21"/>
      <c r="NUX131" s="21"/>
      <c r="NUY131" s="21"/>
      <c r="NUZ131" s="21"/>
      <c r="NVA131" s="21"/>
      <c r="NVB131" s="21"/>
      <c r="NVC131" s="21"/>
      <c r="NVD131" s="21"/>
      <c r="NVE131" s="21"/>
      <c r="NVF131" s="21"/>
      <c r="NVG131" s="21"/>
      <c r="NVH131" s="21"/>
      <c r="NVI131" s="21"/>
      <c r="NVJ131" s="21"/>
      <c r="NVK131" s="21"/>
      <c r="NVL131" s="21"/>
      <c r="NVM131" s="21"/>
      <c r="NVN131" s="21"/>
      <c r="NVO131" s="21"/>
      <c r="NVP131" s="21"/>
      <c r="NVQ131" s="21"/>
      <c r="NVR131" s="21"/>
      <c r="NVS131" s="21"/>
      <c r="NVT131" s="21"/>
      <c r="NVU131" s="21"/>
      <c r="NVV131" s="21"/>
      <c r="NVW131" s="21"/>
      <c r="NVX131" s="21"/>
      <c r="NVY131" s="21"/>
      <c r="NVZ131" s="21"/>
      <c r="NWA131" s="21"/>
      <c r="NWB131" s="21"/>
      <c r="NWC131" s="21"/>
      <c r="NWD131" s="21"/>
      <c r="NWE131" s="21"/>
      <c r="NWF131" s="21"/>
      <c r="NWG131" s="21"/>
      <c r="NWH131" s="21"/>
      <c r="NWI131" s="21"/>
      <c r="NWJ131" s="21"/>
      <c r="NWK131" s="21"/>
      <c r="NWL131" s="21"/>
      <c r="NWM131" s="21"/>
      <c r="NWN131" s="21"/>
      <c r="NWO131" s="21"/>
      <c r="NWP131" s="21"/>
      <c r="NWQ131" s="21"/>
      <c r="NWR131" s="21"/>
      <c r="NWS131" s="21"/>
      <c r="NWT131" s="21"/>
      <c r="NWU131" s="21"/>
      <c r="NWV131" s="21"/>
      <c r="NWW131" s="21"/>
      <c r="NWX131" s="21"/>
      <c r="NWY131" s="21"/>
      <c r="NWZ131" s="21"/>
      <c r="NXA131" s="21"/>
      <c r="NXB131" s="21"/>
      <c r="NXC131" s="21"/>
      <c r="NXD131" s="21"/>
      <c r="NXE131" s="21"/>
      <c r="NXF131" s="21"/>
      <c r="NXG131" s="21"/>
      <c r="NXH131" s="21"/>
      <c r="NXI131" s="21"/>
      <c r="NXJ131" s="21"/>
      <c r="NXK131" s="21"/>
      <c r="NXL131" s="21"/>
      <c r="NXM131" s="21"/>
      <c r="NXN131" s="21"/>
      <c r="NXO131" s="21"/>
      <c r="NXP131" s="21"/>
      <c r="NXQ131" s="21"/>
      <c r="NXR131" s="21"/>
      <c r="NXS131" s="21"/>
      <c r="NXT131" s="21"/>
      <c r="NXU131" s="21"/>
      <c r="NXV131" s="21"/>
      <c r="NXW131" s="21"/>
      <c r="NXX131" s="21"/>
      <c r="NXY131" s="21"/>
      <c r="NXZ131" s="21"/>
      <c r="NYA131" s="21"/>
      <c r="NYB131" s="21"/>
      <c r="NYC131" s="21"/>
      <c r="NYD131" s="21"/>
      <c r="NYE131" s="21"/>
      <c r="NYF131" s="21"/>
      <c r="NYG131" s="21"/>
      <c r="NYH131" s="21"/>
      <c r="NYI131" s="21"/>
      <c r="NYJ131" s="21"/>
      <c r="NYK131" s="21"/>
      <c r="NYL131" s="21"/>
      <c r="NYM131" s="21"/>
      <c r="NYN131" s="21"/>
      <c r="NYO131" s="21"/>
      <c r="NYP131" s="21"/>
      <c r="NYQ131" s="21"/>
      <c r="NYR131" s="21"/>
      <c r="NYS131" s="21"/>
      <c r="NYT131" s="21"/>
      <c r="NYU131" s="21"/>
      <c r="NYV131" s="21"/>
      <c r="NYW131" s="21"/>
      <c r="NYX131" s="21"/>
      <c r="NYY131" s="21"/>
      <c r="NYZ131" s="21"/>
      <c r="NZA131" s="21"/>
      <c r="NZB131" s="21"/>
      <c r="NZC131" s="21"/>
      <c r="NZD131" s="21"/>
      <c r="NZE131" s="21"/>
      <c r="NZF131" s="21"/>
      <c r="NZG131" s="21"/>
      <c r="NZH131" s="21"/>
      <c r="NZI131" s="21"/>
      <c r="NZJ131" s="21"/>
      <c r="NZK131" s="21"/>
      <c r="NZL131" s="21"/>
      <c r="NZM131" s="21"/>
      <c r="NZN131" s="21"/>
      <c r="NZO131" s="21"/>
      <c r="NZP131" s="21"/>
      <c r="NZQ131" s="21"/>
      <c r="NZR131" s="21"/>
      <c r="NZS131" s="21"/>
      <c r="NZT131" s="21"/>
      <c r="NZU131" s="21"/>
      <c r="NZV131" s="21"/>
      <c r="NZW131" s="21"/>
      <c r="NZX131" s="21"/>
      <c r="NZY131" s="21"/>
      <c r="NZZ131" s="21"/>
      <c r="OAA131" s="21"/>
      <c r="OAB131" s="21"/>
      <c r="OAC131" s="21"/>
      <c r="OAD131" s="21"/>
      <c r="OAE131" s="21"/>
      <c r="OAF131" s="21"/>
      <c r="OAG131" s="21"/>
      <c r="OAH131" s="21"/>
      <c r="OAI131" s="21"/>
      <c r="OAJ131" s="21"/>
      <c r="OAK131" s="21"/>
      <c r="OAL131" s="21"/>
      <c r="OAM131" s="21"/>
      <c r="OAN131" s="21"/>
      <c r="OAO131" s="21"/>
      <c r="OAP131" s="21"/>
      <c r="OAQ131" s="21"/>
      <c r="OAR131" s="21"/>
      <c r="OAS131" s="21"/>
      <c r="OAT131" s="21"/>
      <c r="OAU131" s="21"/>
      <c r="OAV131" s="21"/>
      <c r="OAW131" s="21"/>
      <c r="OAX131" s="21"/>
      <c r="OAY131" s="21"/>
      <c r="OAZ131" s="21"/>
      <c r="OBA131" s="21"/>
      <c r="OBB131" s="21"/>
      <c r="OBC131" s="21"/>
      <c r="OBD131" s="21"/>
      <c r="OBE131" s="21"/>
      <c r="OBF131" s="21"/>
      <c r="OBG131" s="21"/>
      <c r="OBH131" s="21"/>
      <c r="OBI131" s="21"/>
      <c r="OBJ131" s="21"/>
      <c r="OBK131" s="21"/>
      <c r="OBL131" s="21"/>
      <c r="OBM131" s="21"/>
      <c r="OBN131" s="21"/>
      <c r="OBO131" s="21"/>
      <c r="OBP131" s="21"/>
      <c r="OBQ131" s="21"/>
      <c r="OBR131" s="21"/>
      <c r="OBS131" s="21"/>
      <c r="OBT131" s="21"/>
      <c r="OBU131" s="21"/>
      <c r="OBV131" s="21"/>
      <c r="OBW131" s="21"/>
      <c r="OBX131" s="21"/>
      <c r="OBY131" s="21"/>
      <c r="OBZ131" s="21"/>
      <c r="OCA131" s="21"/>
      <c r="OCB131" s="21"/>
      <c r="OCC131" s="21"/>
      <c r="OCD131" s="21"/>
      <c r="OCE131" s="21"/>
      <c r="OCF131" s="21"/>
      <c r="OCG131" s="21"/>
      <c r="OCH131" s="21"/>
      <c r="OCI131" s="21"/>
      <c r="OCJ131" s="21"/>
      <c r="OCK131" s="21"/>
      <c r="OCL131" s="21"/>
      <c r="OCM131" s="21"/>
      <c r="OCN131" s="21"/>
      <c r="OCO131" s="21"/>
      <c r="OCP131" s="21"/>
      <c r="OCQ131" s="21"/>
      <c r="OCR131" s="21"/>
      <c r="OCS131" s="21"/>
      <c r="OCT131" s="21"/>
      <c r="OCU131" s="21"/>
      <c r="OCV131" s="21"/>
      <c r="OCW131" s="21"/>
      <c r="OCX131" s="21"/>
      <c r="OCY131" s="21"/>
      <c r="OCZ131" s="21"/>
      <c r="ODA131" s="21"/>
      <c r="ODB131" s="21"/>
      <c r="ODC131" s="21"/>
      <c r="ODD131" s="21"/>
      <c r="ODE131" s="21"/>
      <c r="ODF131" s="21"/>
      <c r="ODG131" s="21"/>
      <c r="ODH131" s="21"/>
      <c r="ODI131" s="21"/>
      <c r="ODJ131" s="21"/>
      <c r="ODK131" s="21"/>
      <c r="ODL131" s="21"/>
      <c r="ODM131" s="21"/>
      <c r="ODN131" s="21"/>
      <c r="ODO131" s="21"/>
      <c r="ODP131" s="21"/>
      <c r="ODQ131" s="21"/>
      <c r="ODR131" s="21"/>
      <c r="ODS131" s="21"/>
      <c r="ODT131" s="21"/>
      <c r="ODU131" s="21"/>
      <c r="ODV131" s="21"/>
      <c r="ODW131" s="21"/>
      <c r="ODX131" s="21"/>
      <c r="ODY131" s="21"/>
      <c r="ODZ131" s="21"/>
      <c r="OEA131" s="21"/>
      <c r="OEB131" s="21"/>
      <c r="OEC131" s="21"/>
      <c r="OED131" s="21"/>
      <c r="OEE131" s="21"/>
      <c r="OEF131" s="21"/>
      <c r="OEG131" s="21"/>
      <c r="OEH131" s="21"/>
      <c r="OEI131" s="21"/>
      <c r="OEJ131" s="21"/>
      <c r="OEK131" s="21"/>
      <c r="OEL131" s="21"/>
      <c r="OEM131" s="21"/>
      <c r="OEN131" s="21"/>
      <c r="OEO131" s="21"/>
      <c r="OEP131" s="21"/>
      <c r="OEQ131" s="21"/>
      <c r="OER131" s="21"/>
      <c r="OES131" s="21"/>
      <c r="OET131" s="21"/>
      <c r="OEU131" s="21"/>
      <c r="OEV131" s="21"/>
      <c r="OEW131" s="21"/>
      <c r="OEX131" s="21"/>
      <c r="OEY131" s="21"/>
      <c r="OEZ131" s="21"/>
      <c r="OFA131" s="21"/>
      <c r="OFB131" s="21"/>
      <c r="OFC131" s="21"/>
      <c r="OFD131" s="21"/>
      <c r="OFE131" s="21"/>
      <c r="OFF131" s="21"/>
      <c r="OFG131" s="21"/>
      <c r="OFH131" s="21"/>
      <c r="OFI131" s="21"/>
      <c r="OFJ131" s="21"/>
      <c r="OFK131" s="21"/>
      <c r="OFL131" s="21"/>
      <c r="OFM131" s="21"/>
      <c r="OFN131" s="21"/>
      <c r="OFO131" s="21"/>
      <c r="OFP131" s="21"/>
      <c r="OFQ131" s="21"/>
      <c r="OFR131" s="21"/>
      <c r="OFS131" s="21"/>
      <c r="OFT131" s="21"/>
      <c r="OFU131" s="21"/>
      <c r="OFV131" s="21"/>
      <c r="OFW131" s="21"/>
      <c r="OFX131" s="21"/>
      <c r="OFY131" s="21"/>
      <c r="OFZ131" s="21"/>
      <c r="OGA131" s="21"/>
      <c r="OGB131" s="21"/>
      <c r="OGC131" s="21"/>
      <c r="OGD131" s="21"/>
      <c r="OGE131" s="21"/>
      <c r="OGF131" s="21"/>
      <c r="OGG131" s="21"/>
      <c r="OGH131" s="21"/>
      <c r="OGI131" s="21"/>
      <c r="OGJ131" s="21"/>
      <c r="OGK131" s="21"/>
      <c r="OGL131" s="21"/>
      <c r="OGM131" s="21"/>
      <c r="OGN131" s="21"/>
      <c r="OGO131" s="21"/>
      <c r="OGP131" s="21"/>
      <c r="OGQ131" s="21"/>
      <c r="OGR131" s="21"/>
      <c r="OGS131" s="21"/>
      <c r="OGT131" s="21"/>
      <c r="OGU131" s="21"/>
      <c r="OGV131" s="21"/>
      <c r="OGW131" s="21"/>
      <c r="OGX131" s="21"/>
      <c r="OGY131" s="21"/>
      <c r="OGZ131" s="21"/>
      <c r="OHA131" s="21"/>
      <c r="OHB131" s="21"/>
      <c r="OHC131" s="21"/>
      <c r="OHD131" s="21"/>
      <c r="OHE131" s="21"/>
      <c r="OHF131" s="21"/>
      <c r="OHG131" s="21"/>
      <c r="OHH131" s="21"/>
      <c r="OHI131" s="21"/>
      <c r="OHJ131" s="21"/>
      <c r="OHK131" s="21"/>
      <c r="OHL131" s="21"/>
      <c r="OHM131" s="21"/>
      <c r="OHN131" s="21"/>
      <c r="OHO131" s="21"/>
      <c r="OHP131" s="21"/>
      <c r="OHQ131" s="21"/>
      <c r="OHR131" s="21"/>
      <c r="OHS131" s="21"/>
      <c r="OHT131" s="21"/>
      <c r="OHU131" s="21"/>
      <c r="OHV131" s="21"/>
      <c r="OHW131" s="21"/>
      <c r="OHX131" s="21"/>
      <c r="OHY131" s="21"/>
      <c r="OHZ131" s="21"/>
      <c r="OIA131" s="21"/>
      <c r="OIB131" s="21"/>
      <c r="OIC131" s="21"/>
      <c r="OID131" s="21"/>
      <c r="OIE131" s="21"/>
      <c r="OIF131" s="21"/>
      <c r="OIG131" s="21"/>
      <c r="OIH131" s="21"/>
      <c r="OII131" s="21"/>
      <c r="OIJ131" s="21"/>
      <c r="OIK131" s="21"/>
      <c r="OIL131" s="21"/>
      <c r="OIM131" s="21"/>
      <c r="OIN131" s="21"/>
      <c r="OIO131" s="21"/>
      <c r="OIP131" s="21"/>
      <c r="OIQ131" s="21"/>
      <c r="OIR131" s="21"/>
      <c r="OIS131" s="21"/>
      <c r="OIT131" s="21"/>
      <c r="OIU131" s="21"/>
      <c r="OIV131" s="21"/>
      <c r="OIW131" s="21"/>
      <c r="OIX131" s="21"/>
      <c r="OIY131" s="21"/>
      <c r="OIZ131" s="21"/>
      <c r="OJA131" s="21"/>
      <c r="OJB131" s="21"/>
      <c r="OJC131" s="21"/>
      <c r="OJD131" s="21"/>
      <c r="OJE131" s="21"/>
      <c r="OJF131" s="21"/>
      <c r="OJG131" s="21"/>
      <c r="OJH131" s="21"/>
      <c r="OJI131" s="21"/>
      <c r="OJJ131" s="21"/>
      <c r="OJK131" s="21"/>
      <c r="OJL131" s="21"/>
      <c r="OJM131" s="21"/>
      <c r="OJN131" s="21"/>
      <c r="OJO131" s="21"/>
      <c r="OJP131" s="21"/>
      <c r="OJQ131" s="21"/>
      <c r="OJR131" s="21"/>
      <c r="OJS131" s="21"/>
      <c r="OJT131" s="21"/>
      <c r="OJU131" s="21"/>
      <c r="OJV131" s="21"/>
      <c r="OJW131" s="21"/>
      <c r="OJX131" s="21"/>
      <c r="OJY131" s="21"/>
      <c r="OJZ131" s="21"/>
      <c r="OKA131" s="21"/>
      <c r="OKB131" s="21"/>
      <c r="OKC131" s="21"/>
      <c r="OKD131" s="21"/>
      <c r="OKE131" s="21"/>
      <c r="OKF131" s="21"/>
      <c r="OKG131" s="21"/>
      <c r="OKH131" s="21"/>
      <c r="OKI131" s="21"/>
      <c r="OKJ131" s="21"/>
      <c r="OKK131" s="21"/>
      <c r="OKL131" s="21"/>
      <c r="OKM131" s="21"/>
      <c r="OKN131" s="21"/>
      <c r="OKO131" s="21"/>
      <c r="OKP131" s="21"/>
      <c r="OKQ131" s="21"/>
      <c r="OKR131" s="21"/>
      <c r="OKS131" s="21"/>
      <c r="OKT131" s="21"/>
      <c r="OKU131" s="21"/>
      <c r="OKV131" s="21"/>
      <c r="OKW131" s="21"/>
      <c r="OKX131" s="21"/>
      <c r="OKY131" s="21"/>
      <c r="OKZ131" s="21"/>
      <c r="OLA131" s="21"/>
      <c r="OLB131" s="21"/>
      <c r="OLC131" s="21"/>
      <c r="OLD131" s="21"/>
      <c r="OLE131" s="21"/>
      <c r="OLF131" s="21"/>
      <c r="OLG131" s="21"/>
      <c r="OLH131" s="21"/>
      <c r="OLI131" s="21"/>
      <c r="OLJ131" s="21"/>
      <c r="OLK131" s="21"/>
      <c r="OLL131" s="21"/>
      <c r="OLM131" s="21"/>
      <c r="OLN131" s="21"/>
      <c r="OLO131" s="21"/>
      <c r="OLP131" s="21"/>
      <c r="OLQ131" s="21"/>
      <c r="OLR131" s="21"/>
      <c r="OLS131" s="21"/>
      <c r="OLT131" s="21"/>
      <c r="OLU131" s="21"/>
      <c r="OLV131" s="21"/>
      <c r="OLW131" s="21"/>
      <c r="OLX131" s="21"/>
      <c r="OLY131" s="21"/>
      <c r="OLZ131" s="21"/>
      <c r="OMA131" s="21"/>
      <c r="OMB131" s="21"/>
      <c r="OMC131" s="21"/>
      <c r="OMD131" s="21"/>
      <c r="OME131" s="21"/>
      <c r="OMF131" s="21"/>
      <c r="OMG131" s="21"/>
      <c r="OMH131" s="21"/>
      <c r="OMI131" s="21"/>
      <c r="OMJ131" s="21"/>
      <c r="OMK131" s="21"/>
      <c r="OML131" s="21"/>
      <c r="OMM131" s="21"/>
      <c r="OMN131" s="21"/>
      <c r="OMO131" s="21"/>
      <c r="OMP131" s="21"/>
      <c r="OMQ131" s="21"/>
      <c r="OMR131" s="21"/>
      <c r="OMS131" s="21"/>
      <c r="OMT131" s="21"/>
      <c r="OMU131" s="21"/>
      <c r="OMV131" s="21"/>
      <c r="OMW131" s="21"/>
      <c r="OMX131" s="21"/>
      <c r="OMY131" s="21"/>
      <c r="OMZ131" s="21"/>
      <c r="ONA131" s="21"/>
      <c r="ONB131" s="21"/>
      <c r="ONC131" s="21"/>
      <c r="OND131" s="21"/>
      <c r="ONE131" s="21"/>
      <c r="ONF131" s="21"/>
      <c r="ONG131" s="21"/>
      <c r="ONH131" s="21"/>
      <c r="ONI131" s="21"/>
      <c r="ONJ131" s="21"/>
      <c r="ONK131" s="21"/>
      <c r="ONL131" s="21"/>
      <c r="ONM131" s="21"/>
      <c r="ONN131" s="21"/>
      <c r="ONO131" s="21"/>
      <c r="ONP131" s="21"/>
      <c r="ONQ131" s="21"/>
      <c r="ONR131" s="21"/>
      <c r="ONS131" s="21"/>
      <c r="ONT131" s="21"/>
      <c r="ONU131" s="21"/>
      <c r="ONV131" s="21"/>
      <c r="ONW131" s="21"/>
      <c r="ONX131" s="21"/>
      <c r="ONY131" s="21"/>
      <c r="ONZ131" s="21"/>
      <c r="OOA131" s="21"/>
      <c r="OOB131" s="21"/>
      <c r="OOC131" s="21"/>
      <c r="OOD131" s="21"/>
      <c r="OOE131" s="21"/>
      <c r="OOF131" s="21"/>
      <c r="OOG131" s="21"/>
      <c r="OOH131" s="21"/>
      <c r="OOI131" s="21"/>
      <c r="OOJ131" s="21"/>
      <c r="OOK131" s="21"/>
      <c r="OOL131" s="21"/>
      <c r="OOM131" s="21"/>
      <c r="OON131" s="21"/>
      <c r="OOO131" s="21"/>
      <c r="OOP131" s="21"/>
      <c r="OOQ131" s="21"/>
      <c r="OOR131" s="21"/>
      <c r="OOS131" s="21"/>
      <c r="OOT131" s="21"/>
      <c r="OOU131" s="21"/>
      <c r="OOV131" s="21"/>
      <c r="OOW131" s="21"/>
      <c r="OOX131" s="21"/>
      <c r="OOY131" s="21"/>
      <c r="OOZ131" s="21"/>
      <c r="OPA131" s="21"/>
      <c r="OPB131" s="21"/>
      <c r="OPC131" s="21"/>
      <c r="OPD131" s="21"/>
      <c r="OPE131" s="21"/>
      <c r="OPF131" s="21"/>
      <c r="OPG131" s="21"/>
      <c r="OPH131" s="21"/>
      <c r="OPI131" s="21"/>
      <c r="OPJ131" s="21"/>
      <c r="OPK131" s="21"/>
      <c r="OPL131" s="21"/>
      <c r="OPM131" s="21"/>
      <c r="OPN131" s="21"/>
      <c r="OPO131" s="21"/>
      <c r="OPP131" s="21"/>
      <c r="OPQ131" s="21"/>
      <c r="OPR131" s="21"/>
      <c r="OPS131" s="21"/>
      <c r="OPT131" s="21"/>
      <c r="OPU131" s="21"/>
      <c r="OPV131" s="21"/>
      <c r="OPW131" s="21"/>
      <c r="OPX131" s="21"/>
      <c r="OPY131" s="21"/>
      <c r="OPZ131" s="21"/>
      <c r="OQA131" s="21"/>
      <c r="OQB131" s="21"/>
      <c r="OQC131" s="21"/>
      <c r="OQD131" s="21"/>
      <c r="OQE131" s="21"/>
      <c r="OQF131" s="21"/>
      <c r="OQG131" s="21"/>
      <c r="OQH131" s="21"/>
      <c r="OQI131" s="21"/>
      <c r="OQJ131" s="21"/>
      <c r="OQK131" s="21"/>
      <c r="OQL131" s="21"/>
      <c r="OQM131" s="21"/>
      <c r="OQN131" s="21"/>
      <c r="OQO131" s="21"/>
      <c r="OQP131" s="21"/>
      <c r="OQQ131" s="21"/>
      <c r="OQR131" s="21"/>
      <c r="OQS131" s="21"/>
      <c r="OQT131" s="21"/>
      <c r="OQU131" s="21"/>
      <c r="OQV131" s="21"/>
      <c r="OQW131" s="21"/>
      <c r="OQX131" s="21"/>
      <c r="OQY131" s="21"/>
      <c r="OQZ131" s="21"/>
      <c r="ORA131" s="21"/>
      <c r="ORB131" s="21"/>
      <c r="ORC131" s="21"/>
      <c r="ORD131" s="21"/>
      <c r="ORE131" s="21"/>
      <c r="ORF131" s="21"/>
      <c r="ORG131" s="21"/>
      <c r="ORH131" s="21"/>
      <c r="ORI131" s="21"/>
      <c r="ORJ131" s="21"/>
      <c r="ORK131" s="21"/>
      <c r="ORL131" s="21"/>
      <c r="ORM131" s="21"/>
      <c r="ORN131" s="21"/>
      <c r="ORO131" s="21"/>
      <c r="ORP131" s="21"/>
      <c r="ORQ131" s="21"/>
      <c r="ORR131" s="21"/>
      <c r="ORS131" s="21"/>
      <c r="ORT131" s="21"/>
      <c r="ORU131" s="21"/>
      <c r="ORV131" s="21"/>
      <c r="ORW131" s="21"/>
      <c r="ORX131" s="21"/>
      <c r="ORY131" s="21"/>
      <c r="ORZ131" s="21"/>
      <c r="OSA131" s="21"/>
      <c r="OSB131" s="21"/>
      <c r="OSC131" s="21"/>
      <c r="OSD131" s="21"/>
      <c r="OSE131" s="21"/>
      <c r="OSF131" s="21"/>
      <c r="OSG131" s="21"/>
      <c r="OSH131" s="21"/>
      <c r="OSI131" s="21"/>
      <c r="OSJ131" s="21"/>
      <c r="OSK131" s="21"/>
      <c r="OSL131" s="21"/>
      <c r="OSM131" s="21"/>
      <c r="OSN131" s="21"/>
      <c r="OSO131" s="21"/>
      <c r="OSP131" s="21"/>
      <c r="OSQ131" s="21"/>
      <c r="OSR131" s="21"/>
      <c r="OSS131" s="21"/>
      <c r="OST131" s="21"/>
      <c r="OSU131" s="21"/>
      <c r="OSV131" s="21"/>
      <c r="OSW131" s="21"/>
      <c r="OSX131" s="21"/>
      <c r="OSY131" s="21"/>
      <c r="OSZ131" s="21"/>
      <c r="OTA131" s="21"/>
      <c r="OTB131" s="21"/>
      <c r="OTC131" s="21"/>
      <c r="OTD131" s="21"/>
      <c r="OTE131" s="21"/>
      <c r="OTF131" s="21"/>
      <c r="OTG131" s="21"/>
      <c r="OTH131" s="21"/>
      <c r="OTI131" s="21"/>
      <c r="OTJ131" s="21"/>
      <c r="OTK131" s="21"/>
      <c r="OTL131" s="21"/>
      <c r="OTM131" s="21"/>
      <c r="OTN131" s="21"/>
      <c r="OTO131" s="21"/>
      <c r="OTP131" s="21"/>
      <c r="OTQ131" s="21"/>
      <c r="OTR131" s="21"/>
      <c r="OTS131" s="21"/>
      <c r="OTT131" s="21"/>
      <c r="OTU131" s="21"/>
      <c r="OTV131" s="21"/>
      <c r="OTW131" s="21"/>
      <c r="OTX131" s="21"/>
      <c r="OTY131" s="21"/>
      <c r="OTZ131" s="21"/>
      <c r="OUA131" s="21"/>
      <c r="OUB131" s="21"/>
      <c r="OUC131" s="21"/>
      <c r="OUD131" s="21"/>
      <c r="OUE131" s="21"/>
      <c r="OUF131" s="21"/>
      <c r="OUG131" s="21"/>
      <c r="OUH131" s="21"/>
      <c r="OUI131" s="21"/>
      <c r="OUJ131" s="21"/>
      <c r="OUK131" s="21"/>
      <c r="OUL131" s="21"/>
      <c r="OUM131" s="21"/>
      <c r="OUN131" s="21"/>
      <c r="OUO131" s="21"/>
      <c r="OUP131" s="21"/>
      <c r="OUQ131" s="21"/>
      <c r="OUR131" s="21"/>
      <c r="OUS131" s="21"/>
      <c r="OUT131" s="21"/>
      <c r="OUU131" s="21"/>
      <c r="OUV131" s="21"/>
      <c r="OUW131" s="21"/>
      <c r="OUX131" s="21"/>
      <c r="OUY131" s="21"/>
      <c r="OUZ131" s="21"/>
      <c r="OVA131" s="21"/>
      <c r="OVB131" s="21"/>
      <c r="OVC131" s="21"/>
      <c r="OVD131" s="21"/>
      <c r="OVE131" s="21"/>
      <c r="OVF131" s="21"/>
      <c r="OVG131" s="21"/>
      <c r="OVH131" s="21"/>
      <c r="OVI131" s="21"/>
      <c r="OVJ131" s="21"/>
      <c r="OVK131" s="21"/>
      <c r="OVL131" s="21"/>
      <c r="OVM131" s="21"/>
      <c r="OVN131" s="21"/>
      <c r="OVO131" s="21"/>
      <c r="OVP131" s="21"/>
      <c r="OVQ131" s="21"/>
      <c r="OVR131" s="21"/>
      <c r="OVS131" s="21"/>
      <c r="OVT131" s="21"/>
      <c r="OVU131" s="21"/>
      <c r="OVV131" s="21"/>
      <c r="OVW131" s="21"/>
      <c r="OVX131" s="21"/>
      <c r="OVY131" s="21"/>
      <c r="OVZ131" s="21"/>
      <c r="OWA131" s="21"/>
      <c r="OWB131" s="21"/>
      <c r="OWC131" s="21"/>
      <c r="OWD131" s="21"/>
      <c r="OWE131" s="21"/>
      <c r="OWF131" s="21"/>
      <c r="OWG131" s="21"/>
      <c r="OWH131" s="21"/>
      <c r="OWI131" s="21"/>
      <c r="OWJ131" s="21"/>
      <c r="OWK131" s="21"/>
      <c r="OWL131" s="21"/>
      <c r="OWM131" s="21"/>
      <c r="OWN131" s="21"/>
      <c r="OWO131" s="21"/>
      <c r="OWP131" s="21"/>
      <c r="OWQ131" s="21"/>
      <c r="OWR131" s="21"/>
      <c r="OWS131" s="21"/>
      <c r="OWT131" s="21"/>
      <c r="OWU131" s="21"/>
      <c r="OWV131" s="21"/>
      <c r="OWW131" s="21"/>
      <c r="OWX131" s="21"/>
      <c r="OWY131" s="21"/>
      <c r="OWZ131" s="21"/>
      <c r="OXA131" s="21"/>
      <c r="OXB131" s="21"/>
      <c r="OXC131" s="21"/>
      <c r="OXD131" s="21"/>
      <c r="OXE131" s="21"/>
      <c r="OXF131" s="21"/>
      <c r="OXG131" s="21"/>
      <c r="OXH131" s="21"/>
      <c r="OXI131" s="21"/>
      <c r="OXJ131" s="21"/>
      <c r="OXK131" s="21"/>
      <c r="OXL131" s="21"/>
      <c r="OXM131" s="21"/>
      <c r="OXN131" s="21"/>
      <c r="OXO131" s="21"/>
      <c r="OXP131" s="21"/>
      <c r="OXQ131" s="21"/>
      <c r="OXR131" s="21"/>
      <c r="OXS131" s="21"/>
      <c r="OXT131" s="21"/>
      <c r="OXU131" s="21"/>
      <c r="OXV131" s="21"/>
      <c r="OXW131" s="21"/>
      <c r="OXX131" s="21"/>
      <c r="OXY131" s="21"/>
      <c r="OXZ131" s="21"/>
      <c r="OYA131" s="21"/>
      <c r="OYB131" s="21"/>
      <c r="OYC131" s="21"/>
      <c r="OYD131" s="21"/>
      <c r="OYE131" s="21"/>
      <c r="OYF131" s="21"/>
      <c r="OYG131" s="21"/>
      <c r="OYH131" s="21"/>
      <c r="OYI131" s="21"/>
      <c r="OYJ131" s="21"/>
      <c r="OYK131" s="21"/>
      <c r="OYL131" s="21"/>
      <c r="OYM131" s="21"/>
      <c r="OYN131" s="21"/>
      <c r="OYO131" s="21"/>
      <c r="OYP131" s="21"/>
      <c r="OYQ131" s="21"/>
      <c r="OYR131" s="21"/>
      <c r="OYS131" s="21"/>
      <c r="OYT131" s="21"/>
      <c r="OYU131" s="21"/>
      <c r="OYV131" s="21"/>
      <c r="OYW131" s="21"/>
      <c r="OYX131" s="21"/>
      <c r="OYY131" s="21"/>
      <c r="OYZ131" s="21"/>
      <c r="OZA131" s="21"/>
      <c r="OZB131" s="21"/>
      <c r="OZC131" s="21"/>
      <c r="OZD131" s="21"/>
      <c r="OZE131" s="21"/>
      <c r="OZF131" s="21"/>
      <c r="OZG131" s="21"/>
      <c r="OZH131" s="21"/>
      <c r="OZI131" s="21"/>
      <c r="OZJ131" s="21"/>
      <c r="OZK131" s="21"/>
      <c r="OZL131" s="21"/>
      <c r="OZM131" s="21"/>
      <c r="OZN131" s="21"/>
      <c r="OZO131" s="21"/>
      <c r="OZP131" s="21"/>
      <c r="OZQ131" s="21"/>
      <c r="OZR131" s="21"/>
      <c r="OZS131" s="21"/>
      <c r="OZT131" s="21"/>
      <c r="OZU131" s="21"/>
      <c r="OZV131" s="21"/>
      <c r="OZW131" s="21"/>
      <c r="OZX131" s="21"/>
      <c r="OZY131" s="21"/>
      <c r="OZZ131" s="21"/>
      <c r="PAA131" s="21"/>
      <c r="PAB131" s="21"/>
      <c r="PAC131" s="21"/>
      <c r="PAD131" s="21"/>
      <c r="PAE131" s="21"/>
      <c r="PAF131" s="21"/>
      <c r="PAG131" s="21"/>
      <c r="PAH131" s="21"/>
      <c r="PAI131" s="21"/>
      <c r="PAJ131" s="21"/>
      <c r="PAK131" s="21"/>
      <c r="PAL131" s="21"/>
      <c r="PAM131" s="21"/>
      <c r="PAN131" s="21"/>
      <c r="PAO131" s="21"/>
      <c r="PAP131" s="21"/>
      <c r="PAQ131" s="21"/>
      <c r="PAR131" s="21"/>
      <c r="PAS131" s="21"/>
      <c r="PAT131" s="21"/>
      <c r="PAU131" s="21"/>
      <c r="PAV131" s="21"/>
      <c r="PAW131" s="21"/>
      <c r="PAX131" s="21"/>
      <c r="PAY131" s="21"/>
      <c r="PAZ131" s="21"/>
      <c r="PBA131" s="21"/>
      <c r="PBB131" s="21"/>
      <c r="PBC131" s="21"/>
      <c r="PBD131" s="21"/>
      <c r="PBE131" s="21"/>
      <c r="PBF131" s="21"/>
      <c r="PBG131" s="21"/>
      <c r="PBH131" s="21"/>
      <c r="PBI131" s="21"/>
      <c r="PBJ131" s="21"/>
      <c r="PBK131" s="21"/>
      <c r="PBL131" s="21"/>
      <c r="PBM131" s="21"/>
      <c r="PBN131" s="21"/>
      <c r="PBO131" s="21"/>
      <c r="PBP131" s="21"/>
      <c r="PBQ131" s="21"/>
      <c r="PBR131" s="21"/>
      <c r="PBS131" s="21"/>
      <c r="PBT131" s="21"/>
      <c r="PBU131" s="21"/>
      <c r="PBV131" s="21"/>
      <c r="PBW131" s="21"/>
      <c r="PBX131" s="21"/>
      <c r="PBY131" s="21"/>
      <c r="PBZ131" s="21"/>
      <c r="PCA131" s="21"/>
      <c r="PCB131" s="21"/>
      <c r="PCC131" s="21"/>
      <c r="PCD131" s="21"/>
      <c r="PCE131" s="21"/>
      <c r="PCF131" s="21"/>
      <c r="PCG131" s="21"/>
      <c r="PCH131" s="21"/>
      <c r="PCI131" s="21"/>
      <c r="PCJ131" s="21"/>
      <c r="PCK131" s="21"/>
      <c r="PCL131" s="21"/>
      <c r="PCM131" s="21"/>
      <c r="PCN131" s="21"/>
      <c r="PCO131" s="21"/>
      <c r="PCP131" s="21"/>
      <c r="PCQ131" s="21"/>
      <c r="PCR131" s="21"/>
      <c r="PCS131" s="21"/>
      <c r="PCT131" s="21"/>
      <c r="PCU131" s="21"/>
      <c r="PCV131" s="21"/>
      <c r="PCW131" s="21"/>
      <c r="PCX131" s="21"/>
      <c r="PCY131" s="21"/>
      <c r="PCZ131" s="21"/>
      <c r="PDA131" s="21"/>
      <c r="PDB131" s="21"/>
      <c r="PDC131" s="21"/>
      <c r="PDD131" s="21"/>
      <c r="PDE131" s="21"/>
      <c r="PDF131" s="21"/>
      <c r="PDG131" s="21"/>
      <c r="PDH131" s="21"/>
      <c r="PDI131" s="21"/>
      <c r="PDJ131" s="21"/>
      <c r="PDK131" s="21"/>
      <c r="PDL131" s="21"/>
      <c r="PDM131" s="21"/>
      <c r="PDN131" s="21"/>
      <c r="PDO131" s="21"/>
      <c r="PDP131" s="21"/>
      <c r="PDQ131" s="21"/>
      <c r="PDR131" s="21"/>
      <c r="PDS131" s="21"/>
      <c r="PDT131" s="21"/>
      <c r="PDU131" s="21"/>
      <c r="PDV131" s="21"/>
      <c r="PDW131" s="21"/>
      <c r="PDX131" s="21"/>
      <c r="PDY131" s="21"/>
      <c r="PDZ131" s="21"/>
      <c r="PEA131" s="21"/>
      <c r="PEB131" s="21"/>
      <c r="PEC131" s="21"/>
      <c r="PED131" s="21"/>
      <c r="PEE131" s="21"/>
      <c r="PEF131" s="21"/>
      <c r="PEG131" s="21"/>
      <c r="PEH131" s="21"/>
      <c r="PEI131" s="21"/>
      <c r="PEJ131" s="21"/>
      <c r="PEK131" s="21"/>
      <c r="PEL131" s="21"/>
      <c r="PEM131" s="21"/>
      <c r="PEN131" s="21"/>
      <c r="PEO131" s="21"/>
      <c r="PEP131" s="21"/>
      <c r="PEQ131" s="21"/>
      <c r="PER131" s="21"/>
      <c r="PES131" s="21"/>
      <c r="PET131" s="21"/>
      <c r="PEU131" s="21"/>
      <c r="PEV131" s="21"/>
      <c r="PEW131" s="21"/>
      <c r="PEX131" s="21"/>
      <c r="PEY131" s="21"/>
      <c r="PEZ131" s="21"/>
      <c r="PFA131" s="21"/>
      <c r="PFB131" s="21"/>
      <c r="PFC131" s="21"/>
      <c r="PFD131" s="21"/>
      <c r="PFE131" s="21"/>
      <c r="PFF131" s="21"/>
      <c r="PFG131" s="21"/>
      <c r="PFH131" s="21"/>
      <c r="PFI131" s="21"/>
      <c r="PFJ131" s="21"/>
      <c r="PFK131" s="21"/>
      <c r="PFL131" s="21"/>
      <c r="PFM131" s="21"/>
      <c r="PFN131" s="21"/>
      <c r="PFO131" s="21"/>
      <c r="PFP131" s="21"/>
      <c r="PFQ131" s="21"/>
      <c r="PFR131" s="21"/>
      <c r="PFS131" s="21"/>
      <c r="PFT131" s="21"/>
      <c r="PFU131" s="21"/>
      <c r="PFV131" s="21"/>
      <c r="PFW131" s="21"/>
      <c r="PFX131" s="21"/>
      <c r="PFY131" s="21"/>
      <c r="PFZ131" s="21"/>
      <c r="PGA131" s="21"/>
      <c r="PGB131" s="21"/>
      <c r="PGC131" s="21"/>
      <c r="PGD131" s="21"/>
      <c r="PGE131" s="21"/>
      <c r="PGF131" s="21"/>
      <c r="PGG131" s="21"/>
      <c r="PGH131" s="21"/>
      <c r="PGI131" s="21"/>
      <c r="PGJ131" s="21"/>
      <c r="PGK131" s="21"/>
      <c r="PGL131" s="21"/>
      <c r="PGM131" s="21"/>
      <c r="PGN131" s="21"/>
      <c r="PGO131" s="21"/>
      <c r="PGP131" s="21"/>
      <c r="PGQ131" s="21"/>
      <c r="PGR131" s="21"/>
      <c r="PGS131" s="21"/>
      <c r="PGT131" s="21"/>
      <c r="PGU131" s="21"/>
      <c r="PGV131" s="21"/>
      <c r="PGW131" s="21"/>
      <c r="PGX131" s="21"/>
      <c r="PGY131" s="21"/>
      <c r="PGZ131" s="21"/>
      <c r="PHA131" s="21"/>
      <c r="PHB131" s="21"/>
      <c r="PHC131" s="21"/>
      <c r="PHD131" s="21"/>
      <c r="PHE131" s="21"/>
      <c r="PHF131" s="21"/>
      <c r="PHG131" s="21"/>
      <c r="PHH131" s="21"/>
      <c r="PHI131" s="21"/>
      <c r="PHJ131" s="21"/>
      <c r="PHK131" s="21"/>
      <c r="PHL131" s="21"/>
      <c r="PHM131" s="21"/>
      <c r="PHN131" s="21"/>
      <c r="PHO131" s="21"/>
      <c r="PHP131" s="21"/>
      <c r="PHQ131" s="21"/>
      <c r="PHR131" s="21"/>
      <c r="PHS131" s="21"/>
      <c r="PHT131" s="21"/>
      <c r="PHU131" s="21"/>
      <c r="PHV131" s="21"/>
      <c r="PHW131" s="21"/>
      <c r="PHX131" s="21"/>
      <c r="PHY131" s="21"/>
      <c r="PHZ131" s="21"/>
      <c r="PIA131" s="21"/>
      <c r="PIB131" s="21"/>
      <c r="PIC131" s="21"/>
      <c r="PID131" s="21"/>
      <c r="PIE131" s="21"/>
      <c r="PIF131" s="21"/>
      <c r="PIG131" s="21"/>
      <c r="PIH131" s="21"/>
      <c r="PII131" s="21"/>
      <c r="PIJ131" s="21"/>
      <c r="PIK131" s="21"/>
      <c r="PIL131" s="21"/>
      <c r="PIM131" s="21"/>
      <c r="PIN131" s="21"/>
      <c r="PIO131" s="21"/>
      <c r="PIP131" s="21"/>
      <c r="PIQ131" s="21"/>
      <c r="PIR131" s="21"/>
      <c r="PIS131" s="21"/>
      <c r="PIT131" s="21"/>
      <c r="PIU131" s="21"/>
      <c r="PIV131" s="21"/>
      <c r="PIW131" s="21"/>
      <c r="PIX131" s="21"/>
      <c r="PIY131" s="21"/>
      <c r="PIZ131" s="21"/>
      <c r="PJA131" s="21"/>
      <c r="PJB131" s="21"/>
      <c r="PJC131" s="21"/>
      <c r="PJD131" s="21"/>
      <c r="PJE131" s="21"/>
      <c r="PJF131" s="21"/>
      <c r="PJG131" s="21"/>
      <c r="PJH131" s="21"/>
      <c r="PJI131" s="21"/>
      <c r="PJJ131" s="21"/>
      <c r="PJK131" s="21"/>
      <c r="PJL131" s="21"/>
      <c r="PJM131" s="21"/>
      <c r="PJN131" s="21"/>
      <c r="PJO131" s="21"/>
      <c r="PJP131" s="21"/>
      <c r="PJQ131" s="21"/>
      <c r="PJR131" s="21"/>
      <c r="PJS131" s="21"/>
      <c r="PJT131" s="21"/>
      <c r="PJU131" s="21"/>
      <c r="PJV131" s="21"/>
      <c r="PJW131" s="21"/>
      <c r="PJX131" s="21"/>
      <c r="PJY131" s="21"/>
      <c r="PJZ131" s="21"/>
      <c r="PKA131" s="21"/>
      <c r="PKB131" s="21"/>
      <c r="PKC131" s="21"/>
      <c r="PKD131" s="21"/>
      <c r="PKE131" s="21"/>
      <c r="PKF131" s="21"/>
      <c r="PKG131" s="21"/>
      <c r="PKH131" s="21"/>
      <c r="PKI131" s="21"/>
      <c r="PKJ131" s="21"/>
      <c r="PKK131" s="21"/>
      <c r="PKL131" s="21"/>
      <c r="PKM131" s="21"/>
      <c r="PKN131" s="21"/>
      <c r="PKO131" s="21"/>
      <c r="PKP131" s="21"/>
      <c r="PKQ131" s="21"/>
      <c r="PKR131" s="21"/>
      <c r="PKS131" s="21"/>
      <c r="PKT131" s="21"/>
      <c r="PKU131" s="21"/>
      <c r="PKV131" s="21"/>
      <c r="PKW131" s="21"/>
      <c r="PKX131" s="21"/>
      <c r="PKY131" s="21"/>
      <c r="PKZ131" s="21"/>
      <c r="PLA131" s="21"/>
      <c r="PLB131" s="21"/>
      <c r="PLC131" s="21"/>
      <c r="PLD131" s="21"/>
      <c r="PLE131" s="21"/>
      <c r="PLF131" s="21"/>
      <c r="PLG131" s="21"/>
      <c r="PLH131" s="21"/>
      <c r="PLI131" s="21"/>
      <c r="PLJ131" s="21"/>
      <c r="PLK131" s="21"/>
      <c r="PLL131" s="21"/>
      <c r="PLM131" s="21"/>
      <c r="PLN131" s="21"/>
      <c r="PLO131" s="21"/>
      <c r="PLP131" s="21"/>
      <c r="PLQ131" s="21"/>
      <c r="PLR131" s="21"/>
      <c r="PLS131" s="21"/>
      <c r="PLT131" s="21"/>
      <c r="PLU131" s="21"/>
      <c r="PLV131" s="21"/>
      <c r="PLW131" s="21"/>
      <c r="PLX131" s="21"/>
      <c r="PLY131" s="21"/>
      <c r="PLZ131" s="21"/>
      <c r="PMA131" s="21"/>
      <c r="PMB131" s="21"/>
      <c r="PMC131" s="21"/>
      <c r="PMD131" s="21"/>
      <c r="PME131" s="21"/>
      <c r="PMF131" s="21"/>
      <c r="PMG131" s="21"/>
      <c r="PMH131" s="21"/>
      <c r="PMI131" s="21"/>
      <c r="PMJ131" s="21"/>
      <c r="PMK131" s="21"/>
      <c r="PML131" s="21"/>
      <c r="PMM131" s="21"/>
      <c r="PMN131" s="21"/>
      <c r="PMO131" s="21"/>
      <c r="PMP131" s="21"/>
      <c r="PMQ131" s="21"/>
      <c r="PMR131" s="21"/>
      <c r="PMS131" s="21"/>
      <c r="PMT131" s="21"/>
      <c r="PMU131" s="21"/>
      <c r="PMV131" s="21"/>
      <c r="PMW131" s="21"/>
      <c r="PMX131" s="21"/>
      <c r="PMY131" s="21"/>
      <c r="PMZ131" s="21"/>
      <c r="PNA131" s="21"/>
      <c r="PNB131" s="21"/>
      <c r="PNC131" s="21"/>
      <c r="PND131" s="21"/>
      <c r="PNE131" s="21"/>
      <c r="PNF131" s="21"/>
      <c r="PNG131" s="21"/>
      <c r="PNH131" s="21"/>
      <c r="PNI131" s="21"/>
      <c r="PNJ131" s="21"/>
      <c r="PNK131" s="21"/>
      <c r="PNL131" s="21"/>
      <c r="PNM131" s="21"/>
      <c r="PNN131" s="21"/>
      <c r="PNO131" s="21"/>
      <c r="PNP131" s="21"/>
      <c r="PNQ131" s="21"/>
      <c r="PNR131" s="21"/>
      <c r="PNS131" s="21"/>
      <c r="PNT131" s="21"/>
      <c r="PNU131" s="21"/>
      <c r="PNV131" s="21"/>
      <c r="PNW131" s="21"/>
      <c r="PNX131" s="21"/>
      <c r="PNY131" s="21"/>
      <c r="PNZ131" s="21"/>
      <c r="POA131" s="21"/>
      <c r="POB131" s="21"/>
      <c r="POC131" s="21"/>
      <c r="POD131" s="21"/>
      <c r="POE131" s="21"/>
      <c r="POF131" s="21"/>
      <c r="POG131" s="21"/>
      <c r="POH131" s="21"/>
      <c r="POI131" s="21"/>
      <c r="POJ131" s="21"/>
      <c r="POK131" s="21"/>
      <c r="POL131" s="21"/>
      <c r="POM131" s="21"/>
      <c r="PON131" s="21"/>
      <c r="POO131" s="21"/>
      <c r="POP131" s="21"/>
      <c r="POQ131" s="21"/>
      <c r="POR131" s="21"/>
      <c r="POS131" s="21"/>
      <c r="POT131" s="21"/>
      <c r="POU131" s="21"/>
      <c r="POV131" s="21"/>
      <c r="POW131" s="21"/>
      <c r="POX131" s="21"/>
      <c r="POY131" s="21"/>
      <c r="POZ131" s="21"/>
      <c r="PPA131" s="21"/>
      <c r="PPB131" s="21"/>
      <c r="PPC131" s="21"/>
      <c r="PPD131" s="21"/>
      <c r="PPE131" s="21"/>
      <c r="PPF131" s="21"/>
      <c r="PPG131" s="21"/>
      <c r="PPH131" s="21"/>
      <c r="PPI131" s="21"/>
      <c r="PPJ131" s="21"/>
      <c r="PPK131" s="21"/>
      <c r="PPL131" s="21"/>
      <c r="PPM131" s="21"/>
      <c r="PPN131" s="21"/>
      <c r="PPO131" s="21"/>
      <c r="PPP131" s="21"/>
      <c r="PPQ131" s="21"/>
      <c r="PPR131" s="21"/>
      <c r="PPS131" s="21"/>
      <c r="PPT131" s="21"/>
      <c r="PPU131" s="21"/>
      <c r="PPV131" s="21"/>
      <c r="PPW131" s="21"/>
      <c r="PPX131" s="21"/>
      <c r="PPY131" s="21"/>
      <c r="PPZ131" s="21"/>
      <c r="PQA131" s="21"/>
      <c r="PQB131" s="21"/>
      <c r="PQC131" s="21"/>
      <c r="PQD131" s="21"/>
      <c r="PQE131" s="21"/>
      <c r="PQF131" s="21"/>
      <c r="PQG131" s="21"/>
      <c r="PQH131" s="21"/>
      <c r="PQI131" s="21"/>
      <c r="PQJ131" s="21"/>
      <c r="PQK131" s="21"/>
      <c r="PQL131" s="21"/>
      <c r="PQM131" s="21"/>
      <c r="PQN131" s="21"/>
      <c r="PQO131" s="21"/>
      <c r="PQP131" s="21"/>
      <c r="PQQ131" s="21"/>
      <c r="PQR131" s="21"/>
      <c r="PQS131" s="21"/>
      <c r="PQT131" s="21"/>
      <c r="PQU131" s="21"/>
      <c r="PQV131" s="21"/>
      <c r="PQW131" s="21"/>
      <c r="PQX131" s="21"/>
      <c r="PQY131" s="21"/>
      <c r="PQZ131" s="21"/>
      <c r="PRA131" s="21"/>
      <c r="PRB131" s="21"/>
      <c r="PRC131" s="21"/>
      <c r="PRD131" s="21"/>
      <c r="PRE131" s="21"/>
      <c r="PRF131" s="21"/>
      <c r="PRG131" s="21"/>
      <c r="PRH131" s="21"/>
      <c r="PRI131" s="21"/>
      <c r="PRJ131" s="21"/>
      <c r="PRK131" s="21"/>
      <c r="PRL131" s="21"/>
      <c r="PRM131" s="21"/>
      <c r="PRN131" s="21"/>
      <c r="PRO131" s="21"/>
      <c r="PRP131" s="21"/>
      <c r="PRQ131" s="21"/>
      <c r="PRR131" s="21"/>
      <c r="PRS131" s="21"/>
      <c r="PRT131" s="21"/>
      <c r="PRU131" s="21"/>
      <c r="PRV131" s="21"/>
      <c r="PRW131" s="21"/>
      <c r="PRX131" s="21"/>
      <c r="PRY131" s="21"/>
      <c r="PRZ131" s="21"/>
      <c r="PSA131" s="21"/>
      <c r="PSB131" s="21"/>
      <c r="PSC131" s="21"/>
      <c r="PSD131" s="21"/>
      <c r="PSE131" s="21"/>
      <c r="PSF131" s="21"/>
      <c r="PSG131" s="21"/>
      <c r="PSH131" s="21"/>
      <c r="PSI131" s="21"/>
      <c r="PSJ131" s="21"/>
      <c r="PSK131" s="21"/>
      <c r="PSL131" s="21"/>
      <c r="PSM131" s="21"/>
      <c r="PSN131" s="21"/>
      <c r="PSO131" s="21"/>
      <c r="PSP131" s="21"/>
      <c r="PSQ131" s="21"/>
      <c r="PSR131" s="21"/>
      <c r="PSS131" s="21"/>
      <c r="PST131" s="21"/>
      <c r="PSU131" s="21"/>
      <c r="PSV131" s="21"/>
      <c r="PSW131" s="21"/>
      <c r="PSX131" s="21"/>
      <c r="PSY131" s="21"/>
      <c r="PSZ131" s="21"/>
      <c r="PTA131" s="21"/>
      <c r="PTB131" s="21"/>
      <c r="PTC131" s="21"/>
      <c r="PTD131" s="21"/>
      <c r="PTE131" s="21"/>
      <c r="PTF131" s="21"/>
      <c r="PTG131" s="21"/>
      <c r="PTH131" s="21"/>
      <c r="PTI131" s="21"/>
      <c r="PTJ131" s="21"/>
      <c r="PTK131" s="21"/>
      <c r="PTL131" s="21"/>
      <c r="PTM131" s="21"/>
      <c r="PTN131" s="21"/>
      <c r="PTO131" s="21"/>
      <c r="PTP131" s="21"/>
      <c r="PTQ131" s="21"/>
      <c r="PTR131" s="21"/>
      <c r="PTS131" s="21"/>
      <c r="PTT131" s="21"/>
      <c r="PTU131" s="21"/>
      <c r="PTV131" s="21"/>
      <c r="PTW131" s="21"/>
      <c r="PTX131" s="21"/>
      <c r="PTY131" s="21"/>
      <c r="PTZ131" s="21"/>
      <c r="PUA131" s="21"/>
      <c r="PUB131" s="21"/>
      <c r="PUC131" s="21"/>
      <c r="PUD131" s="21"/>
      <c r="PUE131" s="21"/>
      <c r="PUF131" s="21"/>
      <c r="PUG131" s="21"/>
      <c r="PUH131" s="21"/>
      <c r="PUI131" s="21"/>
      <c r="PUJ131" s="21"/>
      <c r="PUK131" s="21"/>
      <c r="PUL131" s="21"/>
      <c r="PUM131" s="21"/>
      <c r="PUN131" s="21"/>
      <c r="PUO131" s="21"/>
      <c r="PUP131" s="21"/>
      <c r="PUQ131" s="21"/>
      <c r="PUR131" s="21"/>
      <c r="PUS131" s="21"/>
      <c r="PUT131" s="21"/>
      <c r="PUU131" s="21"/>
      <c r="PUV131" s="21"/>
      <c r="PUW131" s="21"/>
      <c r="PUX131" s="21"/>
      <c r="PUY131" s="21"/>
      <c r="PUZ131" s="21"/>
      <c r="PVA131" s="21"/>
      <c r="PVB131" s="21"/>
      <c r="PVC131" s="21"/>
      <c r="PVD131" s="21"/>
      <c r="PVE131" s="21"/>
      <c r="PVF131" s="21"/>
      <c r="PVG131" s="21"/>
      <c r="PVH131" s="21"/>
      <c r="PVI131" s="21"/>
      <c r="PVJ131" s="21"/>
      <c r="PVK131" s="21"/>
      <c r="PVL131" s="21"/>
      <c r="PVM131" s="21"/>
      <c r="PVN131" s="21"/>
      <c r="PVO131" s="21"/>
      <c r="PVP131" s="21"/>
      <c r="PVQ131" s="21"/>
      <c r="PVR131" s="21"/>
      <c r="PVS131" s="21"/>
      <c r="PVT131" s="21"/>
      <c r="PVU131" s="21"/>
      <c r="PVV131" s="21"/>
      <c r="PVW131" s="21"/>
      <c r="PVX131" s="21"/>
      <c r="PVY131" s="21"/>
      <c r="PVZ131" s="21"/>
      <c r="PWA131" s="21"/>
      <c r="PWB131" s="21"/>
      <c r="PWC131" s="21"/>
      <c r="PWD131" s="21"/>
      <c r="PWE131" s="21"/>
      <c r="PWF131" s="21"/>
      <c r="PWG131" s="21"/>
      <c r="PWH131" s="21"/>
      <c r="PWI131" s="21"/>
      <c r="PWJ131" s="21"/>
      <c r="PWK131" s="21"/>
      <c r="PWL131" s="21"/>
      <c r="PWM131" s="21"/>
      <c r="PWN131" s="21"/>
      <c r="PWO131" s="21"/>
      <c r="PWP131" s="21"/>
      <c r="PWQ131" s="21"/>
      <c r="PWR131" s="21"/>
      <c r="PWS131" s="21"/>
      <c r="PWT131" s="21"/>
      <c r="PWU131" s="21"/>
      <c r="PWV131" s="21"/>
      <c r="PWW131" s="21"/>
      <c r="PWX131" s="21"/>
      <c r="PWY131" s="21"/>
      <c r="PWZ131" s="21"/>
      <c r="PXA131" s="21"/>
      <c r="PXB131" s="21"/>
      <c r="PXC131" s="21"/>
      <c r="PXD131" s="21"/>
      <c r="PXE131" s="21"/>
      <c r="PXF131" s="21"/>
      <c r="PXG131" s="21"/>
      <c r="PXH131" s="21"/>
      <c r="PXI131" s="21"/>
      <c r="PXJ131" s="21"/>
      <c r="PXK131" s="21"/>
      <c r="PXL131" s="21"/>
      <c r="PXM131" s="21"/>
      <c r="PXN131" s="21"/>
      <c r="PXO131" s="21"/>
      <c r="PXP131" s="21"/>
      <c r="PXQ131" s="21"/>
      <c r="PXR131" s="21"/>
      <c r="PXS131" s="21"/>
      <c r="PXT131" s="21"/>
      <c r="PXU131" s="21"/>
      <c r="PXV131" s="21"/>
      <c r="PXW131" s="21"/>
      <c r="PXX131" s="21"/>
      <c r="PXY131" s="21"/>
      <c r="PXZ131" s="21"/>
      <c r="PYA131" s="21"/>
      <c r="PYB131" s="21"/>
      <c r="PYC131" s="21"/>
      <c r="PYD131" s="21"/>
      <c r="PYE131" s="21"/>
      <c r="PYF131" s="21"/>
      <c r="PYG131" s="21"/>
      <c r="PYH131" s="21"/>
      <c r="PYI131" s="21"/>
      <c r="PYJ131" s="21"/>
      <c r="PYK131" s="21"/>
      <c r="PYL131" s="21"/>
      <c r="PYM131" s="21"/>
      <c r="PYN131" s="21"/>
      <c r="PYO131" s="21"/>
      <c r="PYP131" s="21"/>
      <c r="PYQ131" s="21"/>
      <c r="PYR131" s="21"/>
      <c r="PYS131" s="21"/>
      <c r="PYT131" s="21"/>
      <c r="PYU131" s="21"/>
      <c r="PYV131" s="21"/>
      <c r="PYW131" s="21"/>
      <c r="PYX131" s="21"/>
      <c r="PYY131" s="21"/>
      <c r="PYZ131" s="21"/>
      <c r="PZA131" s="21"/>
      <c r="PZB131" s="21"/>
      <c r="PZC131" s="21"/>
      <c r="PZD131" s="21"/>
      <c r="PZE131" s="21"/>
      <c r="PZF131" s="21"/>
      <c r="PZG131" s="21"/>
      <c r="PZH131" s="21"/>
      <c r="PZI131" s="21"/>
      <c r="PZJ131" s="21"/>
      <c r="PZK131" s="21"/>
      <c r="PZL131" s="21"/>
      <c r="PZM131" s="21"/>
      <c r="PZN131" s="21"/>
      <c r="PZO131" s="21"/>
      <c r="PZP131" s="21"/>
      <c r="PZQ131" s="21"/>
      <c r="PZR131" s="21"/>
      <c r="PZS131" s="21"/>
      <c r="PZT131" s="21"/>
      <c r="PZU131" s="21"/>
      <c r="PZV131" s="21"/>
      <c r="PZW131" s="21"/>
      <c r="PZX131" s="21"/>
      <c r="PZY131" s="21"/>
      <c r="PZZ131" s="21"/>
      <c r="QAA131" s="21"/>
      <c r="QAB131" s="21"/>
      <c r="QAC131" s="21"/>
      <c r="QAD131" s="21"/>
      <c r="QAE131" s="21"/>
      <c r="QAF131" s="21"/>
      <c r="QAG131" s="21"/>
      <c r="QAH131" s="21"/>
      <c r="QAI131" s="21"/>
      <c r="QAJ131" s="21"/>
      <c r="QAK131" s="21"/>
      <c r="QAL131" s="21"/>
      <c r="QAM131" s="21"/>
      <c r="QAN131" s="21"/>
      <c r="QAO131" s="21"/>
      <c r="QAP131" s="21"/>
      <c r="QAQ131" s="21"/>
      <c r="QAR131" s="21"/>
      <c r="QAS131" s="21"/>
      <c r="QAT131" s="21"/>
      <c r="QAU131" s="21"/>
      <c r="QAV131" s="21"/>
      <c r="QAW131" s="21"/>
      <c r="QAX131" s="21"/>
      <c r="QAY131" s="21"/>
      <c r="QAZ131" s="21"/>
      <c r="QBA131" s="21"/>
      <c r="QBB131" s="21"/>
      <c r="QBC131" s="21"/>
      <c r="QBD131" s="21"/>
      <c r="QBE131" s="21"/>
      <c r="QBF131" s="21"/>
      <c r="QBG131" s="21"/>
      <c r="QBH131" s="21"/>
      <c r="QBI131" s="21"/>
      <c r="QBJ131" s="21"/>
      <c r="QBK131" s="21"/>
      <c r="QBL131" s="21"/>
      <c r="QBM131" s="21"/>
      <c r="QBN131" s="21"/>
      <c r="QBO131" s="21"/>
      <c r="QBP131" s="21"/>
      <c r="QBQ131" s="21"/>
      <c r="QBR131" s="21"/>
      <c r="QBS131" s="21"/>
      <c r="QBT131" s="21"/>
      <c r="QBU131" s="21"/>
      <c r="QBV131" s="21"/>
      <c r="QBW131" s="21"/>
      <c r="QBX131" s="21"/>
      <c r="QBY131" s="21"/>
      <c r="QBZ131" s="21"/>
      <c r="QCA131" s="21"/>
      <c r="QCB131" s="21"/>
      <c r="QCC131" s="21"/>
      <c r="QCD131" s="21"/>
      <c r="QCE131" s="21"/>
      <c r="QCF131" s="21"/>
      <c r="QCG131" s="21"/>
      <c r="QCH131" s="21"/>
      <c r="QCI131" s="21"/>
      <c r="QCJ131" s="21"/>
      <c r="QCK131" s="21"/>
      <c r="QCL131" s="21"/>
      <c r="QCM131" s="21"/>
      <c r="QCN131" s="21"/>
      <c r="QCO131" s="21"/>
      <c r="QCP131" s="21"/>
      <c r="QCQ131" s="21"/>
      <c r="QCR131" s="21"/>
      <c r="QCS131" s="21"/>
      <c r="QCT131" s="21"/>
      <c r="QCU131" s="21"/>
      <c r="QCV131" s="21"/>
      <c r="QCW131" s="21"/>
      <c r="QCX131" s="21"/>
      <c r="QCY131" s="21"/>
      <c r="QCZ131" s="21"/>
      <c r="QDA131" s="21"/>
      <c r="QDB131" s="21"/>
      <c r="QDC131" s="21"/>
      <c r="QDD131" s="21"/>
      <c r="QDE131" s="21"/>
      <c r="QDF131" s="21"/>
      <c r="QDG131" s="21"/>
      <c r="QDH131" s="21"/>
      <c r="QDI131" s="21"/>
      <c r="QDJ131" s="21"/>
      <c r="QDK131" s="21"/>
      <c r="QDL131" s="21"/>
      <c r="QDM131" s="21"/>
      <c r="QDN131" s="21"/>
      <c r="QDO131" s="21"/>
      <c r="QDP131" s="21"/>
      <c r="QDQ131" s="21"/>
      <c r="QDR131" s="21"/>
      <c r="QDS131" s="21"/>
      <c r="QDT131" s="21"/>
      <c r="QDU131" s="21"/>
      <c r="QDV131" s="21"/>
      <c r="QDW131" s="21"/>
      <c r="QDX131" s="21"/>
      <c r="QDY131" s="21"/>
      <c r="QDZ131" s="21"/>
      <c r="QEA131" s="21"/>
      <c r="QEB131" s="21"/>
      <c r="QEC131" s="21"/>
      <c r="QED131" s="21"/>
      <c r="QEE131" s="21"/>
      <c r="QEF131" s="21"/>
      <c r="QEG131" s="21"/>
      <c r="QEH131" s="21"/>
      <c r="QEI131" s="21"/>
      <c r="QEJ131" s="21"/>
      <c r="QEK131" s="21"/>
      <c r="QEL131" s="21"/>
      <c r="QEM131" s="21"/>
      <c r="QEN131" s="21"/>
      <c r="QEO131" s="21"/>
      <c r="QEP131" s="21"/>
      <c r="QEQ131" s="21"/>
      <c r="QER131" s="21"/>
      <c r="QES131" s="21"/>
      <c r="QET131" s="21"/>
      <c r="QEU131" s="21"/>
      <c r="QEV131" s="21"/>
      <c r="QEW131" s="21"/>
      <c r="QEX131" s="21"/>
      <c r="QEY131" s="21"/>
      <c r="QEZ131" s="21"/>
      <c r="QFA131" s="21"/>
      <c r="QFB131" s="21"/>
      <c r="QFC131" s="21"/>
      <c r="QFD131" s="21"/>
      <c r="QFE131" s="21"/>
      <c r="QFF131" s="21"/>
      <c r="QFG131" s="21"/>
      <c r="QFH131" s="21"/>
      <c r="QFI131" s="21"/>
      <c r="QFJ131" s="21"/>
      <c r="QFK131" s="21"/>
      <c r="QFL131" s="21"/>
      <c r="QFM131" s="21"/>
      <c r="QFN131" s="21"/>
      <c r="QFO131" s="21"/>
      <c r="QFP131" s="21"/>
      <c r="QFQ131" s="21"/>
      <c r="QFR131" s="21"/>
      <c r="QFS131" s="21"/>
      <c r="QFT131" s="21"/>
      <c r="QFU131" s="21"/>
      <c r="QFV131" s="21"/>
      <c r="QFW131" s="21"/>
      <c r="QFX131" s="21"/>
      <c r="QFY131" s="21"/>
      <c r="QFZ131" s="21"/>
      <c r="QGA131" s="21"/>
      <c r="QGB131" s="21"/>
      <c r="QGC131" s="21"/>
      <c r="QGD131" s="21"/>
      <c r="QGE131" s="21"/>
      <c r="QGF131" s="21"/>
      <c r="QGG131" s="21"/>
      <c r="QGH131" s="21"/>
      <c r="QGI131" s="21"/>
      <c r="QGJ131" s="21"/>
      <c r="QGK131" s="21"/>
      <c r="QGL131" s="21"/>
      <c r="QGM131" s="21"/>
      <c r="QGN131" s="21"/>
      <c r="QGO131" s="21"/>
      <c r="QGP131" s="21"/>
      <c r="QGQ131" s="21"/>
      <c r="QGR131" s="21"/>
      <c r="QGS131" s="21"/>
      <c r="QGT131" s="21"/>
      <c r="QGU131" s="21"/>
      <c r="QGV131" s="21"/>
      <c r="QGW131" s="21"/>
      <c r="QGX131" s="21"/>
      <c r="QGY131" s="21"/>
      <c r="QGZ131" s="21"/>
      <c r="QHA131" s="21"/>
      <c r="QHB131" s="21"/>
      <c r="QHC131" s="21"/>
      <c r="QHD131" s="21"/>
      <c r="QHE131" s="21"/>
      <c r="QHF131" s="21"/>
      <c r="QHG131" s="21"/>
      <c r="QHH131" s="21"/>
      <c r="QHI131" s="21"/>
      <c r="QHJ131" s="21"/>
      <c r="QHK131" s="21"/>
      <c r="QHL131" s="21"/>
      <c r="QHM131" s="21"/>
      <c r="QHN131" s="21"/>
      <c r="QHO131" s="21"/>
      <c r="QHP131" s="21"/>
      <c r="QHQ131" s="21"/>
      <c r="QHR131" s="21"/>
      <c r="QHS131" s="21"/>
      <c r="QHT131" s="21"/>
      <c r="QHU131" s="21"/>
      <c r="QHV131" s="21"/>
      <c r="QHW131" s="21"/>
      <c r="QHX131" s="21"/>
      <c r="QHY131" s="21"/>
      <c r="QHZ131" s="21"/>
      <c r="QIA131" s="21"/>
      <c r="QIB131" s="21"/>
      <c r="QIC131" s="21"/>
      <c r="QID131" s="21"/>
      <c r="QIE131" s="21"/>
      <c r="QIF131" s="21"/>
      <c r="QIG131" s="21"/>
      <c r="QIH131" s="21"/>
      <c r="QII131" s="21"/>
      <c r="QIJ131" s="21"/>
      <c r="QIK131" s="21"/>
      <c r="QIL131" s="21"/>
      <c r="QIM131" s="21"/>
      <c r="QIN131" s="21"/>
      <c r="QIO131" s="21"/>
      <c r="QIP131" s="21"/>
      <c r="QIQ131" s="21"/>
      <c r="QIR131" s="21"/>
      <c r="QIS131" s="21"/>
      <c r="QIT131" s="21"/>
      <c r="QIU131" s="21"/>
      <c r="QIV131" s="21"/>
      <c r="QIW131" s="21"/>
      <c r="QIX131" s="21"/>
      <c r="QIY131" s="21"/>
      <c r="QIZ131" s="21"/>
      <c r="QJA131" s="21"/>
      <c r="QJB131" s="21"/>
      <c r="QJC131" s="21"/>
      <c r="QJD131" s="21"/>
      <c r="QJE131" s="21"/>
      <c r="QJF131" s="21"/>
      <c r="QJG131" s="21"/>
      <c r="QJH131" s="21"/>
      <c r="QJI131" s="21"/>
      <c r="QJJ131" s="21"/>
      <c r="QJK131" s="21"/>
      <c r="QJL131" s="21"/>
      <c r="QJM131" s="21"/>
      <c r="QJN131" s="21"/>
      <c r="QJO131" s="21"/>
      <c r="QJP131" s="21"/>
      <c r="QJQ131" s="21"/>
      <c r="QJR131" s="21"/>
      <c r="QJS131" s="21"/>
      <c r="QJT131" s="21"/>
      <c r="QJU131" s="21"/>
      <c r="QJV131" s="21"/>
      <c r="QJW131" s="21"/>
      <c r="QJX131" s="21"/>
      <c r="QJY131" s="21"/>
      <c r="QJZ131" s="21"/>
      <c r="QKA131" s="21"/>
      <c r="QKB131" s="21"/>
      <c r="QKC131" s="21"/>
      <c r="QKD131" s="21"/>
      <c r="QKE131" s="21"/>
      <c r="QKF131" s="21"/>
      <c r="QKG131" s="21"/>
      <c r="QKH131" s="21"/>
      <c r="QKI131" s="21"/>
      <c r="QKJ131" s="21"/>
      <c r="QKK131" s="21"/>
      <c r="QKL131" s="21"/>
      <c r="QKM131" s="21"/>
      <c r="QKN131" s="21"/>
      <c r="QKO131" s="21"/>
      <c r="QKP131" s="21"/>
      <c r="QKQ131" s="21"/>
      <c r="QKR131" s="21"/>
      <c r="QKS131" s="21"/>
      <c r="QKT131" s="21"/>
      <c r="QKU131" s="21"/>
      <c r="QKV131" s="21"/>
      <c r="QKW131" s="21"/>
      <c r="QKX131" s="21"/>
      <c r="QKY131" s="21"/>
      <c r="QKZ131" s="21"/>
      <c r="QLA131" s="21"/>
      <c r="QLB131" s="21"/>
      <c r="QLC131" s="21"/>
      <c r="QLD131" s="21"/>
      <c r="QLE131" s="21"/>
      <c r="QLF131" s="21"/>
      <c r="QLG131" s="21"/>
      <c r="QLH131" s="21"/>
      <c r="QLI131" s="21"/>
      <c r="QLJ131" s="21"/>
      <c r="QLK131" s="21"/>
      <c r="QLL131" s="21"/>
      <c r="QLM131" s="21"/>
      <c r="QLN131" s="21"/>
      <c r="QLO131" s="21"/>
      <c r="QLP131" s="21"/>
      <c r="QLQ131" s="21"/>
      <c r="QLR131" s="21"/>
      <c r="QLS131" s="21"/>
      <c r="QLT131" s="21"/>
      <c r="QLU131" s="21"/>
      <c r="QLV131" s="21"/>
      <c r="QLW131" s="21"/>
      <c r="QLX131" s="21"/>
      <c r="QLY131" s="21"/>
      <c r="QLZ131" s="21"/>
      <c r="QMA131" s="21"/>
      <c r="QMB131" s="21"/>
      <c r="QMC131" s="21"/>
      <c r="QMD131" s="21"/>
      <c r="QME131" s="21"/>
      <c r="QMF131" s="21"/>
      <c r="QMG131" s="21"/>
      <c r="QMH131" s="21"/>
      <c r="QMI131" s="21"/>
      <c r="QMJ131" s="21"/>
      <c r="QMK131" s="21"/>
      <c r="QML131" s="21"/>
      <c r="QMM131" s="21"/>
      <c r="QMN131" s="21"/>
      <c r="QMO131" s="21"/>
      <c r="QMP131" s="21"/>
      <c r="QMQ131" s="21"/>
      <c r="QMR131" s="21"/>
      <c r="QMS131" s="21"/>
      <c r="QMT131" s="21"/>
      <c r="QMU131" s="21"/>
      <c r="QMV131" s="21"/>
      <c r="QMW131" s="21"/>
      <c r="QMX131" s="21"/>
      <c r="QMY131" s="21"/>
      <c r="QMZ131" s="21"/>
      <c r="QNA131" s="21"/>
      <c r="QNB131" s="21"/>
      <c r="QNC131" s="21"/>
      <c r="QND131" s="21"/>
      <c r="QNE131" s="21"/>
      <c r="QNF131" s="21"/>
      <c r="QNG131" s="21"/>
      <c r="QNH131" s="21"/>
      <c r="QNI131" s="21"/>
      <c r="QNJ131" s="21"/>
      <c r="QNK131" s="21"/>
      <c r="QNL131" s="21"/>
      <c r="QNM131" s="21"/>
      <c r="QNN131" s="21"/>
      <c r="QNO131" s="21"/>
      <c r="QNP131" s="21"/>
      <c r="QNQ131" s="21"/>
      <c r="QNR131" s="21"/>
      <c r="QNS131" s="21"/>
      <c r="QNT131" s="21"/>
      <c r="QNU131" s="21"/>
      <c r="QNV131" s="21"/>
      <c r="QNW131" s="21"/>
      <c r="QNX131" s="21"/>
      <c r="QNY131" s="21"/>
      <c r="QNZ131" s="21"/>
      <c r="QOA131" s="21"/>
      <c r="QOB131" s="21"/>
      <c r="QOC131" s="21"/>
      <c r="QOD131" s="21"/>
      <c r="QOE131" s="21"/>
      <c r="QOF131" s="21"/>
      <c r="QOG131" s="21"/>
      <c r="QOH131" s="21"/>
      <c r="QOI131" s="21"/>
      <c r="QOJ131" s="21"/>
      <c r="QOK131" s="21"/>
      <c r="QOL131" s="21"/>
      <c r="QOM131" s="21"/>
      <c r="QON131" s="21"/>
      <c r="QOO131" s="21"/>
      <c r="QOP131" s="21"/>
      <c r="QOQ131" s="21"/>
      <c r="QOR131" s="21"/>
      <c r="QOS131" s="21"/>
      <c r="QOT131" s="21"/>
      <c r="QOU131" s="21"/>
      <c r="QOV131" s="21"/>
      <c r="QOW131" s="21"/>
      <c r="QOX131" s="21"/>
      <c r="QOY131" s="21"/>
      <c r="QOZ131" s="21"/>
      <c r="QPA131" s="21"/>
      <c r="QPB131" s="21"/>
      <c r="QPC131" s="21"/>
      <c r="QPD131" s="21"/>
      <c r="QPE131" s="21"/>
      <c r="QPF131" s="21"/>
      <c r="QPG131" s="21"/>
      <c r="QPH131" s="21"/>
      <c r="QPI131" s="21"/>
      <c r="QPJ131" s="21"/>
      <c r="QPK131" s="21"/>
      <c r="QPL131" s="21"/>
      <c r="QPM131" s="21"/>
      <c r="QPN131" s="21"/>
      <c r="QPO131" s="21"/>
      <c r="QPP131" s="21"/>
      <c r="QPQ131" s="21"/>
      <c r="QPR131" s="21"/>
      <c r="QPS131" s="21"/>
      <c r="QPT131" s="21"/>
      <c r="QPU131" s="21"/>
      <c r="QPV131" s="21"/>
      <c r="QPW131" s="21"/>
      <c r="QPX131" s="21"/>
      <c r="QPY131" s="21"/>
      <c r="QPZ131" s="21"/>
      <c r="QQA131" s="21"/>
      <c r="QQB131" s="21"/>
      <c r="QQC131" s="21"/>
      <c r="QQD131" s="21"/>
      <c r="QQE131" s="21"/>
      <c r="QQF131" s="21"/>
      <c r="QQG131" s="21"/>
      <c r="QQH131" s="21"/>
      <c r="QQI131" s="21"/>
      <c r="QQJ131" s="21"/>
      <c r="QQK131" s="21"/>
      <c r="QQL131" s="21"/>
      <c r="QQM131" s="21"/>
      <c r="QQN131" s="21"/>
      <c r="QQO131" s="21"/>
      <c r="QQP131" s="21"/>
      <c r="QQQ131" s="21"/>
      <c r="QQR131" s="21"/>
      <c r="QQS131" s="21"/>
      <c r="QQT131" s="21"/>
      <c r="QQU131" s="21"/>
      <c r="QQV131" s="21"/>
      <c r="QQW131" s="21"/>
      <c r="QQX131" s="21"/>
      <c r="QQY131" s="21"/>
      <c r="QQZ131" s="21"/>
      <c r="QRA131" s="21"/>
      <c r="QRB131" s="21"/>
      <c r="QRC131" s="21"/>
      <c r="QRD131" s="21"/>
      <c r="QRE131" s="21"/>
      <c r="QRF131" s="21"/>
      <c r="QRG131" s="21"/>
      <c r="QRH131" s="21"/>
      <c r="QRI131" s="21"/>
      <c r="QRJ131" s="21"/>
      <c r="QRK131" s="21"/>
      <c r="QRL131" s="21"/>
      <c r="QRM131" s="21"/>
      <c r="QRN131" s="21"/>
      <c r="QRO131" s="21"/>
      <c r="QRP131" s="21"/>
      <c r="QRQ131" s="21"/>
      <c r="QRR131" s="21"/>
      <c r="QRS131" s="21"/>
      <c r="QRT131" s="21"/>
      <c r="QRU131" s="21"/>
      <c r="QRV131" s="21"/>
      <c r="QRW131" s="21"/>
      <c r="QRX131" s="21"/>
      <c r="QRY131" s="21"/>
      <c r="QRZ131" s="21"/>
      <c r="QSA131" s="21"/>
      <c r="QSB131" s="21"/>
      <c r="QSC131" s="21"/>
      <c r="QSD131" s="21"/>
      <c r="QSE131" s="21"/>
      <c r="QSF131" s="21"/>
      <c r="QSG131" s="21"/>
      <c r="QSH131" s="21"/>
      <c r="QSI131" s="21"/>
      <c r="QSJ131" s="21"/>
      <c r="QSK131" s="21"/>
      <c r="QSL131" s="21"/>
      <c r="QSM131" s="21"/>
      <c r="QSN131" s="21"/>
      <c r="QSO131" s="21"/>
      <c r="QSP131" s="21"/>
      <c r="QSQ131" s="21"/>
      <c r="QSR131" s="21"/>
      <c r="QSS131" s="21"/>
      <c r="QST131" s="21"/>
      <c r="QSU131" s="21"/>
      <c r="QSV131" s="21"/>
      <c r="QSW131" s="21"/>
      <c r="QSX131" s="21"/>
      <c r="QSY131" s="21"/>
      <c r="QSZ131" s="21"/>
      <c r="QTA131" s="21"/>
      <c r="QTB131" s="21"/>
      <c r="QTC131" s="21"/>
      <c r="QTD131" s="21"/>
      <c r="QTE131" s="21"/>
      <c r="QTF131" s="21"/>
      <c r="QTG131" s="21"/>
      <c r="QTH131" s="21"/>
      <c r="QTI131" s="21"/>
      <c r="QTJ131" s="21"/>
      <c r="QTK131" s="21"/>
      <c r="QTL131" s="21"/>
      <c r="QTM131" s="21"/>
      <c r="QTN131" s="21"/>
      <c r="QTO131" s="21"/>
      <c r="QTP131" s="21"/>
      <c r="QTQ131" s="21"/>
      <c r="QTR131" s="21"/>
      <c r="QTS131" s="21"/>
      <c r="QTT131" s="21"/>
      <c r="QTU131" s="21"/>
      <c r="QTV131" s="21"/>
      <c r="QTW131" s="21"/>
      <c r="QTX131" s="21"/>
      <c r="QTY131" s="21"/>
      <c r="QTZ131" s="21"/>
      <c r="QUA131" s="21"/>
      <c r="QUB131" s="21"/>
      <c r="QUC131" s="21"/>
      <c r="QUD131" s="21"/>
      <c r="QUE131" s="21"/>
      <c r="QUF131" s="21"/>
      <c r="QUG131" s="21"/>
      <c r="QUH131" s="21"/>
      <c r="QUI131" s="21"/>
      <c r="QUJ131" s="21"/>
      <c r="QUK131" s="21"/>
      <c r="QUL131" s="21"/>
      <c r="QUM131" s="21"/>
      <c r="QUN131" s="21"/>
      <c r="QUO131" s="21"/>
      <c r="QUP131" s="21"/>
      <c r="QUQ131" s="21"/>
      <c r="QUR131" s="21"/>
      <c r="QUS131" s="21"/>
      <c r="QUT131" s="21"/>
      <c r="QUU131" s="21"/>
      <c r="QUV131" s="21"/>
      <c r="QUW131" s="21"/>
      <c r="QUX131" s="21"/>
      <c r="QUY131" s="21"/>
      <c r="QUZ131" s="21"/>
      <c r="QVA131" s="21"/>
      <c r="QVB131" s="21"/>
      <c r="QVC131" s="21"/>
      <c r="QVD131" s="21"/>
      <c r="QVE131" s="21"/>
      <c r="QVF131" s="21"/>
      <c r="QVG131" s="21"/>
      <c r="QVH131" s="21"/>
      <c r="QVI131" s="21"/>
      <c r="QVJ131" s="21"/>
      <c r="QVK131" s="21"/>
      <c r="QVL131" s="21"/>
      <c r="QVM131" s="21"/>
      <c r="QVN131" s="21"/>
      <c r="QVO131" s="21"/>
      <c r="QVP131" s="21"/>
      <c r="QVQ131" s="21"/>
      <c r="QVR131" s="21"/>
      <c r="QVS131" s="21"/>
      <c r="QVT131" s="21"/>
      <c r="QVU131" s="21"/>
      <c r="QVV131" s="21"/>
      <c r="QVW131" s="21"/>
      <c r="QVX131" s="21"/>
      <c r="QVY131" s="21"/>
      <c r="QVZ131" s="21"/>
      <c r="QWA131" s="21"/>
      <c r="QWB131" s="21"/>
      <c r="QWC131" s="21"/>
      <c r="QWD131" s="21"/>
      <c r="QWE131" s="21"/>
      <c r="QWF131" s="21"/>
      <c r="QWG131" s="21"/>
      <c r="QWH131" s="21"/>
      <c r="QWI131" s="21"/>
      <c r="QWJ131" s="21"/>
      <c r="QWK131" s="21"/>
      <c r="QWL131" s="21"/>
      <c r="QWM131" s="21"/>
      <c r="QWN131" s="21"/>
      <c r="QWO131" s="21"/>
      <c r="QWP131" s="21"/>
      <c r="QWQ131" s="21"/>
      <c r="QWR131" s="21"/>
      <c r="QWS131" s="21"/>
      <c r="QWT131" s="21"/>
      <c r="QWU131" s="21"/>
      <c r="QWV131" s="21"/>
      <c r="QWW131" s="21"/>
      <c r="QWX131" s="21"/>
      <c r="QWY131" s="21"/>
      <c r="QWZ131" s="21"/>
      <c r="QXA131" s="21"/>
      <c r="QXB131" s="21"/>
      <c r="QXC131" s="21"/>
      <c r="QXD131" s="21"/>
      <c r="QXE131" s="21"/>
      <c r="QXF131" s="21"/>
      <c r="QXG131" s="21"/>
      <c r="QXH131" s="21"/>
      <c r="QXI131" s="21"/>
      <c r="QXJ131" s="21"/>
      <c r="QXK131" s="21"/>
      <c r="QXL131" s="21"/>
      <c r="QXM131" s="21"/>
      <c r="QXN131" s="21"/>
      <c r="QXO131" s="21"/>
      <c r="QXP131" s="21"/>
      <c r="QXQ131" s="21"/>
      <c r="QXR131" s="21"/>
      <c r="QXS131" s="21"/>
      <c r="QXT131" s="21"/>
      <c r="QXU131" s="21"/>
      <c r="QXV131" s="21"/>
      <c r="QXW131" s="21"/>
      <c r="QXX131" s="21"/>
      <c r="QXY131" s="21"/>
      <c r="QXZ131" s="21"/>
      <c r="QYA131" s="21"/>
      <c r="QYB131" s="21"/>
      <c r="QYC131" s="21"/>
      <c r="QYD131" s="21"/>
      <c r="QYE131" s="21"/>
      <c r="QYF131" s="21"/>
      <c r="QYG131" s="21"/>
      <c r="QYH131" s="21"/>
      <c r="QYI131" s="21"/>
      <c r="QYJ131" s="21"/>
      <c r="QYK131" s="21"/>
      <c r="QYL131" s="21"/>
      <c r="QYM131" s="21"/>
      <c r="QYN131" s="21"/>
      <c r="QYO131" s="21"/>
      <c r="QYP131" s="21"/>
      <c r="QYQ131" s="21"/>
      <c r="QYR131" s="21"/>
      <c r="QYS131" s="21"/>
      <c r="QYT131" s="21"/>
      <c r="QYU131" s="21"/>
      <c r="QYV131" s="21"/>
      <c r="QYW131" s="21"/>
      <c r="QYX131" s="21"/>
      <c r="QYY131" s="21"/>
      <c r="QYZ131" s="21"/>
      <c r="QZA131" s="21"/>
      <c r="QZB131" s="21"/>
      <c r="QZC131" s="21"/>
      <c r="QZD131" s="21"/>
      <c r="QZE131" s="21"/>
      <c r="QZF131" s="21"/>
      <c r="QZG131" s="21"/>
      <c r="QZH131" s="21"/>
      <c r="QZI131" s="21"/>
      <c r="QZJ131" s="21"/>
      <c r="QZK131" s="21"/>
      <c r="QZL131" s="21"/>
      <c r="QZM131" s="21"/>
      <c r="QZN131" s="21"/>
      <c r="QZO131" s="21"/>
      <c r="QZP131" s="21"/>
      <c r="QZQ131" s="21"/>
      <c r="QZR131" s="21"/>
      <c r="QZS131" s="21"/>
      <c r="QZT131" s="21"/>
      <c r="QZU131" s="21"/>
      <c r="QZV131" s="21"/>
      <c r="QZW131" s="21"/>
      <c r="QZX131" s="21"/>
      <c r="QZY131" s="21"/>
      <c r="QZZ131" s="21"/>
      <c r="RAA131" s="21"/>
      <c r="RAB131" s="21"/>
      <c r="RAC131" s="21"/>
      <c r="RAD131" s="21"/>
      <c r="RAE131" s="21"/>
      <c r="RAF131" s="21"/>
      <c r="RAG131" s="21"/>
      <c r="RAH131" s="21"/>
      <c r="RAI131" s="21"/>
      <c r="RAJ131" s="21"/>
      <c r="RAK131" s="21"/>
      <c r="RAL131" s="21"/>
      <c r="RAM131" s="21"/>
      <c r="RAN131" s="21"/>
      <c r="RAO131" s="21"/>
      <c r="RAP131" s="21"/>
      <c r="RAQ131" s="21"/>
      <c r="RAR131" s="21"/>
      <c r="RAS131" s="21"/>
      <c r="RAT131" s="21"/>
      <c r="RAU131" s="21"/>
      <c r="RAV131" s="21"/>
      <c r="RAW131" s="21"/>
      <c r="RAX131" s="21"/>
      <c r="RAY131" s="21"/>
      <c r="RAZ131" s="21"/>
      <c r="RBA131" s="21"/>
      <c r="RBB131" s="21"/>
      <c r="RBC131" s="21"/>
      <c r="RBD131" s="21"/>
      <c r="RBE131" s="21"/>
      <c r="RBF131" s="21"/>
      <c r="RBG131" s="21"/>
      <c r="RBH131" s="21"/>
      <c r="RBI131" s="21"/>
      <c r="RBJ131" s="21"/>
      <c r="RBK131" s="21"/>
      <c r="RBL131" s="21"/>
      <c r="RBM131" s="21"/>
      <c r="RBN131" s="21"/>
      <c r="RBO131" s="21"/>
      <c r="RBP131" s="21"/>
      <c r="RBQ131" s="21"/>
      <c r="RBR131" s="21"/>
      <c r="RBS131" s="21"/>
      <c r="RBT131" s="21"/>
      <c r="RBU131" s="21"/>
      <c r="RBV131" s="21"/>
      <c r="RBW131" s="21"/>
      <c r="RBX131" s="21"/>
      <c r="RBY131" s="21"/>
      <c r="RBZ131" s="21"/>
      <c r="RCA131" s="21"/>
      <c r="RCB131" s="21"/>
      <c r="RCC131" s="21"/>
      <c r="RCD131" s="21"/>
      <c r="RCE131" s="21"/>
      <c r="RCF131" s="21"/>
      <c r="RCG131" s="21"/>
      <c r="RCH131" s="21"/>
      <c r="RCI131" s="21"/>
      <c r="RCJ131" s="21"/>
      <c r="RCK131" s="21"/>
      <c r="RCL131" s="21"/>
      <c r="RCM131" s="21"/>
      <c r="RCN131" s="21"/>
      <c r="RCO131" s="21"/>
      <c r="RCP131" s="21"/>
      <c r="RCQ131" s="21"/>
      <c r="RCR131" s="21"/>
      <c r="RCS131" s="21"/>
      <c r="RCT131" s="21"/>
      <c r="RCU131" s="21"/>
      <c r="RCV131" s="21"/>
      <c r="RCW131" s="21"/>
      <c r="RCX131" s="21"/>
      <c r="RCY131" s="21"/>
      <c r="RCZ131" s="21"/>
      <c r="RDA131" s="21"/>
      <c r="RDB131" s="21"/>
      <c r="RDC131" s="21"/>
      <c r="RDD131" s="21"/>
      <c r="RDE131" s="21"/>
      <c r="RDF131" s="21"/>
      <c r="RDG131" s="21"/>
      <c r="RDH131" s="21"/>
      <c r="RDI131" s="21"/>
      <c r="RDJ131" s="21"/>
      <c r="RDK131" s="21"/>
      <c r="RDL131" s="21"/>
      <c r="RDM131" s="21"/>
      <c r="RDN131" s="21"/>
      <c r="RDO131" s="21"/>
      <c r="RDP131" s="21"/>
      <c r="RDQ131" s="21"/>
      <c r="RDR131" s="21"/>
      <c r="RDS131" s="21"/>
      <c r="RDT131" s="21"/>
      <c r="RDU131" s="21"/>
      <c r="RDV131" s="21"/>
      <c r="RDW131" s="21"/>
      <c r="RDX131" s="21"/>
      <c r="RDY131" s="21"/>
      <c r="RDZ131" s="21"/>
      <c r="REA131" s="21"/>
      <c r="REB131" s="21"/>
      <c r="REC131" s="21"/>
      <c r="RED131" s="21"/>
      <c r="REE131" s="21"/>
      <c r="REF131" s="21"/>
      <c r="REG131" s="21"/>
      <c r="REH131" s="21"/>
      <c r="REI131" s="21"/>
      <c r="REJ131" s="21"/>
      <c r="REK131" s="21"/>
      <c r="REL131" s="21"/>
      <c r="REM131" s="21"/>
      <c r="REN131" s="21"/>
      <c r="REO131" s="21"/>
      <c r="REP131" s="21"/>
      <c r="REQ131" s="21"/>
      <c r="RER131" s="21"/>
      <c r="RES131" s="21"/>
      <c r="RET131" s="21"/>
      <c r="REU131" s="21"/>
      <c r="REV131" s="21"/>
      <c r="REW131" s="21"/>
      <c r="REX131" s="21"/>
      <c r="REY131" s="21"/>
      <c r="REZ131" s="21"/>
      <c r="RFA131" s="21"/>
      <c r="RFB131" s="21"/>
      <c r="RFC131" s="21"/>
      <c r="RFD131" s="21"/>
      <c r="RFE131" s="21"/>
      <c r="RFF131" s="21"/>
      <c r="RFG131" s="21"/>
      <c r="RFH131" s="21"/>
      <c r="RFI131" s="21"/>
      <c r="RFJ131" s="21"/>
      <c r="RFK131" s="21"/>
      <c r="RFL131" s="21"/>
      <c r="RFM131" s="21"/>
      <c r="RFN131" s="21"/>
      <c r="RFO131" s="21"/>
      <c r="RFP131" s="21"/>
      <c r="RFQ131" s="21"/>
      <c r="RFR131" s="21"/>
      <c r="RFS131" s="21"/>
      <c r="RFT131" s="21"/>
      <c r="RFU131" s="21"/>
      <c r="RFV131" s="21"/>
      <c r="RFW131" s="21"/>
      <c r="RFX131" s="21"/>
      <c r="RFY131" s="21"/>
      <c r="RFZ131" s="21"/>
      <c r="RGA131" s="21"/>
      <c r="RGB131" s="21"/>
      <c r="RGC131" s="21"/>
      <c r="RGD131" s="21"/>
      <c r="RGE131" s="21"/>
      <c r="RGF131" s="21"/>
      <c r="RGG131" s="21"/>
      <c r="RGH131" s="21"/>
      <c r="RGI131" s="21"/>
      <c r="RGJ131" s="21"/>
      <c r="RGK131" s="21"/>
      <c r="RGL131" s="21"/>
      <c r="RGM131" s="21"/>
      <c r="RGN131" s="21"/>
      <c r="RGO131" s="21"/>
      <c r="RGP131" s="21"/>
      <c r="RGQ131" s="21"/>
      <c r="RGR131" s="21"/>
      <c r="RGS131" s="21"/>
      <c r="RGT131" s="21"/>
      <c r="RGU131" s="21"/>
      <c r="RGV131" s="21"/>
      <c r="RGW131" s="21"/>
      <c r="RGX131" s="21"/>
      <c r="RGY131" s="21"/>
      <c r="RGZ131" s="21"/>
      <c r="RHA131" s="21"/>
      <c r="RHB131" s="21"/>
      <c r="RHC131" s="21"/>
      <c r="RHD131" s="21"/>
      <c r="RHE131" s="21"/>
      <c r="RHF131" s="21"/>
      <c r="RHG131" s="21"/>
      <c r="RHH131" s="21"/>
      <c r="RHI131" s="21"/>
      <c r="RHJ131" s="21"/>
      <c r="RHK131" s="21"/>
      <c r="RHL131" s="21"/>
      <c r="RHM131" s="21"/>
      <c r="RHN131" s="21"/>
      <c r="RHO131" s="21"/>
      <c r="RHP131" s="21"/>
      <c r="RHQ131" s="21"/>
      <c r="RHR131" s="21"/>
      <c r="RHS131" s="21"/>
      <c r="RHT131" s="21"/>
      <c r="RHU131" s="21"/>
      <c r="RHV131" s="21"/>
      <c r="RHW131" s="21"/>
      <c r="RHX131" s="21"/>
      <c r="RHY131" s="21"/>
      <c r="RHZ131" s="21"/>
      <c r="RIA131" s="21"/>
      <c r="RIB131" s="21"/>
      <c r="RIC131" s="21"/>
      <c r="RID131" s="21"/>
      <c r="RIE131" s="21"/>
      <c r="RIF131" s="21"/>
      <c r="RIG131" s="21"/>
      <c r="RIH131" s="21"/>
      <c r="RII131" s="21"/>
      <c r="RIJ131" s="21"/>
      <c r="RIK131" s="21"/>
      <c r="RIL131" s="21"/>
      <c r="RIM131" s="21"/>
      <c r="RIN131" s="21"/>
      <c r="RIO131" s="21"/>
      <c r="RIP131" s="21"/>
      <c r="RIQ131" s="21"/>
      <c r="RIR131" s="21"/>
      <c r="RIS131" s="21"/>
      <c r="RIT131" s="21"/>
      <c r="RIU131" s="21"/>
      <c r="RIV131" s="21"/>
      <c r="RIW131" s="21"/>
      <c r="RIX131" s="21"/>
      <c r="RIY131" s="21"/>
      <c r="RIZ131" s="21"/>
      <c r="RJA131" s="21"/>
      <c r="RJB131" s="21"/>
      <c r="RJC131" s="21"/>
      <c r="RJD131" s="21"/>
      <c r="RJE131" s="21"/>
      <c r="RJF131" s="21"/>
      <c r="RJG131" s="21"/>
      <c r="RJH131" s="21"/>
      <c r="RJI131" s="21"/>
      <c r="RJJ131" s="21"/>
      <c r="RJK131" s="21"/>
      <c r="RJL131" s="21"/>
      <c r="RJM131" s="21"/>
      <c r="RJN131" s="21"/>
      <c r="RJO131" s="21"/>
      <c r="RJP131" s="21"/>
      <c r="RJQ131" s="21"/>
      <c r="RJR131" s="21"/>
      <c r="RJS131" s="21"/>
      <c r="RJT131" s="21"/>
      <c r="RJU131" s="21"/>
      <c r="RJV131" s="21"/>
      <c r="RJW131" s="21"/>
      <c r="RJX131" s="21"/>
      <c r="RJY131" s="21"/>
      <c r="RJZ131" s="21"/>
      <c r="RKA131" s="21"/>
      <c r="RKB131" s="21"/>
      <c r="RKC131" s="21"/>
      <c r="RKD131" s="21"/>
      <c r="RKE131" s="21"/>
      <c r="RKF131" s="21"/>
      <c r="RKG131" s="21"/>
      <c r="RKH131" s="21"/>
      <c r="RKI131" s="21"/>
      <c r="RKJ131" s="21"/>
      <c r="RKK131" s="21"/>
      <c r="RKL131" s="21"/>
      <c r="RKM131" s="21"/>
      <c r="RKN131" s="21"/>
      <c r="RKO131" s="21"/>
      <c r="RKP131" s="21"/>
      <c r="RKQ131" s="21"/>
      <c r="RKR131" s="21"/>
      <c r="RKS131" s="21"/>
      <c r="RKT131" s="21"/>
      <c r="RKU131" s="21"/>
      <c r="RKV131" s="21"/>
      <c r="RKW131" s="21"/>
      <c r="RKX131" s="21"/>
      <c r="RKY131" s="21"/>
      <c r="RKZ131" s="21"/>
      <c r="RLA131" s="21"/>
      <c r="RLB131" s="21"/>
      <c r="RLC131" s="21"/>
      <c r="RLD131" s="21"/>
      <c r="RLE131" s="21"/>
      <c r="RLF131" s="21"/>
      <c r="RLG131" s="21"/>
      <c r="RLH131" s="21"/>
      <c r="RLI131" s="21"/>
      <c r="RLJ131" s="21"/>
      <c r="RLK131" s="21"/>
      <c r="RLL131" s="21"/>
      <c r="RLM131" s="21"/>
      <c r="RLN131" s="21"/>
      <c r="RLO131" s="21"/>
      <c r="RLP131" s="21"/>
      <c r="RLQ131" s="21"/>
      <c r="RLR131" s="21"/>
      <c r="RLS131" s="21"/>
      <c r="RLT131" s="21"/>
      <c r="RLU131" s="21"/>
      <c r="RLV131" s="21"/>
      <c r="RLW131" s="21"/>
      <c r="RLX131" s="21"/>
      <c r="RLY131" s="21"/>
      <c r="RLZ131" s="21"/>
      <c r="RMA131" s="21"/>
      <c r="RMB131" s="21"/>
      <c r="RMC131" s="21"/>
      <c r="RMD131" s="21"/>
      <c r="RME131" s="21"/>
      <c r="RMF131" s="21"/>
      <c r="RMG131" s="21"/>
      <c r="RMH131" s="21"/>
      <c r="RMI131" s="21"/>
      <c r="RMJ131" s="21"/>
      <c r="RMK131" s="21"/>
      <c r="RML131" s="21"/>
      <c r="RMM131" s="21"/>
      <c r="RMN131" s="21"/>
      <c r="RMO131" s="21"/>
      <c r="RMP131" s="21"/>
      <c r="RMQ131" s="21"/>
      <c r="RMR131" s="21"/>
      <c r="RMS131" s="21"/>
      <c r="RMT131" s="21"/>
      <c r="RMU131" s="21"/>
      <c r="RMV131" s="21"/>
      <c r="RMW131" s="21"/>
      <c r="RMX131" s="21"/>
      <c r="RMY131" s="21"/>
      <c r="RMZ131" s="21"/>
      <c r="RNA131" s="21"/>
      <c r="RNB131" s="21"/>
      <c r="RNC131" s="21"/>
      <c r="RND131" s="21"/>
      <c r="RNE131" s="21"/>
      <c r="RNF131" s="21"/>
      <c r="RNG131" s="21"/>
      <c r="RNH131" s="21"/>
      <c r="RNI131" s="21"/>
      <c r="RNJ131" s="21"/>
      <c r="RNK131" s="21"/>
      <c r="RNL131" s="21"/>
      <c r="RNM131" s="21"/>
      <c r="RNN131" s="21"/>
      <c r="RNO131" s="21"/>
      <c r="RNP131" s="21"/>
      <c r="RNQ131" s="21"/>
      <c r="RNR131" s="21"/>
      <c r="RNS131" s="21"/>
      <c r="RNT131" s="21"/>
      <c r="RNU131" s="21"/>
      <c r="RNV131" s="21"/>
      <c r="RNW131" s="21"/>
      <c r="RNX131" s="21"/>
      <c r="RNY131" s="21"/>
      <c r="RNZ131" s="21"/>
      <c r="ROA131" s="21"/>
      <c r="ROB131" s="21"/>
      <c r="ROC131" s="21"/>
      <c r="ROD131" s="21"/>
      <c r="ROE131" s="21"/>
      <c r="ROF131" s="21"/>
      <c r="ROG131" s="21"/>
      <c r="ROH131" s="21"/>
      <c r="ROI131" s="21"/>
      <c r="ROJ131" s="21"/>
      <c r="ROK131" s="21"/>
      <c r="ROL131" s="21"/>
      <c r="ROM131" s="21"/>
      <c r="RON131" s="21"/>
      <c r="ROO131" s="21"/>
      <c r="ROP131" s="21"/>
      <c r="ROQ131" s="21"/>
      <c r="ROR131" s="21"/>
      <c r="ROS131" s="21"/>
      <c r="ROT131" s="21"/>
      <c r="ROU131" s="21"/>
      <c r="ROV131" s="21"/>
      <c r="ROW131" s="21"/>
      <c r="ROX131" s="21"/>
      <c r="ROY131" s="21"/>
      <c r="ROZ131" s="21"/>
      <c r="RPA131" s="21"/>
      <c r="RPB131" s="21"/>
      <c r="RPC131" s="21"/>
      <c r="RPD131" s="21"/>
      <c r="RPE131" s="21"/>
      <c r="RPF131" s="21"/>
      <c r="RPG131" s="21"/>
      <c r="RPH131" s="21"/>
      <c r="RPI131" s="21"/>
      <c r="RPJ131" s="21"/>
      <c r="RPK131" s="21"/>
      <c r="RPL131" s="21"/>
      <c r="RPM131" s="21"/>
      <c r="RPN131" s="21"/>
      <c r="RPO131" s="21"/>
      <c r="RPP131" s="21"/>
      <c r="RPQ131" s="21"/>
      <c r="RPR131" s="21"/>
      <c r="RPS131" s="21"/>
      <c r="RPT131" s="21"/>
      <c r="RPU131" s="21"/>
      <c r="RPV131" s="21"/>
      <c r="RPW131" s="21"/>
      <c r="RPX131" s="21"/>
      <c r="RPY131" s="21"/>
      <c r="RPZ131" s="21"/>
      <c r="RQA131" s="21"/>
      <c r="RQB131" s="21"/>
      <c r="RQC131" s="21"/>
      <c r="RQD131" s="21"/>
      <c r="RQE131" s="21"/>
      <c r="RQF131" s="21"/>
      <c r="RQG131" s="21"/>
      <c r="RQH131" s="21"/>
      <c r="RQI131" s="21"/>
      <c r="RQJ131" s="21"/>
      <c r="RQK131" s="21"/>
      <c r="RQL131" s="21"/>
      <c r="RQM131" s="21"/>
      <c r="RQN131" s="21"/>
      <c r="RQO131" s="21"/>
      <c r="RQP131" s="21"/>
      <c r="RQQ131" s="21"/>
      <c r="RQR131" s="21"/>
      <c r="RQS131" s="21"/>
      <c r="RQT131" s="21"/>
      <c r="RQU131" s="21"/>
      <c r="RQV131" s="21"/>
      <c r="RQW131" s="21"/>
      <c r="RQX131" s="21"/>
      <c r="RQY131" s="21"/>
      <c r="RQZ131" s="21"/>
      <c r="RRA131" s="21"/>
      <c r="RRB131" s="21"/>
      <c r="RRC131" s="21"/>
      <c r="RRD131" s="21"/>
      <c r="RRE131" s="21"/>
      <c r="RRF131" s="21"/>
      <c r="RRG131" s="21"/>
      <c r="RRH131" s="21"/>
      <c r="RRI131" s="21"/>
      <c r="RRJ131" s="21"/>
      <c r="RRK131" s="21"/>
      <c r="RRL131" s="21"/>
      <c r="RRM131" s="21"/>
      <c r="RRN131" s="21"/>
      <c r="RRO131" s="21"/>
      <c r="RRP131" s="21"/>
      <c r="RRQ131" s="21"/>
      <c r="RRR131" s="21"/>
      <c r="RRS131" s="21"/>
      <c r="RRT131" s="21"/>
      <c r="RRU131" s="21"/>
      <c r="RRV131" s="21"/>
      <c r="RRW131" s="21"/>
      <c r="RRX131" s="21"/>
      <c r="RRY131" s="21"/>
      <c r="RRZ131" s="21"/>
      <c r="RSA131" s="21"/>
      <c r="RSB131" s="21"/>
      <c r="RSC131" s="21"/>
      <c r="RSD131" s="21"/>
      <c r="RSE131" s="21"/>
      <c r="RSF131" s="21"/>
      <c r="RSG131" s="21"/>
      <c r="RSH131" s="21"/>
      <c r="RSI131" s="21"/>
      <c r="RSJ131" s="21"/>
      <c r="RSK131" s="21"/>
      <c r="RSL131" s="21"/>
      <c r="RSM131" s="21"/>
      <c r="RSN131" s="21"/>
      <c r="RSO131" s="21"/>
      <c r="RSP131" s="21"/>
      <c r="RSQ131" s="21"/>
      <c r="RSR131" s="21"/>
      <c r="RSS131" s="21"/>
      <c r="RST131" s="21"/>
      <c r="RSU131" s="21"/>
      <c r="RSV131" s="21"/>
      <c r="RSW131" s="21"/>
      <c r="RSX131" s="21"/>
      <c r="RSY131" s="21"/>
      <c r="RSZ131" s="21"/>
      <c r="RTA131" s="21"/>
      <c r="RTB131" s="21"/>
      <c r="RTC131" s="21"/>
      <c r="RTD131" s="21"/>
      <c r="RTE131" s="21"/>
      <c r="RTF131" s="21"/>
      <c r="RTG131" s="21"/>
      <c r="RTH131" s="21"/>
      <c r="RTI131" s="21"/>
      <c r="RTJ131" s="21"/>
      <c r="RTK131" s="21"/>
      <c r="RTL131" s="21"/>
      <c r="RTM131" s="21"/>
      <c r="RTN131" s="21"/>
      <c r="RTO131" s="21"/>
      <c r="RTP131" s="21"/>
      <c r="RTQ131" s="21"/>
      <c r="RTR131" s="21"/>
      <c r="RTS131" s="21"/>
      <c r="RTT131" s="21"/>
      <c r="RTU131" s="21"/>
      <c r="RTV131" s="21"/>
      <c r="RTW131" s="21"/>
      <c r="RTX131" s="21"/>
      <c r="RTY131" s="21"/>
      <c r="RTZ131" s="21"/>
      <c r="RUA131" s="21"/>
      <c r="RUB131" s="21"/>
      <c r="RUC131" s="21"/>
      <c r="RUD131" s="21"/>
      <c r="RUE131" s="21"/>
      <c r="RUF131" s="21"/>
      <c r="RUG131" s="21"/>
      <c r="RUH131" s="21"/>
      <c r="RUI131" s="21"/>
      <c r="RUJ131" s="21"/>
      <c r="RUK131" s="21"/>
      <c r="RUL131" s="21"/>
      <c r="RUM131" s="21"/>
      <c r="RUN131" s="21"/>
      <c r="RUO131" s="21"/>
      <c r="RUP131" s="21"/>
      <c r="RUQ131" s="21"/>
      <c r="RUR131" s="21"/>
      <c r="RUS131" s="21"/>
      <c r="RUT131" s="21"/>
      <c r="RUU131" s="21"/>
      <c r="RUV131" s="21"/>
      <c r="RUW131" s="21"/>
      <c r="RUX131" s="21"/>
      <c r="RUY131" s="21"/>
      <c r="RUZ131" s="21"/>
      <c r="RVA131" s="21"/>
      <c r="RVB131" s="21"/>
      <c r="RVC131" s="21"/>
      <c r="RVD131" s="21"/>
      <c r="RVE131" s="21"/>
      <c r="RVF131" s="21"/>
      <c r="RVG131" s="21"/>
      <c r="RVH131" s="21"/>
      <c r="RVI131" s="21"/>
      <c r="RVJ131" s="21"/>
      <c r="RVK131" s="21"/>
      <c r="RVL131" s="21"/>
      <c r="RVM131" s="21"/>
      <c r="RVN131" s="21"/>
      <c r="RVO131" s="21"/>
      <c r="RVP131" s="21"/>
      <c r="RVQ131" s="21"/>
      <c r="RVR131" s="21"/>
      <c r="RVS131" s="21"/>
      <c r="RVT131" s="21"/>
      <c r="RVU131" s="21"/>
      <c r="RVV131" s="21"/>
      <c r="RVW131" s="21"/>
      <c r="RVX131" s="21"/>
      <c r="RVY131" s="21"/>
      <c r="RVZ131" s="21"/>
      <c r="RWA131" s="21"/>
      <c r="RWB131" s="21"/>
      <c r="RWC131" s="21"/>
      <c r="RWD131" s="21"/>
      <c r="RWE131" s="21"/>
      <c r="RWF131" s="21"/>
      <c r="RWG131" s="21"/>
      <c r="RWH131" s="21"/>
      <c r="RWI131" s="21"/>
      <c r="RWJ131" s="21"/>
      <c r="RWK131" s="21"/>
      <c r="RWL131" s="21"/>
      <c r="RWM131" s="21"/>
      <c r="RWN131" s="21"/>
      <c r="RWO131" s="21"/>
      <c r="RWP131" s="21"/>
      <c r="RWQ131" s="21"/>
      <c r="RWR131" s="21"/>
      <c r="RWS131" s="21"/>
      <c r="RWT131" s="21"/>
      <c r="RWU131" s="21"/>
      <c r="RWV131" s="21"/>
      <c r="RWW131" s="21"/>
      <c r="RWX131" s="21"/>
      <c r="RWY131" s="21"/>
      <c r="RWZ131" s="21"/>
      <c r="RXA131" s="21"/>
      <c r="RXB131" s="21"/>
      <c r="RXC131" s="21"/>
      <c r="RXD131" s="21"/>
      <c r="RXE131" s="21"/>
      <c r="RXF131" s="21"/>
      <c r="RXG131" s="21"/>
      <c r="RXH131" s="21"/>
      <c r="RXI131" s="21"/>
      <c r="RXJ131" s="21"/>
      <c r="RXK131" s="21"/>
      <c r="RXL131" s="21"/>
      <c r="RXM131" s="21"/>
      <c r="RXN131" s="21"/>
      <c r="RXO131" s="21"/>
      <c r="RXP131" s="21"/>
      <c r="RXQ131" s="21"/>
      <c r="RXR131" s="21"/>
      <c r="RXS131" s="21"/>
      <c r="RXT131" s="21"/>
      <c r="RXU131" s="21"/>
      <c r="RXV131" s="21"/>
      <c r="RXW131" s="21"/>
      <c r="RXX131" s="21"/>
      <c r="RXY131" s="21"/>
      <c r="RXZ131" s="21"/>
      <c r="RYA131" s="21"/>
      <c r="RYB131" s="21"/>
      <c r="RYC131" s="21"/>
      <c r="RYD131" s="21"/>
      <c r="RYE131" s="21"/>
      <c r="RYF131" s="21"/>
      <c r="RYG131" s="21"/>
      <c r="RYH131" s="21"/>
      <c r="RYI131" s="21"/>
      <c r="RYJ131" s="21"/>
      <c r="RYK131" s="21"/>
      <c r="RYL131" s="21"/>
      <c r="RYM131" s="21"/>
      <c r="RYN131" s="21"/>
      <c r="RYO131" s="21"/>
      <c r="RYP131" s="21"/>
      <c r="RYQ131" s="21"/>
      <c r="RYR131" s="21"/>
      <c r="RYS131" s="21"/>
      <c r="RYT131" s="21"/>
      <c r="RYU131" s="21"/>
      <c r="RYV131" s="21"/>
      <c r="RYW131" s="21"/>
      <c r="RYX131" s="21"/>
      <c r="RYY131" s="21"/>
      <c r="RYZ131" s="21"/>
      <c r="RZA131" s="21"/>
      <c r="RZB131" s="21"/>
      <c r="RZC131" s="21"/>
      <c r="RZD131" s="21"/>
      <c r="RZE131" s="21"/>
      <c r="RZF131" s="21"/>
      <c r="RZG131" s="21"/>
      <c r="RZH131" s="21"/>
      <c r="RZI131" s="21"/>
      <c r="RZJ131" s="21"/>
      <c r="RZK131" s="21"/>
      <c r="RZL131" s="21"/>
      <c r="RZM131" s="21"/>
      <c r="RZN131" s="21"/>
      <c r="RZO131" s="21"/>
      <c r="RZP131" s="21"/>
      <c r="RZQ131" s="21"/>
      <c r="RZR131" s="21"/>
      <c r="RZS131" s="21"/>
      <c r="RZT131" s="21"/>
      <c r="RZU131" s="21"/>
      <c r="RZV131" s="21"/>
      <c r="RZW131" s="21"/>
      <c r="RZX131" s="21"/>
      <c r="RZY131" s="21"/>
      <c r="RZZ131" s="21"/>
      <c r="SAA131" s="21"/>
      <c r="SAB131" s="21"/>
      <c r="SAC131" s="21"/>
      <c r="SAD131" s="21"/>
      <c r="SAE131" s="21"/>
      <c r="SAF131" s="21"/>
      <c r="SAG131" s="21"/>
      <c r="SAH131" s="21"/>
      <c r="SAI131" s="21"/>
      <c r="SAJ131" s="21"/>
      <c r="SAK131" s="21"/>
      <c r="SAL131" s="21"/>
      <c r="SAM131" s="21"/>
      <c r="SAN131" s="21"/>
      <c r="SAO131" s="21"/>
      <c r="SAP131" s="21"/>
      <c r="SAQ131" s="21"/>
      <c r="SAR131" s="21"/>
      <c r="SAS131" s="21"/>
      <c r="SAT131" s="21"/>
      <c r="SAU131" s="21"/>
      <c r="SAV131" s="21"/>
      <c r="SAW131" s="21"/>
      <c r="SAX131" s="21"/>
      <c r="SAY131" s="21"/>
      <c r="SAZ131" s="21"/>
      <c r="SBA131" s="21"/>
      <c r="SBB131" s="21"/>
      <c r="SBC131" s="21"/>
      <c r="SBD131" s="21"/>
      <c r="SBE131" s="21"/>
      <c r="SBF131" s="21"/>
      <c r="SBG131" s="21"/>
      <c r="SBH131" s="21"/>
      <c r="SBI131" s="21"/>
      <c r="SBJ131" s="21"/>
      <c r="SBK131" s="21"/>
      <c r="SBL131" s="21"/>
      <c r="SBM131" s="21"/>
      <c r="SBN131" s="21"/>
      <c r="SBO131" s="21"/>
      <c r="SBP131" s="21"/>
      <c r="SBQ131" s="21"/>
      <c r="SBR131" s="21"/>
      <c r="SBS131" s="21"/>
      <c r="SBT131" s="21"/>
      <c r="SBU131" s="21"/>
      <c r="SBV131" s="21"/>
      <c r="SBW131" s="21"/>
      <c r="SBX131" s="21"/>
      <c r="SBY131" s="21"/>
      <c r="SBZ131" s="21"/>
      <c r="SCA131" s="21"/>
      <c r="SCB131" s="21"/>
      <c r="SCC131" s="21"/>
      <c r="SCD131" s="21"/>
      <c r="SCE131" s="21"/>
      <c r="SCF131" s="21"/>
      <c r="SCG131" s="21"/>
      <c r="SCH131" s="21"/>
      <c r="SCI131" s="21"/>
      <c r="SCJ131" s="21"/>
      <c r="SCK131" s="21"/>
      <c r="SCL131" s="21"/>
      <c r="SCM131" s="21"/>
      <c r="SCN131" s="21"/>
      <c r="SCO131" s="21"/>
      <c r="SCP131" s="21"/>
      <c r="SCQ131" s="21"/>
      <c r="SCR131" s="21"/>
      <c r="SCS131" s="21"/>
      <c r="SCT131" s="21"/>
      <c r="SCU131" s="21"/>
      <c r="SCV131" s="21"/>
      <c r="SCW131" s="21"/>
      <c r="SCX131" s="21"/>
      <c r="SCY131" s="21"/>
      <c r="SCZ131" s="21"/>
      <c r="SDA131" s="21"/>
      <c r="SDB131" s="21"/>
      <c r="SDC131" s="21"/>
      <c r="SDD131" s="21"/>
      <c r="SDE131" s="21"/>
      <c r="SDF131" s="21"/>
      <c r="SDG131" s="21"/>
      <c r="SDH131" s="21"/>
      <c r="SDI131" s="21"/>
      <c r="SDJ131" s="21"/>
      <c r="SDK131" s="21"/>
      <c r="SDL131" s="21"/>
      <c r="SDM131" s="21"/>
      <c r="SDN131" s="21"/>
      <c r="SDO131" s="21"/>
      <c r="SDP131" s="21"/>
      <c r="SDQ131" s="21"/>
      <c r="SDR131" s="21"/>
      <c r="SDS131" s="21"/>
      <c r="SDT131" s="21"/>
      <c r="SDU131" s="21"/>
      <c r="SDV131" s="21"/>
      <c r="SDW131" s="21"/>
      <c r="SDX131" s="21"/>
      <c r="SDY131" s="21"/>
      <c r="SDZ131" s="21"/>
      <c r="SEA131" s="21"/>
      <c r="SEB131" s="21"/>
      <c r="SEC131" s="21"/>
      <c r="SED131" s="21"/>
      <c r="SEE131" s="21"/>
      <c r="SEF131" s="21"/>
      <c r="SEG131" s="21"/>
      <c r="SEH131" s="21"/>
      <c r="SEI131" s="21"/>
      <c r="SEJ131" s="21"/>
      <c r="SEK131" s="21"/>
      <c r="SEL131" s="21"/>
      <c r="SEM131" s="21"/>
      <c r="SEN131" s="21"/>
      <c r="SEO131" s="21"/>
      <c r="SEP131" s="21"/>
      <c r="SEQ131" s="21"/>
      <c r="SER131" s="21"/>
      <c r="SES131" s="21"/>
      <c r="SET131" s="21"/>
      <c r="SEU131" s="21"/>
      <c r="SEV131" s="21"/>
      <c r="SEW131" s="21"/>
      <c r="SEX131" s="21"/>
      <c r="SEY131" s="21"/>
      <c r="SEZ131" s="21"/>
      <c r="SFA131" s="21"/>
      <c r="SFB131" s="21"/>
      <c r="SFC131" s="21"/>
      <c r="SFD131" s="21"/>
      <c r="SFE131" s="21"/>
      <c r="SFF131" s="21"/>
      <c r="SFG131" s="21"/>
      <c r="SFH131" s="21"/>
      <c r="SFI131" s="21"/>
      <c r="SFJ131" s="21"/>
      <c r="SFK131" s="21"/>
      <c r="SFL131" s="21"/>
      <c r="SFM131" s="21"/>
      <c r="SFN131" s="21"/>
      <c r="SFO131" s="21"/>
      <c r="SFP131" s="21"/>
      <c r="SFQ131" s="21"/>
      <c r="SFR131" s="21"/>
      <c r="SFS131" s="21"/>
      <c r="SFT131" s="21"/>
      <c r="SFU131" s="21"/>
      <c r="SFV131" s="21"/>
      <c r="SFW131" s="21"/>
      <c r="SFX131" s="21"/>
      <c r="SFY131" s="21"/>
      <c r="SFZ131" s="21"/>
      <c r="SGA131" s="21"/>
      <c r="SGB131" s="21"/>
      <c r="SGC131" s="21"/>
      <c r="SGD131" s="21"/>
      <c r="SGE131" s="21"/>
      <c r="SGF131" s="21"/>
      <c r="SGG131" s="21"/>
      <c r="SGH131" s="21"/>
      <c r="SGI131" s="21"/>
      <c r="SGJ131" s="21"/>
      <c r="SGK131" s="21"/>
      <c r="SGL131" s="21"/>
      <c r="SGM131" s="21"/>
      <c r="SGN131" s="21"/>
      <c r="SGO131" s="21"/>
      <c r="SGP131" s="21"/>
      <c r="SGQ131" s="21"/>
      <c r="SGR131" s="21"/>
      <c r="SGS131" s="21"/>
      <c r="SGT131" s="21"/>
      <c r="SGU131" s="21"/>
      <c r="SGV131" s="21"/>
      <c r="SGW131" s="21"/>
      <c r="SGX131" s="21"/>
      <c r="SGY131" s="21"/>
      <c r="SGZ131" s="21"/>
      <c r="SHA131" s="21"/>
      <c r="SHB131" s="21"/>
      <c r="SHC131" s="21"/>
      <c r="SHD131" s="21"/>
      <c r="SHE131" s="21"/>
      <c r="SHF131" s="21"/>
      <c r="SHG131" s="21"/>
      <c r="SHH131" s="21"/>
      <c r="SHI131" s="21"/>
      <c r="SHJ131" s="21"/>
      <c r="SHK131" s="21"/>
      <c r="SHL131" s="21"/>
      <c r="SHM131" s="21"/>
      <c r="SHN131" s="21"/>
      <c r="SHO131" s="21"/>
      <c r="SHP131" s="21"/>
      <c r="SHQ131" s="21"/>
      <c r="SHR131" s="21"/>
      <c r="SHS131" s="21"/>
      <c r="SHT131" s="21"/>
      <c r="SHU131" s="21"/>
      <c r="SHV131" s="21"/>
      <c r="SHW131" s="21"/>
      <c r="SHX131" s="21"/>
      <c r="SHY131" s="21"/>
      <c r="SHZ131" s="21"/>
      <c r="SIA131" s="21"/>
      <c r="SIB131" s="21"/>
      <c r="SIC131" s="21"/>
      <c r="SID131" s="21"/>
      <c r="SIE131" s="21"/>
      <c r="SIF131" s="21"/>
      <c r="SIG131" s="21"/>
      <c r="SIH131" s="21"/>
      <c r="SII131" s="21"/>
      <c r="SIJ131" s="21"/>
      <c r="SIK131" s="21"/>
      <c r="SIL131" s="21"/>
      <c r="SIM131" s="21"/>
      <c r="SIN131" s="21"/>
      <c r="SIO131" s="21"/>
      <c r="SIP131" s="21"/>
      <c r="SIQ131" s="21"/>
      <c r="SIR131" s="21"/>
      <c r="SIS131" s="21"/>
      <c r="SIT131" s="21"/>
      <c r="SIU131" s="21"/>
      <c r="SIV131" s="21"/>
      <c r="SIW131" s="21"/>
      <c r="SIX131" s="21"/>
      <c r="SIY131" s="21"/>
      <c r="SIZ131" s="21"/>
      <c r="SJA131" s="21"/>
      <c r="SJB131" s="21"/>
      <c r="SJC131" s="21"/>
      <c r="SJD131" s="21"/>
      <c r="SJE131" s="21"/>
      <c r="SJF131" s="21"/>
      <c r="SJG131" s="21"/>
      <c r="SJH131" s="21"/>
      <c r="SJI131" s="21"/>
      <c r="SJJ131" s="21"/>
      <c r="SJK131" s="21"/>
      <c r="SJL131" s="21"/>
      <c r="SJM131" s="21"/>
      <c r="SJN131" s="21"/>
      <c r="SJO131" s="21"/>
      <c r="SJP131" s="21"/>
      <c r="SJQ131" s="21"/>
      <c r="SJR131" s="21"/>
      <c r="SJS131" s="21"/>
      <c r="SJT131" s="21"/>
      <c r="SJU131" s="21"/>
      <c r="SJV131" s="21"/>
      <c r="SJW131" s="21"/>
      <c r="SJX131" s="21"/>
      <c r="SJY131" s="21"/>
      <c r="SJZ131" s="21"/>
      <c r="SKA131" s="21"/>
      <c r="SKB131" s="21"/>
      <c r="SKC131" s="21"/>
      <c r="SKD131" s="21"/>
      <c r="SKE131" s="21"/>
      <c r="SKF131" s="21"/>
      <c r="SKG131" s="21"/>
      <c r="SKH131" s="21"/>
      <c r="SKI131" s="21"/>
      <c r="SKJ131" s="21"/>
      <c r="SKK131" s="21"/>
      <c r="SKL131" s="21"/>
      <c r="SKM131" s="21"/>
      <c r="SKN131" s="21"/>
      <c r="SKO131" s="21"/>
      <c r="SKP131" s="21"/>
      <c r="SKQ131" s="21"/>
      <c r="SKR131" s="21"/>
      <c r="SKS131" s="21"/>
      <c r="SKT131" s="21"/>
      <c r="SKU131" s="21"/>
      <c r="SKV131" s="21"/>
      <c r="SKW131" s="21"/>
      <c r="SKX131" s="21"/>
      <c r="SKY131" s="21"/>
      <c r="SKZ131" s="21"/>
      <c r="SLA131" s="21"/>
      <c r="SLB131" s="21"/>
      <c r="SLC131" s="21"/>
      <c r="SLD131" s="21"/>
      <c r="SLE131" s="21"/>
      <c r="SLF131" s="21"/>
      <c r="SLG131" s="21"/>
      <c r="SLH131" s="21"/>
      <c r="SLI131" s="21"/>
      <c r="SLJ131" s="21"/>
      <c r="SLK131" s="21"/>
      <c r="SLL131" s="21"/>
      <c r="SLM131" s="21"/>
      <c r="SLN131" s="21"/>
      <c r="SLO131" s="21"/>
      <c r="SLP131" s="21"/>
      <c r="SLQ131" s="21"/>
      <c r="SLR131" s="21"/>
      <c r="SLS131" s="21"/>
      <c r="SLT131" s="21"/>
      <c r="SLU131" s="21"/>
      <c r="SLV131" s="21"/>
      <c r="SLW131" s="21"/>
      <c r="SLX131" s="21"/>
      <c r="SLY131" s="21"/>
      <c r="SLZ131" s="21"/>
      <c r="SMA131" s="21"/>
      <c r="SMB131" s="21"/>
      <c r="SMC131" s="21"/>
      <c r="SMD131" s="21"/>
      <c r="SME131" s="21"/>
      <c r="SMF131" s="21"/>
      <c r="SMG131" s="21"/>
      <c r="SMH131" s="21"/>
      <c r="SMI131" s="21"/>
      <c r="SMJ131" s="21"/>
      <c r="SMK131" s="21"/>
      <c r="SML131" s="21"/>
      <c r="SMM131" s="21"/>
      <c r="SMN131" s="21"/>
      <c r="SMO131" s="21"/>
      <c r="SMP131" s="21"/>
      <c r="SMQ131" s="21"/>
      <c r="SMR131" s="21"/>
      <c r="SMS131" s="21"/>
      <c r="SMT131" s="21"/>
      <c r="SMU131" s="21"/>
      <c r="SMV131" s="21"/>
      <c r="SMW131" s="21"/>
      <c r="SMX131" s="21"/>
      <c r="SMY131" s="21"/>
      <c r="SMZ131" s="21"/>
      <c r="SNA131" s="21"/>
      <c r="SNB131" s="21"/>
      <c r="SNC131" s="21"/>
      <c r="SND131" s="21"/>
      <c r="SNE131" s="21"/>
      <c r="SNF131" s="21"/>
      <c r="SNG131" s="21"/>
      <c r="SNH131" s="21"/>
      <c r="SNI131" s="21"/>
      <c r="SNJ131" s="21"/>
      <c r="SNK131" s="21"/>
      <c r="SNL131" s="21"/>
      <c r="SNM131" s="21"/>
      <c r="SNN131" s="21"/>
      <c r="SNO131" s="21"/>
      <c r="SNP131" s="21"/>
      <c r="SNQ131" s="21"/>
      <c r="SNR131" s="21"/>
      <c r="SNS131" s="21"/>
      <c r="SNT131" s="21"/>
      <c r="SNU131" s="21"/>
      <c r="SNV131" s="21"/>
      <c r="SNW131" s="21"/>
      <c r="SNX131" s="21"/>
      <c r="SNY131" s="21"/>
      <c r="SNZ131" s="21"/>
      <c r="SOA131" s="21"/>
      <c r="SOB131" s="21"/>
      <c r="SOC131" s="21"/>
      <c r="SOD131" s="21"/>
      <c r="SOE131" s="21"/>
      <c r="SOF131" s="21"/>
      <c r="SOG131" s="21"/>
      <c r="SOH131" s="21"/>
      <c r="SOI131" s="21"/>
      <c r="SOJ131" s="21"/>
      <c r="SOK131" s="21"/>
      <c r="SOL131" s="21"/>
      <c r="SOM131" s="21"/>
      <c r="SON131" s="21"/>
      <c r="SOO131" s="21"/>
      <c r="SOP131" s="21"/>
      <c r="SOQ131" s="21"/>
      <c r="SOR131" s="21"/>
      <c r="SOS131" s="21"/>
      <c r="SOT131" s="21"/>
      <c r="SOU131" s="21"/>
      <c r="SOV131" s="21"/>
      <c r="SOW131" s="21"/>
      <c r="SOX131" s="21"/>
      <c r="SOY131" s="21"/>
      <c r="SOZ131" s="21"/>
      <c r="SPA131" s="21"/>
      <c r="SPB131" s="21"/>
      <c r="SPC131" s="21"/>
      <c r="SPD131" s="21"/>
      <c r="SPE131" s="21"/>
      <c r="SPF131" s="21"/>
      <c r="SPG131" s="21"/>
      <c r="SPH131" s="21"/>
      <c r="SPI131" s="21"/>
      <c r="SPJ131" s="21"/>
      <c r="SPK131" s="21"/>
      <c r="SPL131" s="21"/>
      <c r="SPM131" s="21"/>
      <c r="SPN131" s="21"/>
      <c r="SPO131" s="21"/>
      <c r="SPP131" s="21"/>
      <c r="SPQ131" s="21"/>
      <c r="SPR131" s="21"/>
      <c r="SPS131" s="21"/>
      <c r="SPT131" s="21"/>
      <c r="SPU131" s="21"/>
      <c r="SPV131" s="21"/>
      <c r="SPW131" s="21"/>
      <c r="SPX131" s="21"/>
      <c r="SPY131" s="21"/>
      <c r="SPZ131" s="21"/>
      <c r="SQA131" s="21"/>
      <c r="SQB131" s="21"/>
      <c r="SQC131" s="21"/>
      <c r="SQD131" s="21"/>
      <c r="SQE131" s="21"/>
      <c r="SQF131" s="21"/>
      <c r="SQG131" s="21"/>
      <c r="SQH131" s="21"/>
      <c r="SQI131" s="21"/>
      <c r="SQJ131" s="21"/>
      <c r="SQK131" s="21"/>
      <c r="SQL131" s="21"/>
      <c r="SQM131" s="21"/>
      <c r="SQN131" s="21"/>
      <c r="SQO131" s="21"/>
      <c r="SQP131" s="21"/>
      <c r="SQQ131" s="21"/>
      <c r="SQR131" s="21"/>
      <c r="SQS131" s="21"/>
      <c r="SQT131" s="21"/>
      <c r="SQU131" s="21"/>
      <c r="SQV131" s="21"/>
      <c r="SQW131" s="21"/>
      <c r="SQX131" s="21"/>
      <c r="SQY131" s="21"/>
      <c r="SQZ131" s="21"/>
      <c r="SRA131" s="21"/>
      <c r="SRB131" s="21"/>
      <c r="SRC131" s="21"/>
      <c r="SRD131" s="21"/>
      <c r="SRE131" s="21"/>
      <c r="SRF131" s="21"/>
      <c r="SRG131" s="21"/>
      <c r="SRH131" s="21"/>
      <c r="SRI131" s="21"/>
      <c r="SRJ131" s="21"/>
      <c r="SRK131" s="21"/>
      <c r="SRL131" s="21"/>
      <c r="SRM131" s="21"/>
      <c r="SRN131" s="21"/>
      <c r="SRO131" s="21"/>
      <c r="SRP131" s="21"/>
      <c r="SRQ131" s="21"/>
      <c r="SRR131" s="21"/>
      <c r="SRS131" s="21"/>
      <c r="SRT131" s="21"/>
      <c r="SRU131" s="21"/>
      <c r="SRV131" s="21"/>
      <c r="SRW131" s="21"/>
      <c r="SRX131" s="21"/>
      <c r="SRY131" s="21"/>
      <c r="SRZ131" s="21"/>
      <c r="SSA131" s="21"/>
      <c r="SSB131" s="21"/>
      <c r="SSC131" s="21"/>
      <c r="SSD131" s="21"/>
      <c r="SSE131" s="21"/>
      <c r="SSF131" s="21"/>
      <c r="SSG131" s="21"/>
      <c r="SSH131" s="21"/>
      <c r="SSI131" s="21"/>
      <c r="SSJ131" s="21"/>
      <c r="SSK131" s="21"/>
      <c r="SSL131" s="21"/>
      <c r="SSM131" s="21"/>
      <c r="SSN131" s="21"/>
      <c r="SSO131" s="21"/>
      <c r="SSP131" s="21"/>
      <c r="SSQ131" s="21"/>
      <c r="SSR131" s="21"/>
      <c r="SSS131" s="21"/>
      <c r="SST131" s="21"/>
      <c r="SSU131" s="21"/>
      <c r="SSV131" s="21"/>
      <c r="SSW131" s="21"/>
      <c r="SSX131" s="21"/>
      <c r="SSY131" s="21"/>
      <c r="SSZ131" s="21"/>
      <c r="STA131" s="21"/>
      <c r="STB131" s="21"/>
      <c r="STC131" s="21"/>
      <c r="STD131" s="21"/>
      <c r="STE131" s="21"/>
      <c r="STF131" s="21"/>
      <c r="STG131" s="21"/>
      <c r="STH131" s="21"/>
      <c r="STI131" s="21"/>
      <c r="STJ131" s="21"/>
      <c r="STK131" s="21"/>
      <c r="STL131" s="21"/>
      <c r="STM131" s="21"/>
      <c r="STN131" s="21"/>
      <c r="STO131" s="21"/>
      <c r="STP131" s="21"/>
      <c r="STQ131" s="21"/>
      <c r="STR131" s="21"/>
      <c r="STS131" s="21"/>
      <c r="STT131" s="21"/>
      <c r="STU131" s="21"/>
      <c r="STV131" s="21"/>
      <c r="STW131" s="21"/>
      <c r="STX131" s="21"/>
      <c r="STY131" s="21"/>
      <c r="STZ131" s="21"/>
      <c r="SUA131" s="21"/>
      <c r="SUB131" s="21"/>
      <c r="SUC131" s="21"/>
      <c r="SUD131" s="21"/>
      <c r="SUE131" s="21"/>
      <c r="SUF131" s="21"/>
      <c r="SUG131" s="21"/>
      <c r="SUH131" s="21"/>
      <c r="SUI131" s="21"/>
      <c r="SUJ131" s="21"/>
      <c r="SUK131" s="21"/>
      <c r="SUL131" s="21"/>
      <c r="SUM131" s="21"/>
      <c r="SUN131" s="21"/>
      <c r="SUO131" s="21"/>
      <c r="SUP131" s="21"/>
      <c r="SUQ131" s="21"/>
      <c r="SUR131" s="21"/>
      <c r="SUS131" s="21"/>
      <c r="SUT131" s="21"/>
      <c r="SUU131" s="21"/>
      <c r="SUV131" s="21"/>
      <c r="SUW131" s="21"/>
      <c r="SUX131" s="21"/>
      <c r="SUY131" s="21"/>
      <c r="SUZ131" s="21"/>
      <c r="SVA131" s="21"/>
      <c r="SVB131" s="21"/>
      <c r="SVC131" s="21"/>
      <c r="SVD131" s="21"/>
      <c r="SVE131" s="21"/>
      <c r="SVF131" s="21"/>
      <c r="SVG131" s="21"/>
      <c r="SVH131" s="21"/>
      <c r="SVI131" s="21"/>
      <c r="SVJ131" s="21"/>
      <c r="SVK131" s="21"/>
      <c r="SVL131" s="21"/>
      <c r="SVM131" s="21"/>
      <c r="SVN131" s="21"/>
      <c r="SVO131" s="21"/>
      <c r="SVP131" s="21"/>
      <c r="SVQ131" s="21"/>
      <c r="SVR131" s="21"/>
      <c r="SVS131" s="21"/>
      <c r="SVT131" s="21"/>
      <c r="SVU131" s="21"/>
      <c r="SVV131" s="21"/>
      <c r="SVW131" s="21"/>
      <c r="SVX131" s="21"/>
      <c r="SVY131" s="21"/>
      <c r="SVZ131" s="21"/>
      <c r="SWA131" s="21"/>
      <c r="SWB131" s="21"/>
      <c r="SWC131" s="21"/>
      <c r="SWD131" s="21"/>
      <c r="SWE131" s="21"/>
      <c r="SWF131" s="21"/>
      <c r="SWG131" s="21"/>
      <c r="SWH131" s="21"/>
      <c r="SWI131" s="21"/>
      <c r="SWJ131" s="21"/>
      <c r="SWK131" s="21"/>
      <c r="SWL131" s="21"/>
      <c r="SWM131" s="21"/>
      <c r="SWN131" s="21"/>
      <c r="SWO131" s="21"/>
      <c r="SWP131" s="21"/>
      <c r="SWQ131" s="21"/>
      <c r="SWR131" s="21"/>
      <c r="SWS131" s="21"/>
      <c r="SWT131" s="21"/>
      <c r="SWU131" s="21"/>
      <c r="SWV131" s="21"/>
      <c r="SWW131" s="21"/>
      <c r="SWX131" s="21"/>
      <c r="SWY131" s="21"/>
      <c r="SWZ131" s="21"/>
      <c r="SXA131" s="21"/>
      <c r="SXB131" s="21"/>
      <c r="SXC131" s="21"/>
      <c r="SXD131" s="21"/>
      <c r="SXE131" s="21"/>
      <c r="SXF131" s="21"/>
      <c r="SXG131" s="21"/>
      <c r="SXH131" s="21"/>
      <c r="SXI131" s="21"/>
      <c r="SXJ131" s="21"/>
      <c r="SXK131" s="21"/>
      <c r="SXL131" s="21"/>
      <c r="SXM131" s="21"/>
      <c r="SXN131" s="21"/>
      <c r="SXO131" s="21"/>
      <c r="SXP131" s="21"/>
      <c r="SXQ131" s="21"/>
      <c r="SXR131" s="21"/>
      <c r="SXS131" s="21"/>
      <c r="SXT131" s="21"/>
      <c r="SXU131" s="21"/>
      <c r="SXV131" s="21"/>
      <c r="SXW131" s="21"/>
      <c r="SXX131" s="21"/>
      <c r="SXY131" s="21"/>
      <c r="SXZ131" s="21"/>
      <c r="SYA131" s="21"/>
      <c r="SYB131" s="21"/>
      <c r="SYC131" s="21"/>
      <c r="SYD131" s="21"/>
      <c r="SYE131" s="21"/>
      <c r="SYF131" s="21"/>
      <c r="SYG131" s="21"/>
      <c r="SYH131" s="21"/>
      <c r="SYI131" s="21"/>
      <c r="SYJ131" s="21"/>
      <c r="SYK131" s="21"/>
      <c r="SYL131" s="21"/>
      <c r="SYM131" s="21"/>
      <c r="SYN131" s="21"/>
      <c r="SYO131" s="21"/>
      <c r="SYP131" s="21"/>
      <c r="SYQ131" s="21"/>
      <c r="SYR131" s="21"/>
      <c r="SYS131" s="21"/>
      <c r="SYT131" s="21"/>
      <c r="SYU131" s="21"/>
      <c r="SYV131" s="21"/>
      <c r="SYW131" s="21"/>
      <c r="SYX131" s="21"/>
      <c r="SYY131" s="21"/>
      <c r="SYZ131" s="21"/>
      <c r="SZA131" s="21"/>
      <c r="SZB131" s="21"/>
      <c r="SZC131" s="21"/>
      <c r="SZD131" s="21"/>
      <c r="SZE131" s="21"/>
      <c r="SZF131" s="21"/>
      <c r="SZG131" s="21"/>
      <c r="SZH131" s="21"/>
      <c r="SZI131" s="21"/>
      <c r="SZJ131" s="21"/>
      <c r="SZK131" s="21"/>
      <c r="SZL131" s="21"/>
      <c r="SZM131" s="21"/>
      <c r="SZN131" s="21"/>
      <c r="SZO131" s="21"/>
      <c r="SZP131" s="21"/>
      <c r="SZQ131" s="21"/>
      <c r="SZR131" s="21"/>
      <c r="SZS131" s="21"/>
      <c r="SZT131" s="21"/>
      <c r="SZU131" s="21"/>
      <c r="SZV131" s="21"/>
      <c r="SZW131" s="21"/>
      <c r="SZX131" s="21"/>
      <c r="SZY131" s="21"/>
      <c r="SZZ131" s="21"/>
      <c r="TAA131" s="21"/>
      <c r="TAB131" s="21"/>
      <c r="TAC131" s="21"/>
      <c r="TAD131" s="21"/>
      <c r="TAE131" s="21"/>
      <c r="TAF131" s="21"/>
      <c r="TAG131" s="21"/>
      <c r="TAH131" s="21"/>
      <c r="TAI131" s="21"/>
      <c r="TAJ131" s="21"/>
      <c r="TAK131" s="21"/>
      <c r="TAL131" s="21"/>
      <c r="TAM131" s="21"/>
      <c r="TAN131" s="21"/>
      <c r="TAO131" s="21"/>
      <c r="TAP131" s="21"/>
      <c r="TAQ131" s="21"/>
      <c r="TAR131" s="21"/>
      <c r="TAS131" s="21"/>
      <c r="TAT131" s="21"/>
      <c r="TAU131" s="21"/>
      <c r="TAV131" s="21"/>
      <c r="TAW131" s="21"/>
      <c r="TAX131" s="21"/>
      <c r="TAY131" s="21"/>
      <c r="TAZ131" s="21"/>
      <c r="TBA131" s="21"/>
      <c r="TBB131" s="21"/>
      <c r="TBC131" s="21"/>
      <c r="TBD131" s="21"/>
      <c r="TBE131" s="21"/>
      <c r="TBF131" s="21"/>
      <c r="TBG131" s="21"/>
      <c r="TBH131" s="21"/>
      <c r="TBI131" s="21"/>
      <c r="TBJ131" s="21"/>
      <c r="TBK131" s="21"/>
      <c r="TBL131" s="21"/>
      <c r="TBM131" s="21"/>
      <c r="TBN131" s="21"/>
      <c r="TBO131" s="21"/>
      <c r="TBP131" s="21"/>
      <c r="TBQ131" s="21"/>
      <c r="TBR131" s="21"/>
      <c r="TBS131" s="21"/>
      <c r="TBT131" s="21"/>
      <c r="TBU131" s="21"/>
      <c r="TBV131" s="21"/>
      <c r="TBW131" s="21"/>
      <c r="TBX131" s="21"/>
      <c r="TBY131" s="21"/>
      <c r="TBZ131" s="21"/>
      <c r="TCA131" s="21"/>
      <c r="TCB131" s="21"/>
      <c r="TCC131" s="21"/>
      <c r="TCD131" s="21"/>
      <c r="TCE131" s="21"/>
      <c r="TCF131" s="21"/>
      <c r="TCG131" s="21"/>
      <c r="TCH131" s="21"/>
      <c r="TCI131" s="21"/>
      <c r="TCJ131" s="21"/>
      <c r="TCK131" s="21"/>
      <c r="TCL131" s="21"/>
      <c r="TCM131" s="21"/>
      <c r="TCN131" s="21"/>
      <c r="TCO131" s="21"/>
      <c r="TCP131" s="21"/>
      <c r="TCQ131" s="21"/>
      <c r="TCR131" s="21"/>
      <c r="TCS131" s="21"/>
      <c r="TCT131" s="21"/>
      <c r="TCU131" s="21"/>
      <c r="TCV131" s="21"/>
      <c r="TCW131" s="21"/>
      <c r="TCX131" s="21"/>
      <c r="TCY131" s="21"/>
      <c r="TCZ131" s="21"/>
      <c r="TDA131" s="21"/>
      <c r="TDB131" s="21"/>
      <c r="TDC131" s="21"/>
      <c r="TDD131" s="21"/>
      <c r="TDE131" s="21"/>
      <c r="TDF131" s="21"/>
      <c r="TDG131" s="21"/>
      <c r="TDH131" s="21"/>
      <c r="TDI131" s="21"/>
      <c r="TDJ131" s="21"/>
      <c r="TDK131" s="21"/>
      <c r="TDL131" s="21"/>
      <c r="TDM131" s="21"/>
      <c r="TDN131" s="21"/>
      <c r="TDO131" s="21"/>
      <c r="TDP131" s="21"/>
      <c r="TDQ131" s="21"/>
      <c r="TDR131" s="21"/>
      <c r="TDS131" s="21"/>
      <c r="TDT131" s="21"/>
      <c r="TDU131" s="21"/>
      <c r="TDV131" s="21"/>
      <c r="TDW131" s="21"/>
      <c r="TDX131" s="21"/>
      <c r="TDY131" s="21"/>
      <c r="TDZ131" s="21"/>
      <c r="TEA131" s="21"/>
      <c r="TEB131" s="21"/>
      <c r="TEC131" s="21"/>
      <c r="TED131" s="21"/>
      <c r="TEE131" s="21"/>
      <c r="TEF131" s="21"/>
      <c r="TEG131" s="21"/>
      <c r="TEH131" s="21"/>
      <c r="TEI131" s="21"/>
      <c r="TEJ131" s="21"/>
      <c r="TEK131" s="21"/>
      <c r="TEL131" s="21"/>
      <c r="TEM131" s="21"/>
      <c r="TEN131" s="21"/>
      <c r="TEO131" s="21"/>
      <c r="TEP131" s="21"/>
      <c r="TEQ131" s="21"/>
      <c r="TER131" s="21"/>
      <c r="TES131" s="21"/>
      <c r="TET131" s="21"/>
      <c r="TEU131" s="21"/>
      <c r="TEV131" s="21"/>
      <c r="TEW131" s="21"/>
      <c r="TEX131" s="21"/>
      <c r="TEY131" s="21"/>
      <c r="TEZ131" s="21"/>
      <c r="TFA131" s="21"/>
      <c r="TFB131" s="21"/>
      <c r="TFC131" s="21"/>
      <c r="TFD131" s="21"/>
      <c r="TFE131" s="21"/>
      <c r="TFF131" s="21"/>
      <c r="TFG131" s="21"/>
      <c r="TFH131" s="21"/>
      <c r="TFI131" s="21"/>
      <c r="TFJ131" s="21"/>
      <c r="TFK131" s="21"/>
      <c r="TFL131" s="21"/>
      <c r="TFM131" s="21"/>
      <c r="TFN131" s="21"/>
      <c r="TFO131" s="21"/>
      <c r="TFP131" s="21"/>
      <c r="TFQ131" s="21"/>
      <c r="TFR131" s="21"/>
      <c r="TFS131" s="21"/>
      <c r="TFT131" s="21"/>
      <c r="TFU131" s="21"/>
      <c r="TFV131" s="21"/>
      <c r="TFW131" s="21"/>
      <c r="TFX131" s="21"/>
      <c r="TFY131" s="21"/>
      <c r="TFZ131" s="21"/>
      <c r="TGA131" s="21"/>
      <c r="TGB131" s="21"/>
      <c r="TGC131" s="21"/>
      <c r="TGD131" s="21"/>
      <c r="TGE131" s="21"/>
      <c r="TGF131" s="21"/>
      <c r="TGG131" s="21"/>
      <c r="TGH131" s="21"/>
      <c r="TGI131" s="21"/>
      <c r="TGJ131" s="21"/>
      <c r="TGK131" s="21"/>
      <c r="TGL131" s="21"/>
      <c r="TGM131" s="21"/>
      <c r="TGN131" s="21"/>
      <c r="TGO131" s="21"/>
      <c r="TGP131" s="21"/>
      <c r="TGQ131" s="21"/>
      <c r="TGR131" s="21"/>
      <c r="TGS131" s="21"/>
      <c r="TGT131" s="21"/>
      <c r="TGU131" s="21"/>
      <c r="TGV131" s="21"/>
      <c r="TGW131" s="21"/>
      <c r="TGX131" s="21"/>
      <c r="TGY131" s="21"/>
      <c r="TGZ131" s="21"/>
      <c r="THA131" s="21"/>
      <c r="THB131" s="21"/>
      <c r="THC131" s="21"/>
      <c r="THD131" s="21"/>
      <c r="THE131" s="21"/>
      <c r="THF131" s="21"/>
      <c r="THG131" s="21"/>
      <c r="THH131" s="21"/>
      <c r="THI131" s="21"/>
      <c r="THJ131" s="21"/>
      <c r="THK131" s="21"/>
      <c r="THL131" s="21"/>
      <c r="THM131" s="21"/>
      <c r="THN131" s="21"/>
      <c r="THO131" s="21"/>
      <c r="THP131" s="21"/>
      <c r="THQ131" s="21"/>
      <c r="THR131" s="21"/>
      <c r="THS131" s="21"/>
      <c r="THT131" s="21"/>
      <c r="THU131" s="21"/>
      <c r="THV131" s="21"/>
      <c r="THW131" s="21"/>
      <c r="THX131" s="21"/>
      <c r="THY131" s="21"/>
      <c r="THZ131" s="21"/>
      <c r="TIA131" s="21"/>
      <c r="TIB131" s="21"/>
      <c r="TIC131" s="21"/>
      <c r="TID131" s="21"/>
      <c r="TIE131" s="21"/>
      <c r="TIF131" s="21"/>
      <c r="TIG131" s="21"/>
      <c r="TIH131" s="21"/>
      <c r="TII131" s="21"/>
      <c r="TIJ131" s="21"/>
      <c r="TIK131" s="21"/>
      <c r="TIL131" s="21"/>
      <c r="TIM131" s="21"/>
      <c r="TIN131" s="21"/>
      <c r="TIO131" s="21"/>
      <c r="TIP131" s="21"/>
      <c r="TIQ131" s="21"/>
      <c r="TIR131" s="21"/>
      <c r="TIS131" s="21"/>
      <c r="TIT131" s="21"/>
      <c r="TIU131" s="21"/>
      <c r="TIV131" s="21"/>
      <c r="TIW131" s="21"/>
      <c r="TIX131" s="21"/>
      <c r="TIY131" s="21"/>
      <c r="TIZ131" s="21"/>
      <c r="TJA131" s="21"/>
      <c r="TJB131" s="21"/>
      <c r="TJC131" s="21"/>
      <c r="TJD131" s="21"/>
      <c r="TJE131" s="21"/>
      <c r="TJF131" s="21"/>
      <c r="TJG131" s="21"/>
      <c r="TJH131" s="21"/>
      <c r="TJI131" s="21"/>
      <c r="TJJ131" s="21"/>
      <c r="TJK131" s="21"/>
      <c r="TJL131" s="21"/>
      <c r="TJM131" s="21"/>
      <c r="TJN131" s="21"/>
      <c r="TJO131" s="21"/>
      <c r="TJP131" s="21"/>
      <c r="TJQ131" s="21"/>
      <c r="TJR131" s="21"/>
      <c r="TJS131" s="21"/>
      <c r="TJT131" s="21"/>
      <c r="TJU131" s="21"/>
      <c r="TJV131" s="21"/>
      <c r="TJW131" s="21"/>
      <c r="TJX131" s="21"/>
      <c r="TJY131" s="21"/>
      <c r="TJZ131" s="21"/>
      <c r="TKA131" s="21"/>
      <c r="TKB131" s="21"/>
      <c r="TKC131" s="21"/>
      <c r="TKD131" s="21"/>
      <c r="TKE131" s="21"/>
      <c r="TKF131" s="21"/>
      <c r="TKG131" s="21"/>
      <c r="TKH131" s="21"/>
      <c r="TKI131" s="21"/>
      <c r="TKJ131" s="21"/>
      <c r="TKK131" s="21"/>
      <c r="TKL131" s="21"/>
      <c r="TKM131" s="21"/>
      <c r="TKN131" s="21"/>
      <c r="TKO131" s="21"/>
      <c r="TKP131" s="21"/>
      <c r="TKQ131" s="21"/>
      <c r="TKR131" s="21"/>
      <c r="TKS131" s="21"/>
      <c r="TKT131" s="21"/>
      <c r="TKU131" s="21"/>
      <c r="TKV131" s="21"/>
      <c r="TKW131" s="21"/>
      <c r="TKX131" s="21"/>
      <c r="TKY131" s="21"/>
      <c r="TKZ131" s="21"/>
      <c r="TLA131" s="21"/>
      <c r="TLB131" s="21"/>
      <c r="TLC131" s="21"/>
      <c r="TLD131" s="21"/>
      <c r="TLE131" s="21"/>
      <c r="TLF131" s="21"/>
      <c r="TLG131" s="21"/>
      <c r="TLH131" s="21"/>
      <c r="TLI131" s="21"/>
      <c r="TLJ131" s="21"/>
      <c r="TLK131" s="21"/>
      <c r="TLL131" s="21"/>
      <c r="TLM131" s="21"/>
      <c r="TLN131" s="21"/>
      <c r="TLO131" s="21"/>
      <c r="TLP131" s="21"/>
      <c r="TLQ131" s="21"/>
      <c r="TLR131" s="21"/>
      <c r="TLS131" s="21"/>
      <c r="TLT131" s="21"/>
      <c r="TLU131" s="21"/>
      <c r="TLV131" s="21"/>
      <c r="TLW131" s="21"/>
      <c r="TLX131" s="21"/>
      <c r="TLY131" s="21"/>
      <c r="TLZ131" s="21"/>
      <c r="TMA131" s="21"/>
      <c r="TMB131" s="21"/>
      <c r="TMC131" s="21"/>
      <c r="TMD131" s="21"/>
      <c r="TME131" s="21"/>
      <c r="TMF131" s="21"/>
      <c r="TMG131" s="21"/>
      <c r="TMH131" s="21"/>
      <c r="TMI131" s="21"/>
      <c r="TMJ131" s="21"/>
      <c r="TMK131" s="21"/>
      <c r="TML131" s="21"/>
      <c r="TMM131" s="21"/>
      <c r="TMN131" s="21"/>
      <c r="TMO131" s="21"/>
      <c r="TMP131" s="21"/>
      <c r="TMQ131" s="21"/>
      <c r="TMR131" s="21"/>
      <c r="TMS131" s="21"/>
      <c r="TMT131" s="21"/>
      <c r="TMU131" s="21"/>
      <c r="TMV131" s="21"/>
      <c r="TMW131" s="21"/>
      <c r="TMX131" s="21"/>
      <c r="TMY131" s="21"/>
      <c r="TMZ131" s="21"/>
      <c r="TNA131" s="21"/>
      <c r="TNB131" s="21"/>
      <c r="TNC131" s="21"/>
      <c r="TND131" s="21"/>
      <c r="TNE131" s="21"/>
      <c r="TNF131" s="21"/>
      <c r="TNG131" s="21"/>
      <c r="TNH131" s="21"/>
      <c r="TNI131" s="21"/>
      <c r="TNJ131" s="21"/>
      <c r="TNK131" s="21"/>
      <c r="TNL131" s="21"/>
      <c r="TNM131" s="21"/>
      <c r="TNN131" s="21"/>
      <c r="TNO131" s="21"/>
      <c r="TNP131" s="21"/>
      <c r="TNQ131" s="21"/>
      <c r="TNR131" s="21"/>
      <c r="TNS131" s="21"/>
      <c r="TNT131" s="21"/>
      <c r="TNU131" s="21"/>
      <c r="TNV131" s="21"/>
      <c r="TNW131" s="21"/>
      <c r="TNX131" s="21"/>
      <c r="TNY131" s="21"/>
      <c r="TNZ131" s="21"/>
      <c r="TOA131" s="21"/>
      <c r="TOB131" s="21"/>
      <c r="TOC131" s="21"/>
      <c r="TOD131" s="21"/>
      <c r="TOE131" s="21"/>
      <c r="TOF131" s="21"/>
      <c r="TOG131" s="21"/>
      <c r="TOH131" s="21"/>
      <c r="TOI131" s="21"/>
      <c r="TOJ131" s="21"/>
      <c r="TOK131" s="21"/>
      <c r="TOL131" s="21"/>
      <c r="TOM131" s="21"/>
      <c r="TON131" s="21"/>
      <c r="TOO131" s="21"/>
      <c r="TOP131" s="21"/>
      <c r="TOQ131" s="21"/>
      <c r="TOR131" s="21"/>
      <c r="TOS131" s="21"/>
      <c r="TOT131" s="21"/>
      <c r="TOU131" s="21"/>
      <c r="TOV131" s="21"/>
      <c r="TOW131" s="21"/>
      <c r="TOX131" s="21"/>
      <c r="TOY131" s="21"/>
      <c r="TOZ131" s="21"/>
      <c r="TPA131" s="21"/>
      <c r="TPB131" s="21"/>
      <c r="TPC131" s="21"/>
      <c r="TPD131" s="21"/>
      <c r="TPE131" s="21"/>
      <c r="TPF131" s="21"/>
      <c r="TPG131" s="21"/>
      <c r="TPH131" s="21"/>
      <c r="TPI131" s="21"/>
      <c r="TPJ131" s="21"/>
      <c r="TPK131" s="21"/>
      <c r="TPL131" s="21"/>
      <c r="TPM131" s="21"/>
      <c r="TPN131" s="21"/>
      <c r="TPO131" s="21"/>
      <c r="TPP131" s="21"/>
      <c r="TPQ131" s="21"/>
      <c r="TPR131" s="21"/>
      <c r="TPS131" s="21"/>
      <c r="TPT131" s="21"/>
      <c r="TPU131" s="21"/>
      <c r="TPV131" s="21"/>
      <c r="TPW131" s="21"/>
      <c r="TPX131" s="21"/>
      <c r="TPY131" s="21"/>
      <c r="TPZ131" s="21"/>
      <c r="TQA131" s="21"/>
      <c r="TQB131" s="21"/>
      <c r="TQC131" s="21"/>
      <c r="TQD131" s="21"/>
      <c r="TQE131" s="21"/>
      <c r="TQF131" s="21"/>
      <c r="TQG131" s="21"/>
      <c r="TQH131" s="21"/>
      <c r="TQI131" s="21"/>
      <c r="TQJ131" s="21"/>
      <c r="TQK131" s="21"/>
      <c r="TQL131" s="21"/>
      <c r="TQM131" s="21"/>
      <c r="TQN131" s="21"/>
      <c r="TQO131" s="21"/>
      <c r="TQP131" s="21"/>
      <c r="TQQ131" s="21"/>
      <c r="TQR131" s="21"/>
      <c r="TQS131" s="21"/>
      <c r="TQT131" s="21"/>
      <c r="TQU131" s="21"/>
      <c r="TQV131" s="21"/>
      <c r="TQW131" s="21"/>
      <c r="TQX131" s="21"/>
      <c r="TQY131" s="21"/>
      <c r="TQZ131" s="21"/>
      <c r="TRA131" s="21"/>
      <c r="TRB131" s="21"/>
      <c r="TRC131" s="21"/>
      <c r="TRD131" s="21"/>
      <c r="TRE131" s="21"/>
      <c r="TRF131" s="21"/>
      <c r="TRG131" s="21"/>
      <c r="TRH131" s="21"/>
      <c r="TRI131" s="21"/>
      <c r="TRJ131" s="21"/>
      <c r="TRK131" s="21"/>
      <c r="TRL131" s="21"/>
      <c r="TRM131" s="21"/>
      <c r="TRN131" s="21"/>
      <c r="TRO131" s="21"/>
      <c r="TRP131" s="21"/>
      <c r="TRQ131" s="21"/>
      <c r="TRR131" s="21"/>
      <c r="TRS131" s="21"/>
      <c r="TRT131" s="21"/>
      <c r="TRU131" s="21"/>
      <c r="TRV131" s="21"/>
      <c r="TRW131" s="21"/>
      <c r="TRX131" s="21"/>
      <c r="TRY131" s="21"/>
      <c r="TRZ131" s="21"/>
      <c r="TSA131" s="21"/>
      <c r="TSB131" s="21"/>
      <c r="TSC131" s="21"/>
      <c r="TSD131" s="21"/>
      <c r="TSE131" s="21"/>
      <c r="TSF131" s="21"/>
      <c r="TSG131" s="21"/>
      <c r="TSH131" s="21"/>
      <c r="TSI131" s="21"/>
      <c r="TSJ131" s="21"/>
      <c r="TSK131" s="21"/>
      <c r="TSL131" s="21"/>
      <c r="TSM131" s="21"/>
      <c r="TSN131" s="21"/>
      <c r="TSO131" s="21"/>
      <c r="TSP131" s="21"/>
      <c r="TSQ131" s="21"/>
      <c r="TSR131" s="21"/>
      <c r="TSS131" s="21"/>
      <c r="TST131" s="21"/>
      <c r="TSU131" s="21"/>
      <c r="TSV131" s="21"/>
      <c r="TSW131" s="21"/>
      <c r="TSX131" s="21"/>
      <c r="TSY131" s="21"/>
      <c r="TSZ131" s="21"/>
      <c r="TTA131" s="21"/>
      <c r="TTB131" s="21"/>
      <c r="TTC131" s="21"/>
      <c r="TTD131" s="21"/>
      <c r="TTE131" s="21"/>
      <c r="TTF131" s="21"/>
      <c r="TTG131" s="21"/>
      <c r="TTH131" s="21"/>
      <c r="TTI131" s="21"/>
      <c r="TTJ131" s="21"/>
      <c r="TTK131" s="21"/>
      <c r="TTL131" s="21"/>
      <c r="TTM131" s="21"/>
      <c r="TTN131" s="21"/>
      <c r="TTO131" s="21"/>
      <c r="TTP131" s="21"/>
      <c r="TTQ131" s="21"/>
      <c r="TTR131" s="21"/>
      <c r="TTS131" s="21"/>
      <c r="TTT131" s="21"/>
      <c r="TTU131" s="21"/>
      <c r="TTV131" s="21"/>
      <c r="TTW131" s="21"/>
      <c r="TTX131" s="21"/>
      <c r="TTY131" s="21"/>
      <c r="TTZ131" s="21"/>
      <c r="TUA131" s="21"/>
      <c r="TUB131" s="21"/>
      <c r="TUC131" s="21"/>
      <c r="TUD131" s="21"/>
      <c r="TUE131" s="21"/>
      <c r="TUF131" s="21"/>
      <c r="TUG131" s="21"/>
      <c r="TUH131" s="21"/>
      <c r="TUI131" s="21"/>
      <c r="TUJ131" s="21"/>
      <c r="TUK131" s="21"/>
      <c r="TUL131" s="21"/>
      <c r="TUM131" s="21"/>
      <c r="TUN131" s="21"/>
      <c r="TUO131" s="21"/>
      <c r="TUP131" s="21"/>
      <c r="TUQ131" s="21"/>
      <c r="TUR131" s="21"/>
      <c r="TUS131" s="21"/>
      <c r="TUT131" s="21"/>
      <c r="TUU131" s="21"/>
      <c r="TUV131" s="21"/>
      <c r="TUW131" s="21"/>
      <c r="TUX131" s="21"/>
      <c r="TUY131" s="21"/>
      <c r="TUZ131" s="21"/>
      <c r="TVA131" s="21"/>
      <c r="TVB131" s="21"/>
      <c r="TVC131" s="21"/>
      <c r="TVD131" s="21"/>
      <c r="TVE131" s="21"/>
      <c r="TVF131" s="21"/>
      <c r="TVG131" s="21"/>
      <c r="TVH131" s="21"/>
      <c r="TVI131" s="21"/>
      <c r="TVJ131" s="21"/>
      <c r="TVK131" s="21"/>
      <c r="TVL131" s="21"/>
      <c r="TVM131" s="21"/>
      <c r="TVN131" s="21"/>
      <c r="TVO131" s="21"/>
      <c r="TVP131" s="21"/>
      <c r="TVQ131" s="21"/>
      <c r="TVR131" s="21"/>
      <c r="TVS131" s="21"/>
      <c r="TVT131" s="21"/>
      <c r="TVU131" s="21"/>
      <c r="TVV131" s="21"/>
      <c r="TVW131" s="21"/>
      <c r="TVX131" s="21"/>
      <c r="TVY131" s="21"/>
      <c r="TVZ131" s="21"/>
      <c r="TWA131" s="21"/>
      <c r="TWB131" s="21"/>
      <c r="TWC131" s="21"/>
      <c r="TWD131" s="21"/>
      <c r="TWE131" s="21"/>
      <c r="TWF131" s="21"/>
      <c r="TWG131" s="21"/>
      <c r="TWH131" s="21"/>
      <c r="TWI131" s="21"/>
      <c r="TWJ131" s="21"/>
      <c r="TWK131" s="21"/>
      <c r="TWL131" s="21"/>
      <c r="TWM131" s="21"/>
      <c r="TWN131" s="21"/>
      <c r="TWO131" s="21"/>
      <c r="TWP131" s="21"/>
      <c r="TWQ131" s="21"/>
      <c r="TWR131" s="21"/>
      <c r="TWS131" s="21"/>
      <c r="TWT131" s="21"/>
      <c r="TWU131" s="21"/>
      <c r="TWV131" s="21"/>
      <c r="TWW131" s="21"/>
      <c r="TWX131" s="21"/>
      <c r="TWY131" s="21"/>
      <c r="TWZ131" s="21"/>
      <c r="TXA131" s="21"/>
      <c r="TXB131" s="21"/>
      <c r="TXC131" s="21"/>
      <c r="TXD131" s="21"/>
      <c r="TXE131" s="21"/>
      <c r="TXF131" s="21"/>
      <c r="TXG131" s="21"/>
      <c r="TXH131" s="21"/>
      <c r="TXI131" s="21"/>
      <c r="TXJ131" s="21"/>
      <c r="TXK131" s="21"/>
      <c r="TXL131" s="21"/>
      <c r="TXM131" s="21"/>
      <c r="TXN131" s="21"/>
      <c r="TXO131" s="21"/>
      <c r="TXP131" s="21"/>
      <c r="TXQ131" s="21"/>
      <c r="TXR131" s="21"/>
      <c r="TXS131" s="21"/>
      <c r="TXT131" s="21"/>
      <c r="TXU131" s="21"/>
      <c r="TXV131" s="21"/>
      <c r="TXW131" s="21"/>
      <c r="TXX131" s="21"/>
      <c r="TXY131" s="21"/>
      <c r="TXZ131" s="21"/>
      <c r="TYA131" s="21"/>
      <c r="TYB131" s="21"/>
      <c r="TYC131" s="21"/>
      <c r="TYD131" s="21"/>
      <c r="TYE131" s="21"/>
      <c r="TYF131" s="21"/>
      <c r="TYG131" s="21"/>
      <c r="TYH131" s="21"/>
      <c r="TYI131" s="21"/>
      <c r="TYJ131" s="21"/>
      <c r="TYK131" s="21"/>
      <c r="TYL131" s="21"/>
      <c r="TYM131" s="21"/>
      <c r="TYN131" s="21"/>
      <c r="TYO131" s="21"/>
      <c r="TYP131" s="21"/>
      <c r="TYQ131" s="21"/>
      <c r="TYR131" s="21"/>
      <c r="TYS131" s="21"/>
      <c r="TYT131" s="21"/>
      <c r="TYU131" s="21"/>
      <c r="TYV131" s="21"/>
      <c r="TYW131" s="21"/>
      <c r="TYX131" s="21"/>
      <c r="TYY131" s="21"/>
      <c r="TYZ131" s="21"/>
      <c r="TZA131" s="21"/>
      <c r="TZB131" s="21"/>
      <c r="TZC131" s="21"/>
      <c r="TZD131" s="21"/>
      <c r="TZE131" s="21"/>
      <c r="TZF131" s="21"/>
      <c r="TZG131" s="21"/>
      <c r="TZH131" s="21"/>
      <c r="TZI131" s="21"/>
      <c r="TZJ131" s="21"/>
      <c r="TZK131" s="21"/>
      <c r="TZL131" s="21"/>
      <c r="TZM131" s="21"/>
      <c r="TZN131" s="21"/>
      <c r="TZO131" s="21"/>
      <c r="TZP131" s="21"/>
      <c r="TZQ131" s="21"/>
      <c r="TZR131" s="21"/>
      <c r="TZS131" s="21"/>
      <c r="TZT131" s="21"/>
      <c r="TZU131" s="21"/>
      <c r="TZV131" s="21"/>
      <c r="TZW131" s="21"/>
      <c r="TZX131" s="21"/>
      <c r="TZY131" s="21"/>
      <c r="TZZ131" s="21"/>
      <c r="UAA131" s="21"/>
      <c r="UAB131" s="21"/>
      <c r="UAC131" s="21"/>
      <c r="UAD131" s="21"/>
      <c r="UAE131" s="21"/>
      <c r="UAF131" s="21"/>
      <c r="UAG131" s="21"/>
      <c r="UAH131" s="21"/>
      <c r="UAI131" s="21"/>
      <c r="UAJ131" s="21"/>
      <c r="UAK131" s="21"/>
      <c r="UAL131" s="21"/>
      <c r="UAM131" s="21"/>
      <c r="UAN131" s="21"/>
      <c r="UAO131" s="21"/>
      <c r="UAP131" s="21"/>
      <c r="UAQ131" s="21"/>
      <c r="UAR131" s="21"/>
      <c r="UAS131" s="21"/>
      <c r="UAT131" s="21"/>
      <c r="UAU131" s="21"/>
      <c r="UAV131" s="21"/>
      <c r="UAW131" s="21"/>
      <c r="UAX131" s="21"/>
      <c r="UAY131" s="21"/>
      <c r="UAZ131" s="21"/>
      <c r="UBA131" s="21"/>
      <c r="UBB131" s="21"/>
      <c r="UBC131" s="21"/>
      <c r="UBD131" s="21"/>
      <c r="UBE131" s="21"/>
      <c r="UBF131" s="21"/>
      <c r="UBG131" s="21"/>
      <c r="UBH131" s="21"/>
      <c r="UBI131" s="21"/>
      <c r="UBJ131" s="21"/>
      <c r="UBK131" s="21"/>
      <c r="UBL131" s="21"/>
      <c r="UBM131" s="21"/>
      <c r="UBN131" s="21"/>
      <c r="UBO131" s="21"/>
      <c r="UBP131" s="21"/>
      <c r="UBQ131" s="21"/>
      <c r="UBR131" s="21"/>
      <c r="UBS131" s="21"/>
      <c r="UBT131" s="21"/>
      <c r="UBU131" s="21"/>
      <c r="UBV131" s="21"/>
      <c r="UBW131" s="21"/>
      <c r="UBX131" s="21"/>
      <c r="UBY131" s="21"/>
      <c r="UBZ131" s="21"/>
      <c r="UCA131" s="21"/>
      <c r="UCB131" s="21"/>
      <c r="UCC131" s="21"/>
      <c r="UCD131" s="21"/>
      <c r="UCE131" s="21"/>
      <c r="UCF131" s="21"/>
      <c r="UCG131" s="21"/>
      <c r="UCH131" s="21"/>
      <c r="UCI131" s="21"/>
      <c r="UCJ131" s="21"/>
      <c r="UCK131" s="21"/>
      <c r="UCL131" s="21"/>
      <c r="UCM131" s="21"/>
      <c r="UCN131" s="21"/>
      <c r="UCO131" s="21"/>
      <c r="UCP131" s="21"/>
      <c r="UCQ131" s="21"/>
      <c r="UCR131" s="21"/>
      <c r="UCS131" s="21"/>
      <c r="UCT131" s="21"/>
      <c r="UCU131" s="21"/>
      <c r="UCV131" s="21"/>
      <c r="UCW131" s="21"/>
      <c r="UCX131" s="21"/>
      <c r="UCY131" s="21"/>
      <c r="UCZ131" s="21"/>
      <c r="UDA131" s="21"/>
      <c r="UDB131" s="21"/>
      <c r="UDC131" s="21"/>
      <c r="UDD131" s="21"/>
      <c r="UDE131" s="21"/>
      <c r="UDF131" s="21"/>
      <c r="UDG131" s="21"/>
      <c r="UDH131" s="21"/>
      <c r="UDI131" s="21"/>
      <c r="UDJ131" s="21"/>
      <c r="UDK131" s="21"/>
      <c r="UDL131" s="21"/>
      <c r="UDM131" s="21"/>
      <c r="UDN131" s="21"/>
      <c r="UDO131" s="21"/>
      <c r="UDP131" s="21"/>
      <c r="UDQ131" s="21"/>
      <c r="UDR131" s="21"/>
      <c r="UDS131" s="21"/>
      <c r="UDT131" s="21"/>
      <c r="UDU131" s="21"/>
      <c r="UDV131" s="21"/>
      <c r="UDW131" s="21"/>
      <c r="UDX131" s="21"/>
      <c r="UDY131" s="21"/>
      <c r="UDZ131" s="21"/>
      <c r="UEA131" s="21"/>
      <c r="UEB131" s="21"/>
      <c r="UEC131" s="21"/>
      <c r="UED131" s="21"/>
      <c r="UEE131" s="21"/>
      <c r="UEF131" s="21"/>
      <c r="UEG131" s="21"/>
      <c r="UEH131" s="21"/>
      <c r="UEI131" s="21"/>
      <c r="UEJ131" s="21"/>
      <c r="UEK131" s="21"/>
      <c r="UEL131" s="21"/>
      <c r="UEM131" s="21"/>
      <c r="UEN131" s="21"/>
      <c r="UEO131" s="21"/>
      <c r="UEP131" s="21"/>
      <c r="UEQ131" s="21"/>
      <c r="UER131" s="21"/>
      <c r="UES131" s="21"/>
      <c r="UET131" s="21"/>
      <c r="UEU131" s="21"/>
      <c r="UEV131" s="21"/>
      <c r="UEW131" s="21"/>
      <c r="UEX131" s="21"/>
      <c r="UEY131" s="21"/>
      <c r="UEZ131" s="21"/>
      <c r="UFA131" s="21"/>
      <c r="UFB131" s="21"/>
      <c r="UFC131" s="21"/>
      <c r="UFD131" s="21"/>
      <c r="UFE131" s="21"/>
      <c r="UFF131" s="21"/>
      <c r="UFG131" s="21"/>
      <c r="UFH131" s="21"/>
      <c r="UFI131" s="21"/>
      <c r="UFJ131" s="21"/>
      <c r="UFK131" s="21"/>
      <c r="UFL131" s="21"/>
      <c r="UFM131" s="21"/>
      <c r="UFN131" s="21"/>
      <c r="UFO131" s="21"/>
      <c r="UFP131" s="21"/>
      <c r="UFQ131" s="21"/>
      <c r="UFR131" s="21"/>
      <c r="UFS131" s="21"/>
      <c r="UFT131" s="21"/>
      <c r="UFU131" s="21"/>
      <c r="UFV131" s="21"/>
      <c r="UFW131" s="21"/>
      <c r="UFX131" s="21"/>
      <c r="UFY131" s="21"/>
      <c r="UFZ131" s="21"/>
      <c r="UGA131" s="21"/>
      <c r="UGB131" s="21"/>
      <c r="UGC131" s="21"/>
      <c r="UGD131" s="21"/>
      <c r="UGE131" s="21"/>
      <c r="UGF131" s="21"/>
      <c r="UGG131" s="21"/>
      <c r="UGH131" s="21"/>
      <c r="UGI131" s="21"/>
      <c r="UGJ131" s="21"/>
      <c r="UGK131" s="21"/>
      <c r="UGL131" s="21"/>
      <c r="UGM131" s="21"/>
      <c r="UGN131" s="21"/>
      <c r="UGO131" s="21"/>
      <c r="UGP131" s="21"/>
      <c r="UGQ131" s="21"/>
      <c r="UGR131" s="21"/>
      <c r="UGS131" s="21"/>
      <c r="UGT131" s="21"/>
      <c r="UGU131" s="21"/>
      <c r="UGV131" s="21"/>
      <c r="UGW131" s="21"/>
      <c r="UGX131" s="21"/>
      <c r="UGY131" s="21"/>
      <c r="UGZ131" s="21"/>
      <c r="UHA131" s="21"/>
      <c r="UHB131" s="21"/>
      <c r="UHC131" s="21"/>
      <c r="UHD131" s="21"/>
      <c r="UHE131" s="21"/>
      <c r="UHF131" s="21"/>
      <c r="UHG131" s="21"/>
      <c r="UHH131" s="21"/>
      <c r="UHI131" s="21"/>
      <c r="UHJ131" s="21"/>
      <c r="UHK131" s="21"/>
      <c r="UHL131" s="21"/>
      <c r="UHM131" s="21"/>
      <c r="UHN131" s="21"/>
      <c r="UHO131" s="21"/>
      <c r="UHP131" s="21"/>
      <c r="UHQ131" s="21"/>
      <c r="UHR131" s="21"/>
      <c r="UHS131" s="21"/>
      <c r="UHT131" s="21"/>
      <c r="UHU131" s="21"/>
      <c r="UHV131" s="21"/>
      <c r="UHW131" s="21"/>
      <c r="UHX131" s="21"/>
      <c r="UHY131" s="21"/>
      <c r="UHZ131" s="21"/>
      <c r="UIA131" s="21"/>
      <c r="UIB131" s="21"/>
      <c r="UIC131" s="21"/>
      <c r="UID131" s="21"/>
      <c r="UIE131" s="21"/>
      <c r="UIF131" s="21"/>
      <c r="UIG131" s="21"/>
      <c r="UIH131" s="21"/>
      <c r="UII131" s="21"/>
      <c r="UIJ131" s="21"/>
      <c r="UIK131" s="21"/>
      <c r="UIL131" s="21"/>
      <c r="UIM131" s="21"/>
      <c r="UIN131" s="21"/>
      <c r="UIO131" s="21"/>
      <c r="UIP131" s="21"/>
      <c r="UIQ131" s="21"/>
      <c r="UIR131" s="21"/>
      <c r="UIS131" s="21"/>
      <c r="UIT131" s="21"/>
      <c r="UIU131" s="21"/>
      <c r="UIV131" s="21"/>
      <c r="UIW131" s="21"/>
      <c r="UIX131" s="21"/>
      <c r="UIY131" s="21"/>
      <c r="UIZ131" s="21"/>
      <c r="UJA131" s="21"/>
      <c r="UJB131" s="21"/>
      <c r="UJC131" s="21"/>
      <c r="UJD131" s="21"/>
      <c r="UJE131" s="21"/>
      <c r="UJF131" s="21"/>
      <c r="UJG131" s="21"/>
      <c r="UJH131" s="21"/>
      <c r="UJI131" s="21"/>
      <c r="UJJ131" s="21"/>
      <c r="UJK131" s="21"/>
      <c r="UJL131" s="21"/>
      <c r="UJM131" s="21"/>
      <c r="UJN131" s="21"/>
      <c r="UJO131" s="21"/>
      <c r="UJP131" s="21"/>
      <c r="UJQ131" s="21"/>
      <c r="UJR131" s="21"/>
      <c r="UJS131" s="21"/>
      <c r="UJT131" s="21"/>
      <c r="UJU131" s="21"/>
      <c r="UJV131" s="21"/>
      <c r="UJW131" s="21"/>
      <c r="UJX131" s="21"/>
      <c r="UJY131" s="21"/>
      <c r="UJZ131" s="21"/>
      <c r="UKA131" s="21"/>
      <c r="UKB131" s="21"/>
      <c r="UKC131" s="21"/>
      <c r="UKD131" s="21"/>
      <c r="UKE131" s="21"/>
      <c r="UKF131" s="21"/>
      <c r="UKG131" s="21"/>
      <c r="UKH131" s="21"/>
      <c r="UKI131" s="21"/>
      <c r="UKJ131" s="21"/>
      <c r="UKK131" s="21"/>
      <c r="UKL131" s="21"/>
      <c r="UKM131" s="21"/>
      <c r="UKN131" s="21"/>
      <c r="UKO131" s="21"/>
      <c r="UKP131" s="21"/>
      <c r="UKQ131" s="21"/>
      <c r="UKR131" s="21"/>
      <c r="UKS131" s="21"/>
      <c r="UKT131" s="21"/>
      <c r="UKU131" s="21"/>
      <c r="UKV131" s="21"/>
      <c r="UKW131" s="21"/>
      <c r="UKX131" s="21"/>
      <c r="UKY131" s="21"/>
      <c r="UKZ131" s="21"/>
      <c r="ULA131" s="21"/>
      <c r="ULB131" s="21"/>
      <c r="ULC131" s="21"/>
      <c r="ULD131" s="21"/>
      <c r="ULE131" s="21"/>
      <c r="ULF131" s="21"/>
      <c r="ULG131" s="21"/>
      <c r="ULH131" s="21"/>
      <c r="ULI131" s="21"/>
      <c r="ULJ131" s="21"/>
      <c r="ULK131" s="21"/>
      <c r="ULL131" s="21"/>
      <c r="ULM131" s="21"/>
      <c r="ULN131" s="21"/>
      <c r="ULO131" s="21"/>
      <c r="ULP131" s="21"/>
      <c r="ULQ131" s="21"/>
      <c r="ULR131" s="21"/>
      <c r="ULS131" s="21"/>
      <c r="ULT131" s="21"/>
      <c r="ULU131" s="21"/>
      <c r="ULV131" s="21"/>
      <c r="ULW131" s="21"/>
      <c r="ULX131" s="21"/>
      <c r="ULY131" s="21"/>
      <c r="ULZ131" s="21"/>
      <c r="UMA131" s="21"/>
      <c r="UMB131" s="21"/>
      <c r="UMC131" s="21"/>
      <c r="UMD131" s="21"/>
      <c r="UME131" s="21"/>
      <c r="UMF131" s="21"/>
      <c r="UMG131" s="21"/>
      <c r="UMH131" s="21"/>
      <c r="UMI131" s="21"/>
      <c r="UMJ131" s="21"/>
      <c r="UMK131" s="21"/>
      <c r="UML131" s="21"/>
      <c r="UMM131" s="21"/>
      <c r="UMN131" s="21"/>
      <c r="UMO131" s="21"/>
      <c r="UMP131" s="21"/>
      <c r="UMQ131" s="21"/>
      <c r="UMR131" s="21"/>
      <c r="UMS131" s="21"/>
      <c r="UMT131" s="21"/>
      <c r="UMU131" s="21"/>
      <c r="UMV131" s="21"/>
      <c r="UMW131" s="21"/>
      <c r="UMX131" s="21"/>
      <c r="UMY131" s="21"/>
      <c r="UMZ131" s="21"/>
      <c r="UNA131" s="21"/>
      <c r="UNB131" s="21"/>
      <c r="UNC131" s="21"/>
      <c r="UND131" s="21"/>
      <c r="UNE131" s="21"/>
      <c r="UNF131" s="21"/>
      <c r="UNG131" s="21"/>
      <c r="UNH131" s="21"/>
      <c r="UNI131" s="21"/>
      <c r="UNJ131" s="21"/>
      <c r="UNK131" s="21"/>
      <c r="UNL131" s="21"/>
      <c r="UNM131" s="21"/>
      <c r="UNN131" s="21"/>
      <c r="UNO131" s="21"/>
      <c r="UNP131" s="21"/>
      <c r="UNQ131" s="21"/>
      <c r="UNR131" s="21"/>
      <c r="UNS131" s="21"/>
      <c r="UNT131" s="21"/>
      <c r="UNU131" s="21"/>
      <c r="UNV131" s="21"/>
      <c r="UNW131" s="21"/>
      <c r="UNX131" s="21"/>
      <c r="UNY131" s="21"/>
      <c r="UNZ131" s="21"/>
      <c r="UOA131" s="21"/>
      <c r="UOB131" s="21"/>
      <c r="UOC131" s="21"/>
      <c r="UOD131" s="21"/>
      <c r="UOE131" s="21"/>
      <c r="UOF131" s="21"/>
      <c r="UOG131" s="21"/>
      <c r="UOH131" s="21"/>
      <c r="UOI131" s="21"/>
      <c r="UOJ131" s="21"/>
      <c r="UOK131" s="21"/>
      <c r="UOL131" s="21"/>
      <c r="UOM131" s="21"/>
      <c r="UON131" s="21"/>
      <c r="UOO131" s="21"/>
      <c r="UOP131" s="21"/>
      <c r="UOQ131" s="21"/>
      <c r="UOR131" s="21"/>
      <c r="UOS131" s="21"/>
      <c r="UOT131" s="21"/>
      <c r="UOU131" s="21"/>
      <c r="UOV131" s="21"/>
      <c r="UOW131" s="21"/>
      <c r="UOX131" s="21"/>
      <c r="UOY131" s="21"/>
      <c r="UOZ131" s="21"/>
      <c r="UPA131" s="21"/>
      <c r="UPB131" s="21"/>
      <c r="UPC131" s="21"/>
      <c r="UPD131" s="21"/>
      <c r="UPE131" s="21"/>
      <c r="UPF131" s="21"/>
      <c r="UPG131" s="21"/>
      <c r="UPH131" s="21"/>
      <c r="UPI131" s="21"/>
      <c r="UPJ131" s="21"/>
      <c r="UPK131" s="21"/>
      <c r="UPL131" s="21"/>
      <c r="UPM131" s="21"/>
      <c r="UPN131" s="21"/>
      <c r="UPO131" s="21"/>
      <c r="UPP131" s="21"/>
      <c r="UPQ131" s="21"/>
      <c r="UPR131" s="21"/>
      <c r="UPS131" s="21"/>
      <c r="UPT131" s="21"/>
      <c r="UPU131" s="21"/>
      <c r="UPV131" s="21"/>
      <c r="UPW131" s="21"/>
      <c r="UPX131" s="21"/>
      <c r="UPY131" s="21"/>
      <c r="UPZ131" s="21"/>
      <c r="UQA131" s="21"/>
      <c r="UQB131" s="21"/>
      <c r="UQC131" s="21"/>
      <c r="UQD131" s="21"/>
      <c r="UQE131" s="21"/>
      <c r="UQF131" s="21"/>
      <c r="UQG131" s="21"/>
      <c r="UQH131" s="21"/>
      <c r="UQI131" s="21"/>
      <c r="UQJ131" s="21"/>
      <c r="UQK131" s="21"/>
      <c r="UQL131" s="21"/>
      <c r="UQM131" s="21"/>
      <c r="UQN131" s="21"/>
      <c r="UQO131" s="21"/>
      <c r="UQP131" s="21"/>
      <c r="UQQ131" s="21"/>
      <c r="UQR131" s="21"/>
      <c r="UQS131" s="21"/>
      <c r="UQT131" s="21"/>
      <c r="UQU131" s="21"/>
      <c r="UQV131" s="21"/>
      <c r="UQW131" s="21"/>
      <c r="UQX131" s="21"/>
      <c r="UQY131" s="21"/>
      <c r="UQZ131" s="21"/>
      <c r="URA131" s="21"/>
      <c r="URB131" s="21"/>
      <c r="URC131" s="21"/>
      <c r="URD131" s="21"/>
      <c r="URE131" s="21"/>
      <c r="URF131" s="21"/>
      <c r="URG131" s="21"/>
      <c r="URH131" s="21"/>
      <c r="URI131" s="21"/>
      <c r="URJ131" s="21"/>
      <c r="URK131" s="21"/>
      <c r="URL131" s="21"/>
      <c r="URM131" s="21"/>
      <c r="URN131" s="21"/>
      <c r="URO131" s="21"/>
      <c r="URP131" s="21"/>
      <c r="URQ131" s="21"/>
      <c r="URR131" s="21"/>
      <c r="URS131" s="21"/>
      <c r="URT131" s="21"/>
      <c r="URU131" s="21"/>
      <c r="URV131" s="21"/>
      <c r="URW131" s="21"/>
      <c r="URX131" s="21"/>
      <c r="URY131" s="21"/>
      <c r="URZ131" s="21"/>
      <c r="USA131" s="21"/>
      <c r="USB131" s="21"/>
      <c r="USC131" s="21"/>
      <c r="USD131" s="21"/>
      <c r="USE131" s="21"/>
      <c r="USF131" s="21"/>
      <c r="USG131" s="21"/>
      <c r="USH131" s="21"/>
      <c r="USI131" s="21"/>
      <c r="USJ131" s="21"/>
      <c r="USK131" s="21"/>
      <c r="USL131" s="21"/>
      <c r="USM131" s="21"/>
      <c r="USN131" s="21"/>
      <c r="USO131" s="21"/>
      <c r="USP131" s="21"/>
      <c r="USQ131" s="21"/>
      <c r="USR131" s="21"/>
      <c r="USS131" s="21"/>
      <c r="UST131" s="21"/>
      <c r="USU131" s="21"/>
      <c r="USV131" s="21"/>
      <c r="USW131" s="21"/>
      <c r="USX131" s="21"/>
      <c r="USY131" s="21"/>
      <c r="USZ131" s="21"/>
      <c r="UTA131" s="21"/>
      <c r="UTB131" s="21"/>
      <c r="UTC131" s="21"/>
      <c r="UTD131" s="21"/>
      <c r="UTE131" s="21"/>
      <c r="UTF131" s="21"/>
      <c r="UTG131" s="21"/>
      <c r="UTH131" s="21"/>
      <c r="UTI131" s="21"/>
      <c r="UTJ131" s="21"/>
      <c r="UTK131" s="21"/>
      <c r="UTL131" s="21"/>
      <c r="UTM131" s="21"/>
      <c r="UTN131" s="21"/>
      <c r="UTO131" s="21"/>
      <c r="UTP131" s="21"/>
      <c r="UTQ131" s="21"/>
      <c r="UTR131" s="21"/>
      <c r="UTS131" s="21"/>
      <c r="UTT131" s="21"/>
      <c r="UTU131" s="21"/>
      <c r="UTV131" s="21"/>
      <c r="UTW131" s="21"/>
      <c r="UTX131" s="21"/>
      <c r="UTY131" s="21"/>
      <c r="UTZ131" s="21"/>
      <c r="UUA131" s="21"/>
      <c r="UUB131" s="21"/>
      <c r="UUC131" s="21"/>
      <c r="UUD131" s="21"/>
      <c r="UUE131" s="21"/>
      <c r="UUF131" s="21"/>
      <c r="UUG131" s="21"/>
      <c r="UUH131" s="21"/>
      <c r="UUI131" s="21"/>
      <c r="UUJ131" s="21"/>
      <c r="UUK131" s="21"/>
      <c r="UUL131" s="21"/>
      <c r="UUM131" s="21"/>
      <c r="UUN131" s="21"/>
      <c r="UUO131" s="21"/>
      <c r="UUP131" s="21"/>
      <c r="UUQ131" s="21"/>
      <c r="UUR131" s="21"/>
      <c r="UUS131" s="21"/>
      <c r="UUT131" s="21"/>
      <c r="UUU131" s="21"/>
      <c r="UUV131" s="21"/>
      <c r="UUW131" s="21"/>
      <c r="UUX131" s="21"/>
      <c r="UUY131" s="21"/>
      <c r="UUZ131" s="21"/>
      <c r="UVA131" s="21"/>
      <c r="UVB131" s="21"/>
      <c r="UVC131" s="21"/>
      <c r="UVD131" s="21"/>
      <c r="UVE131" s="21"/>
      <c r="UVF131" s="21"/>
      <c r="UVG131" s="21"/>
      <c r="UVH131" s="21"/>
      <c r="UVI131" s="21"/>
      <c r="UVJ131" s="21"/>
      <c r="UVK131" s="21"/>
      <c r="UVL131" s="21"/>
      <c r="UVM131" s="21"/>
      <c r="UVN131" s="21"/>
      <c r="UVO131" s="21"/>
      <c r="UVP131" s="21"/>
      <c r="UVQ131" s="21"/>
      <c r="UVR131" s="21"/>
      <c r="UVS131" s="21"/>
      <c r="UVT131" s="21"/>
      <c r="UVU131" s="21"/>
      <c r="UVV131" s="21"/>
      <c r="UVW131" s="21"/>
      <c r="UVX131" s="21"/>
      <c r="UVY131" s="21"/>
      <c r="UVZ131" s="21"/>
      <c r="UWA131" s="21"/>
      <c r="UWB131" s="21"/>
      <c r="UWC131" s="21"/>
      <c r="UWD131" s="21"/>
      <c r="UWE131" s="21"/>
      <c r="UWF131" s="21"/>
      <c r="UWG131" s="21"/>
      <c r="UWH131" s="21"/>
      <c r="UWI131" s="21"/>
      <c r="UWJ131" s="21"/>
      <c r="UWK131" s="21"/>
      <c r="UWL131" s="21"/>
      <c r="UWM131" s="21"/>
      <c r="UWN131" s="21"/>
      <c r="UWO131" s="21"/>
      <c r="UWP131" s="21"/>
      <c r="UWQ131" s="21"/>
      <c r="UWR131" s="21"/>
      <c r="UWS131" s="21"/>
      <c r="UWT131" s="21"/>
      <c r="UWU131" s="21"/>
      <c r="UWV131" s="21"/>
      <c r="UWW131" s="21"/>
      <c r="UWX131" s="21"/>
      <c r="UWY131" s="21"/>
      <c r="UWZ131" s="21"/>
      <c r="UXA131" s="21"/>
      <c r="UXB131" s="21"/>
      <c r="UXC131" s="21"/>
      <c r="UXD131" s="21"/>
      <c r="UXE131" s="21"/>
      <c r="UXF131" s="21"/>
      <c r="UXG131" s="21"/>
      <c r="UXH131" s="21"/>
      <c r="UXI131" s="21"/>
      <c r="UXJ131" s="21"/>
      <c r="UXK131" s="21"/>
      <c r="UXL131" s="21"/>
      <c r="UXM131" s="21"/>
      <c r="UXN131" s="21"/>
      <c r="UXO131" s="21"/>
      <c r="UXP131" s="21"/>
      <c r="UXQ131" s="21"/>
      <c r="UXR131" s="21"/>
      <c r="UXS131" s="21"/>
      <c r="UXT131" s="21"/>
      <c r="UXU131" s="21"/>
      <c r="UXV131" s="21"/>
      <c r="UXW131" s="21"/>
      <c r="UXX131" s="21"/>
      <c r="UXY131" s="21"/>
      <c r="UXZ131" s="21"/>
      <c r="UYA131" s="21"/>
      <c r="UYB131" s="21"/>
      <c r="UYC131" s="21"/>
      <c r="UYD131" s="21"/>
      <c r="UYE131" s="21"/>
      <c r="UYF131" s="21"/>
      <c r="UYG131" s="21"/>
      <c r="UYH131" s="21"/>
      <c r="UYI131" s="21"/>
      <c r="UYJ131" s="21"/>
      <c r="UYK131" s="21"/>
      <c r="UYL131" s="21"/>
      <c r="UYM131" s="21"/>
      <c r="UYN131" s="21"/>
      <c r="UYO131" s="21"/>
      <c r="UYP131" s="21"/>
      <c r="UYQ131" s="21"/>
      <c r="UYR131" s="21"/>
      <c r="UYS131" s="21"/>
      <c r="UYT131" s="21"/>
      <c r="UYU131" s="21"/>
      <c r="UYV131" s="21"/>
      <c r="UYW131" s="21"/>
      <c r="UYX131" s="21"/>
      <c r="UYY131" s="21"/>
      <c r="UYZ131" s="21"/>
      <c r="UZA131" s="21"/>
      <c r="UZB131" s="21"/>
      <c r="UZC131" s="21"/>
      <c r="UZD131" s="21"/>
      <c r="UZE131" s="21"/>
      <c r="UZF131" s="21"/>
      <c r="UZG131" s="21"/>
      <c r="UZH131" s="21"/>
      <c r="UZI131" s="21"/>
      <c r="UZJ131" s="21"/>
      <c r="UZK131" s="21"/>
      <c r="UZL131" s="21"/>
      <c r="UZM131" s="21"/>
      <c r="UZN131" s="21"/>
      <c r="UZO131" s="21"/>
      <c r="UZP131" s="21"/>
      <c r="UZQ131" s="21"/>
      <c r="UZR131" s="21"/>
      <c r="UZS131" s="21"/>
      <c r="UZT131" s="21"/>
      <c r="UZU131" s="21"/>
      <c r="UZV131" s="21"/>
      <c r="UZW131" s="21"/>
      <c r="UZX131" s="21"/>
      <c r="UZY131" s="21"/>
      <c r="UZZ131" s="21"/>
      <c r="VAA131" s="21"/>
      <c r="VAB131" s="21"/>
      <c r="VAC131" s="21"/>
      <c r="VAD131" s="21"/>
      <c r="VAE131" s="21"/>
      <c r="VAF131" s="21"/>
      <c r="VAG131" s="21"/>
      <c r="VAH131" s="21"/>
      <c r="VAI131" s="21"/>
      <c r="VAJ131" s="21"/>
      <c r="VAK131" s="21"/>
      <c r="VAL131" s="21"/>
      <c r="VAM131" s="21"/>
      <c r="VAN131" s="21"/>
      <c r="VAO131" s="21"/>
      <c r="VAP131" s="21"/>
      <c r="VAQ131" s="21"/>
      <c r="VAR131" s="21"/>
      <c r="VAS131" s="21"/>
      <c r="VAT131" s="21"/>
      <c r="VAU131" s="21"/>
      <c r="VAV131" s="21"/>
      <c r="VAW131" s="21"/>
      <c r="VAX131" s="21"/>
      <c r="VAY131" s="21"/>
      <c r="VAZ131" s="21"/>
      <c r="VBA131" s="21"/>
      <c r="VBB131" s="21"/>
      <c r="VBC131" s="21"/>
      <c r="VBD131" s="21"/>
      <c r="VBE131" s="21"/>
      <c r="VBF131" s="21"/>
      <c r="VBG131" s="21"/>
      <c r="VBH131" s="21"/>
      <c r="VBI131" s="21"/>
      <c r="VBJ131" s="21"/>
      <c r="VBK131" s="21"/>
      <c r="VBL131" s="21"/>
      <c r="VBM131" s="21"/>
      <c r="VBN131" s="21"/>
      <c r="VBO131" s="21"/>
      <c r="VBP131" s="21"/>
      <c r="VBQ131" s="21"/>
      <c r="VBR131" s="21"/>
      <c r="VBS131" s="21"/>
      <c r="VBT131" s="21"/>
      <c r="VBU131" s="21"/>
      <c r="VBV131" s="21"/>
      <c r="VBW131" s="21"/>
      <c r="VBX131" s="21"/>
      <c r="VBY131" s="21"/>
      <c r="VBZ131" s="21"/>
      <c r="VCA131" s="21"/>
      <c r="VCB131" s="21"/>
      <c r="VCC131" s="21"/>
      <c r="VCD131" s="21"/>
      <c r="VCE131" s="21"/>
      <c r="VCF131" s="21"/>
      <c r="VCG131" s="21"/>
      <c r="VCH131" s="21"/>
      <c r="VCI131" s="21"/>
      <c r="VCJ131" s="21"/>
      <c r="VCK131" s="21"/>
      <c r="VCL131" s="21"/>
      <c r="VCM131" s="21"/>
      <c r="VCN131" s="21"/>
      <c r="VCO131" s="21"/>
      <c r="VCP131" s="21"/>
      <c r="VCQ131" s="21"/>
      <c r="VCR131" s="21"/>
      <c r="VCS131" s="21"/>
      <c r="VCT131" s="21"/>
      <c r="VCU131" s="21"/>
      <c r="VCV131" s="21"/>
      <c r="VCW131" s="21"/>
      <c r="VCX131" s="21"/>
      <c r="VCY131" s="21"/>
      <c r="VCZ131" s="21"/>
      <c r="VDA131" s="21"/>
      <c r="VDB131" s="21"/>
      <c r="VDC131" s="21"/>
      <c r="VDD131" s="21"/>
      <c r="VDE131" s="21"/>
      <c r="VDF131" s="21"/>
      <c r="VDG131" s="21"/>
      <c r="VDH131" s="21"/>
      <c r="VDI131" s="21"/>
      <c r="VDJ131" s="21"/>
      <c r="VDK131" s="21"/>
      <c r="VDL131" s="21"/>
      <c r="VDM131" s="21"/>
      <c r="VDN131" s="21"/>
      <c r="VDO131" s="21"/>
      <c r="VDP131" s="21"/>
      <c r="VDQ131" s="21"/>
      <c r="VDR131" s="21"/>
      <c r="VDS131" s="21"/>
      <c r="VDT131" s="21"/>
      <c r="VDU131" s="21"/>
      <c r="VDV131" s="21"/>
      <c r="VDW131" s="21"/>
      <c r="VDX131" s="21"/>
      <c r="VDY131" s="21"/>
      <c r="VDZ131" s="21"/>
      <c r="VEA131" s="21"/>
      <c r="VEB131" s="21"/>
      <c r="VEC131" s="21"/>
      <c r="VED131" s="21"/>
      <c r="VEE131" s="21"/>
      <c r="VEF131" s="21"/>
      <c r="VEG131" s="21"/>
      <c r="VEH131" s="21"/>
      <c r="VEI131" s="21"/>
      <c r="VEJ131" s="21"/>
      <c r="VEK131" s="21"/>
      <c r="VEL131" s="21"/>
      <c r="VEM131" s="21"/>
      <c r="VEN131" s="21"/>
      <c r="VEO131" s="21"/>
      <c r="VEP131" s="21"/>
      <c r="VEQ131" s="21"/>
      <c r="VER131" s="21"/>
      <c r="VES131" s="21"/>
      <c r="VET131" s="21"/>
      <c r="VEU131" s="21"/>
      <c r="VEV131" s="21"/>
      <c r="VEW131" s="21"/>
      <c r="VEX131" s="21"/>
      <c r="VEY131" s="21"/>
      <c r="VEZ131" s="21"/>
      <c r="VFA131" s="21"/>
      <c r="VFB131" s="21"/>
      <c r="VFC131" s="21"/>
      <c r="VFD131" s="21"/>
      <c r="VFE131" s="21"/>
      <c r="VFF131" s="21"/>
      <c r="VFG131" s="21"/>
      <c r="VFH131" s="21"/>
      <c r="VFI131" s="21"/>
      <c r="VFJ131" s="21"/>
      <c r="VFK131" s="21"/>
      <c r="VFL131" s="21"/>
      <c r="VFM131" s="21"/>
      <c r="VFN131" s="21"/>
      <c r="VFO131" s="21"/>
      <c r="VFP131" s="21"/>
      <c r="VFQ131" s="21"/>
      <c r="VFR131" s="21"/>
      <c r="VFS131" s="21"/>
      <c r="VFT131" s="21"/>
      <c r="VFU131" s="21"/>
      <c r="VFV131" s="21"/>
      <c r="VFW131" s="21"/>
      <c r="VFX131" s="21"/>
      <c r="VFY131" s="21"/>
      <c r="VFZ131" s="21"/>
      <c r="VGA131" s="21"/>
      <c r="VGB131" s="21"/>
      <c r="VGC131" s="21"/>
      <c r="VGD131" s="21"/>
      <c r="VGE131" s="21"/>
      <c r="VGF131" s="21"/>
      <c r="VGG131" s="21"/>
      <c r="VGH131" s="21"/>
      <c r="VGI131" s="21"/>
      <c r="VGJ131" s="21"/>
      <c r="VGK131" s="21"/>
      <c r="VGL131" s="21"/>
      <c r="VGM131" s="21"/>
      <c r="VGN131" s="21"/>
      <c r="VGO131" s="21"/>
      <c r="VGP131" s="21"/>
      <c r="VGQ131" s="21"/>
      <c r="VGR131" s="21"/>
      <c r="VGS131" s="21"/>
      <c r="VGT131" s="21"/>
      <c r="VGU131" s="21"/>
      <c r="VGV131" s="21"/>
      <c r="VGW131" s="21"/>
      <c r="VGX131" s="21"/>
      <c r="VGY131" s="21"/>
      <c r="VGZ131" s="21"/>
      <c r="VHA131" s="21"/>
      <c r="VHB131" s="21"/>
      <c r="VHC131" s="21"/>
      <c r="VHD131" s="21"/>
      <c r="VHE131" s="21"/>
      <c r="VHF131" s="21"/>
      <c r="VHG131" s="21"/>
      <c r="VHH131" s="21"/>
      <c r="VHI131" s="21"/>
      <c r="VHJ131" s="21"/>
      <c r="VHK131" s="21"/>
      <c r="VHL131" s="21"/>
      <c r="VHM131" s="21"/>
      <c r="VHN131" s="21"/>
      <c r="VHO131" s="21"/>
      <c r="VHP131" s="21"/>
      <c r="VHQ131" s="21"/>
      <c r="VHR131" s="21"/>
      <c r="VHS131" s="21"/>
      <c r="VHT131" s="21"/>
      <c r="VHU131" s="21"/>
      <c r="VHV131" s="21"/>
      <c r="VHW131" s="21"/>
      <c r="VHX131" s="21"/>
      <c r="VHY131" s="21"/>
      <c r="VHZ131" s="21"/>
      <c r="VIA131" s="21"/>
      <c r="VIB131" s="21"/>
      <c r="VIC131" s="21"/>
      <c r="VID131" s="21"/>
      <c r="VIE131" s="21"/>
      <c r="VIF131" s="21"/>
      <c r="VIG131" s="21"/>
      <c r="VIH131" s="21"/>
      <c r="VII131" s="21"/>
      <c r="VIJ131" s="21"/>
      <c r="VIK131" s="21"/>
      <c r="VIL131" s="21"/>
      <c r="VIM131" s="21"/>
      <c r="VIN131" s="21"/>
      <c r="VIO131" s="21"/>
      <c r="VIP131" s="21"/>
      <c r="VIQ131" s="21"/>
      <c r="VIR131" s="21"/>
      <c r="VIS131" s="21"/>
      <c r="VIT131" s="21"/>
      <c r="VIU131" s="21"/>
      <c r="VIV131" s="21"/>
      <c r="VIW131" s="21"/>
      <c r="VIX131" s="21"/>
      <c r="VIY131" s="21"/>
      <c r="VIZ131" s="21"/>
      <c r="VJA131" s="21"/>
      <c r="VJB131" s="21"/>
      <c r="VJC131" s="21"/>
      <c r="VJD131" s="21"/>
      <c r="VJE131" s="21"/>
      <c r="VJF131" s="21"/>
      <c r="VJG131" s="21"/>
      <c r="VJH131" s="21"/>
      <c r="VJI131" s="21"/>
      <c r="VJJ131" s="21"/>
      <c r="VJK131" s="21"/>
      <c r="VJL131" s="21"/>
      <c r="VJM131" s="21"/>
      <c r="VJN131" s="21"/>
      <c r="VJO131" s="21"/>
      <c r="VJP131" s="21"/>
      <c r="VJQ131" s="21"/>
      <c r="VJR131" s="21"/>
      <c r="VJS131" s="21"/>
      <c r="VJT131" s="21"/>
      <c r="VJU131" s="21"/>
      <c r="VJV131" s="21"/>
      <c r="VJW131" s="21"/>
      <c r="VJX131" s="21"/>
      <c r="VJY131" s="21"/>
      <c r="VJZ131" s="21"/>
      <c r="VKA131" s="21"/>
      <c r="VKB131" s="21"/>
      <c r="VKC131" s="21"/>
      <c r="VKD131" s="21"/>
      <c r="VKE131" s="21"/>
      <c r="VKF131" s="21"/>
      <c r="VKG131" s="21"/>
      <c r="VKH131" s="21"/>
      <c r="VKI131" s="21"/>
      <c r="VKJ131" s="21"/>
      <c r="VKK131" s="21"/>
      <c r="VKL131" s="21"/>
      <c r="VKM131" s="21"/>
      <c r="VKN131" s="21"/>
      <c r="VKO131" s="21"/>
      <c r="VKP131" s="21"/>
      <c r="VKQ131" s="21"/>
      <c r="VKR131" s="21"/>
      <c r="VKS131" s="21"/>
      <c r="VKT131" s="21"/>
      <c r="VKU131" s="21"/>
      <c r="VKV131" s="21"/>
      <c r="VKW131" s="21"/>
      <c r="VKX131" s="21"/>
      <c r="VKY131" s="21"/>
      <c r="VKZ131" s="21"/>
      <c r="VLA131" s="21"/>
      <c r="VLB131" s="21"/>
      <c r="VLC131" s="21"/>
      <c r="VLD131" s="21"/>
      <c r="VLE131" s="21"/>
      <c r="VLF131" s="21"/>
      <c r="VLG131" s="21"/>
      <c r="VLH131" s="21"/>
      <c r="VLI131" s="21"/>
      <c r="VLJ131" s="21"/>
      <c r="VLK131" s="21"/>
      <c r="VLL131" s="21"/>
      <c r="VLM131" s="21"/>
      <c r="VLN131" s="21"/>
      <c r="VLO131" s="21"/>
      <c r="VLP131" s="21"/>
      <c r="VLQ131" s="21"/>
      <c r="VLR131" s="21"/>
      <c r="VLS131" s="21"/>
      <c r="VLT131" s="21"/>
      <c r="VLU131" s="21"/>
      <c r="VLV131" s="21"/>
      <c r="VLW131" s="21"/>
      <c r="VLX131" s="21"/>
      <c r="VLY131" s="21"/>
      <c r="VLZ131" s="21"/>
      <c r="VMA131" s="21"/>
      <c r="VMB131" s="21"/>
      <c r="VMC131" s="21"/>
      <c r="VMD131" s="21"/>
      <c r="VME131" s="21"/>
      <c r="VMF131" s="21"/>
      <c r="VMG131" s="21"/>
      <c r="VMH131" s="21"/>
      <c r="VMI131" s="21"/>
      <c r="VMJ131" s="21"/>
      <c r="VMK131" s="21"/>
      <c r="VML131" s="21"/>
      <c r="VMM131" s="21"/>
      <c r="VMN131" s="21"/>
      <c r="VMO131" s="21"/>
      <c r="VMP131" s="21"/>
      <c r="VMQ131" s="21"/>
      <c r="VMR131" s="21"/>
      <c r="VMS131" s="21"/>
      <c r="VMT131" s="21"/>
      <c r="VMU131" s="21"/>
      <c r="VMV131" s="21"/>
      <c r="VMW131" s="21"/>
      <c r="VMX131" s="21"/>
      <c r="VMY131" s="21"/>
      <c r="VMZ131" s="21"/>
      <c r="VNA131" s="21"/>
      <c r="VNB131" s="21"/>
      <c r="VNC131" s="21"/>
      <c r="VND131" s="21"/>
      <c r="VNE131" s="21"/>
      <c r="VNF131" s="21"/>
      <c r="VNG131" s="21"/>
      <c r="VNH131" s="21"/>
      <c r="VNI131" s="21"/>
      <c r="VNJ131" s="21"/>
      <c r="VNK131" s="21"/>
      <c r="VNL131" s="21"/>
      <c r="VNM131" s="21"/>
      <c r="VNN131" s="21"/>
      <c r="VNO131" s="21"/>
      <c r="VNP131" s="21"/>
      <c r="VNQ131" s="21"/>
      <c r="VNR131" s="21"/>
      <c r="VNS131" s="21"/>
      <c r="VNT131" s="21"/>
      <c r="VNU131" s="21"/>
      <c r="VNV131" s="21"/>
      <c r="VNW131" s="21"/>
      <c r="VNX131" s="21"/>
      <c r="VNY131" s="21"/>
      <c r="VNZ131" s="21"/>
      <c r="VOA131" s="21"/>
      <c r="VOB131" s="21"/>
      <c r="VOC131" s="21"/>
      <c r="VOD131" s="21"/>
      <c r="VOE131" s="21"/>
      <c r="VOF131" s="21"/>
      <c r="VOG131" s="21"/>
      <c r="VOH131" s="21"/>
      <c r="VOI131" s="21"/>
      <c r="VOJ131" s="21"/>
      <c r="VOK131" s="21"/>
      <c r="VOL131" s="21"/>
      <c r="VOM131" s="21"/>
      <c r="VON131" s="21"/>
      <c r="VOO131" s="21"/>
      <c r="VOP131" s="21"/>
      <c r="VOQ131" s="21"/>
      <c r="VOR131" s="21"/>
      <c r="VOS131" s="21"/>
      <c r="VOT131" s="21"/>
      <c r="VOU131" s="21"/>
      <c r="VOV131" s="21"/>
      <c r="VOW131" s="21"/>
      <c r="VOX131" s="21"/>
      <c r="VOY131" s="21"/>
      <c r="VOZ131" s="21"/>
      <c r="VPA131" s="21"/>
      <c r="VPB131" s="21"/>
      <c r="VPC131" s="21"/>
      <c r="VPD131" s="21"/>
      <c r="VPE131" s="21"/>
      <c r="VPF131" s="21"/>
      <c r="VPG131" s="21"/>
      <c r="VPH131" s="21"/>
      <c r="VPI131" s="21"/>
      <c r="VPJ131" s="21"/>
      <c r="VPK131" s="21"/>
      <c r="VPL131" s="21"/>
      <c r="VPM131" s="21"/>
      <c r="VPN131" s="21"/>
      <c r="VPO131" s="21"/>
      <c r="VPP131" s="21"/>
      <c r="VPQ131" s="21"/>
      <c r="VPR131" s="21"/>
      <c r="VPS131" s="21"/>
      <c r="VPT131" s="21"/>
      <c r="VPU131" s="21"/>
      <c r="VPV131" s="21"/>
      <c r="VPW131" s="21"/>
      <c r="VPX131" s="21"/>
      <c r="VPY131" s="21"/>
      <c r="VPZ131" s="21"/>
      <c r="VQA131" s="21"/>
      <c r="VQB131" s="21"/>
      <c r="VQC131" s="21"/>
      <c r="VQD131" s="21"/>
      <c r="VQE131" s="21"/>
      <c r="VQF131" s="21"/>
      <c r="VQG131" s="21"/>
      <c r="VQH131" s="21"/>
      <c r="VQI131" s="21"/>
      <c r="VQJ131" s="21"/>
      <c r="VQK131" s="21"/>
      <c r="VQL131" s="21"/>
      <c r="VQM131" s="21"/>
      <c r="VQN131" s="21"/>
      <c r="VQO131" s="21"/>
      <c r="VQP131" s="21"/>
      <c r="VQQ131" s="21"/>
      <c r="VQR131" s="21"/>
      <c r="VQS131" s="21"/>
      <c r="VQT131" s="21"/>
      <c r="VQU131" s="21"/>
      <c r="VQV131" s="21"/>
      <c r="VQW131" s="21"/>
      <c r="VQX131" s="21"/>
      <c r="VQY131" s="21"/>
      <c r="VQZ131" s="21"/>
      <c r="VRA131" s="21"/>
      <c r="VRB131" s="21"/>
      <c r="VRC131" s="21"/>
      <c r="VRD131" s="21"/>
      <c r="VRE131" s="21"/>
      <c r="VRF131" s="21"/>
      <c r="VRG131" s="21"/>
      <c r="VRH131" s="21"/>
      <c r="VRI131" s="21"/>
      <c r="VRJ131" s="21"/>
      <c r="VRK131" s="21"/>
      <c r="VRL131" s="21"/>
      <c r="VRM131" s="21"/>
      <c r="VRN131" s="21"/>
      <c r="VRO131" s="21"/>
      <c r="VRP131" s="21"/>
      <c r="VRQ131" s="21"/>
      <c r="VRR131" s="21"/>
      <c r="VRS131" s="21"/>
      <c r="VRT131" s="21"/>
      <c r="VRU131" s="21"/>
      <c r="VRV131" s="21"/>
      <c r="VRW131" s="21"/>
      <c r="VRX131" s="21"/>
      <c r="VRY131" s="21"/>
      <c r="VRZ131" s="21"/>
      <c r="VSA131" s="21"/>
      <c r="VSB131" s="21"/>
      <c r="VSC131" s="21"/>
      <c r="VSD131" s="21"/>
      <c r="VSE131" s="21"/>
      <c r="VSF131" s="21"/>
      <c r="VSG131" s="21"/>
      <c r="VSH131" s="21"/>
      <c r="VSI131" s="21"/>
      <c r="VSJ131" s="21"/>
      <c r="VSK131" s="21"/>
      <c r="VSL131" s="21"/>
      <c r="VSM131" s="21"/>
      <c r="VSN131" s="21"/>
      <c r="VSO131" s="21"/>
      <c r="VSP131" s="21"/>
      <c r="VSQ131" s="21"/>
      <c r="VSR131" s="21"/>
      <c r="VSS131" s="21"/>
      <c r="VST131" s="21"/>
      <c r="VSU131" s="21"/>
      <c r="VSV131" s="21"/>
      <c r="VSW131" s="21"/>
      <c r="VSX131" s="21"/>
      <c r="VSY131" s="21"/>
      <c r="VSZ131" s="21"/>
      <c r="VTA131" s="21"/>
      <c r="VTB131" s="21"/>
      <c r="VTC131" s="21"/>
      <c r="VTD131" s="21"/>
      <c r="VTE131" s="21"/>
      <c r="VTF131" s="21"/>
      <c r="VTG131" s="21"/>
      <c r="VTH131" s="21"/>
      <c r="VTI131" s="21"/>
      <c r="VTJ131" s="21"/>
      <c r="VTK131" s="21"/>
      <c r="VTL131" s="21"/>
      <c r="VTM131" s="21"/>
      <c r="VTN131" s="21"/>
      <c r="VTO131" s="21"/>
      <c r="VTP131" s="21"/>
      <c r="VTQ131" s="21"/>
      <c r="VTR131" s="21"/>
      <c r="VTS131" s="21"/>
      <c r="VTT131" s="21"/>
      <c r="VTU131" s="21"/>
      <c r="VTV131" s="21"/>
      <c r="VTW131" s="21"/>
      <c r="VTX131" s="21"/>
      <c r="VTY131" s="21"/>
      <c r="VTZ131" s="21"/>
      <c r="VUA131" s="21"/>
      <c r="VUB131" s="21"/>
      <c r="VUC131" s="21"/>
      <c r="VUD131" s="21"/>
      <c r="VUE131" s="21"/>
      <c r="VUF131" s="21"/>
      <c r="VUG131" s="21"/>
      <c r="VUH131" s="21"/>
      <c r="VUI131" s="21"/>
      <c r="VUJ131" s="21"/>
      <c r="VUK131" s="21"/>
      <c r="VUL131" s="21"/>
      <c r="VUM131" s="21"/>
      <c r="VUN131" s="21"/>
      <c r="VUO131" s="21"/>
      <c r="VUP131" s="21"/>
      <c r="VUQ131" s="21"/>
      <c r="VUR131" s="21"/>
      <c r="VUS131" s="21"/>
      <c r="VUT131" s="21"/>
      <c r="VUU131" s="21"/>
      <c r="VUV131" s="21"/>
      <c r="VUW131" s="21"/>
      <c r="VUX131" s="21"/>
      <c r="VUY131" s="21"/>
      <c r="VUZ131" s="21"/>
      <c r="VVA131" s="21"/>
      <c r="VVB131" s="21"/>
      <c r="VVC131" s="21"/>
      <c r="VVD131" s="21"/>
      <c r="VVE131" s="21"/>
      <c r="VVF131" s="21"/>
      <c r="VVG131" s="21"/>
      <c r="VVH131" s="21"/>
      <c r="VVI131" s="21"/>
      <c r="VVJ131" s="21"/>
      <c r="VVK131" s="21"/>
      <c r="VVL131" s="21"/>
      <c r="VVM131" s="21"/>
      <c r="VVN131" s="21"/>
      <c r="VVO131" s="21"/>
      <c r="VVP131" s="21"/>
      <c r="VVQ131" s="21"/>
      <c r="VVR131" s="21"/>
      <c r="VVS131" s="21"/>
      <c r="VVT131" s="21"/>
      <c r="VVU131" s="21"/>
      <c r="VVV131" s="21"/>
      <c r="VVW131" s="21"/>
      <c r="VVX131" s="21"/>
      <c r="VVY131" s="21"/>
      <c r="VVZ131" s="21"/>
      <c r="VWA131" s="21"/>
      <c r="VWB131" s="21"/>
      <c r="VWC131" s="21"/>
      <c r="VWD131" s="21"/>
      <c r="VWE131" s="21"/>
      <c r="VWF131" s="21"/>
      <c r="VWG131" s="21"/>
      <c r="VWH131" s="21"/>
      <c r="VWI131" s="21"/>
      <c r="VWJ131" s="21"/>
      <c r="VWK131" s="21"/>
      <c r="VWL131" s="21"/>
      <c r="VWM131" s="21"/>
      <c r="VWN131" s="21"/>
      <c r="VWO131" s="21"/>
      <c r="VWP131" s="21"/>
      <c r="VWQ131" s="21"/>
      <c r="VWR131" s="21"/>
      <c r="VWS131" s="21"/>
      <c r="VWT131" s="21"/>
      <c r="VWU131" s="21"/>
      <c r="VWV131" s="21"/>
      <c r="VWW131" s="21"/>
      <c r="VWX131" s="21"/>
      <c r="VWY131" s="21"/>
      <c r="VWZ131" s="21"/>
      <c r="VXA131" s="21"/>
      <c r="VXB131" s="21"/>
      <c r="VXC131" s="21"/>
      <c r="VXD131" s="21"/>
      <c r="VXE131" s="21"/>
      <c r="VXF131" s="21"/>
      <c r="VXG131" s="21"/>
      <c r="VXH131" s="21"/>
      <c r="VXI131" s="21"/>
      <c r="VXJ131" s="21"/>
      <c r="VXK131" s="21"/>
      <c r="VXL131" s="21"/>
      <c r="VXM131" s="21"/>
      <c r="VXN131" s="21"/>
      <c r="VXO131" s="21"/>
      <c r="VXP131" s="21"/>
      <c r="VXQ131" s="21"/>
      <c r="VXR131" s="21"/>
      <c r="VXS131" s="21"/>
      <c r="VXT131" s="21"/>
      <c r="VXU131" s="21"/>
      <c r="VXV131" s="21"/>
      <c r="VXW131" s="21"/>
      <c r="VXX131" s="21"/>
      <c r="VXY131" s="21"/>
      <c r="VXZ131" s="21"/>
      <c r="VYA131" s="21"/>
      <c r="VYB131" s="21"/>
      <c r="VYC131" s="21"/>
      <c r="VYD131" s="21"/>
      <c r="VYE131" s="21"/>
      <c r="VYF131" s="21"/>
      <c r="VYG131" s="21"/>
      <c r="VYH131" s="21"/>
      <c r="VYI131" s="21"/>
      <c r="VYJ131" s="21"/>
      <c r="VYK131" s="21"/>
      <c r="VYL131" s="21"/>
      <c r="VYM131" s="21"/>
      <c r="VYN131" s="21"/>
      <c r="VYO131" s="21"/>
      <c r="VYP131" s="21"/>
      <c r="VYQ131" s="21"/>
      <c r="VYR131" s="21"/>
      <c r="VYS131" s="21"/>
      <c r="VYT131" s="21"/>
      <c r="VYU131" s="21"/>
      <c r="VYV131" s="21"/>
      <c r="VYW131" s="21"/>
      <c r="VYX131" s="21"/>
      <c r="VYY131" s="21"/>
      <c r="VYZ131" s="21"/>
      <c r="VZA131" s="21"/>
      <c r="VZB131" s="21"/>
      <c r="VZC131" s="21"/>
      <c r="VZD131" s="21"/>
      <c r="VZE131" s="21"/>
      <c r="VZF131" s="21"/>
      <c r="VZG131" s="21"/>
      <c r="VZH131" s="21"/>
      <c r="VZI131" s="21"/>
      <c r="VZJ131" s="21"/>
      <c r="VZK131" s="21"/>
      <c r="VZL131" s="21"/>
      <c r="VZM131" s="21"/>
      <c r="VZN131" s="21"/>
      <c r="VZO131" s="21"/>
      <c r="VZP131" s="21"/>
      <c r="VZQ131" s="21"/>
      <c r="VZR131" s="21"/>
      <c r="VZS131" s="21"/>
      <c r="VZT131" s="21"/>
      <c r="VZU131" s="21"/>
      <c r="VZV131" s="21"/>
      <c r="VZW131" s="21"/>
      <c r="VZX131" s="21"/>
      <c r="VZY131" s="21"/>
      <c r="VZZ131" s="21"/>
      <c r="WAA131" s="21"/>
      <c r="WAB131" s="21"/>
      <c r="WAC131" s="21"/>
      <c r="WAD131" s="21"/>
      <c r="WAE131" s="21"/>
      <c r="WAF131" s="21"/>
      <c r="WAG131" s="21"/>
      <c r="WAH131" s="21"/>
      <c r="WAI131" s="21"/>
      <c r="WAJ131" s="21"/>
      <c r="WAK131" s="21"/>
      <c r="WAL131" s="21"/>
      <c r="WAM131" s="21"/>
      <c r="WAN131" s="21"/>
      <c r="WAO131" s="21"/>
      <c r="WAP131" s="21"/>
      <c r="WAQ131" s="21"/>
      <c r="WAR131" s="21"/>
      <c r="WAS131" s="21"/>
      <c r="WAT131" s="21"/>
      <c r="WAU131" s="21"/>
      <c r="WAV131" s="21"/>
      <c r="WAW131" s="21"/>
      <c r="WAX131" s="21"/>
      <c r="WAY131" s="21"/>
      <c r="WAZ131" s="21"/>
      <c r="WBA131" s="21"/>
      <c r="WBB131" s="21"/>
      <c r="WBC131" s="21"/>
      <c r="WBD131" s="21"/>
      <c r="WBE131" s="21"/>
      <c r="WBF131" s="21"/>
      <c r="WBG131" s="21"/>
      <c r="WBH131" s="21"/>
      <c r="WBI131" s="21"/>
      <c r="WBJ131" s="21"/>
      <c r="WBK131" s="21"/>
      <c r="WBL131" s="21"/>
      <c r="WBM131" s="21"/>
      <c r="WBN131" s="21"/>
      <c r="WBO131" s="21"/>
      <c r="WBP131" s="21"/>
      <c r="WBQ131" s="21"/>
      <c r="WBR131" s="21"/>
      <c r="WBS131" s="21"/>
      <c r="WBT131" s="21"/>
      <c r="WBU131" s="21"/>
      <c r="WBV131" s="21"/>
      <c r="WBW131" s="21"/>
      <c r="WBX131" s="21"/>
      <c r="WBY131" s="21"/>
      <c r="WBZ131" s="21"/>
      <c r="WCA131" s="21"/>
      <c r="WCB131" s="21"/>
      <c r="WCC131" s="21"/>
      <c r="WCD131" s="21"/>
      <c r="WCE131" s="21"/>
      <c r="WCF131" s="21"/>
      <c r="WCG131" s="21"/>
      <c r="WCH131" s="21"/>
      <c r="WCI131" s="21"/>
      <c r="WCJ131" s="21"/>
      <c r="WCK131" s="21"/>
      <c r="WCL131" s="21"/>
      <c r="WCM131" s="21"/>
      <c r="WCN131" s="21"/>
      <c r="WCO131" s="21"/>
      <c r="WCP131" s="21"/>
      <c r="WCQ131" s="21"/>
      <c r="WCR131" s="21"/>
      <c r="WCS131" s="21"/>
      <c r="WCT131" s="21"/>
      <c r="WCU131" s="21"/>
      <c r="WCV131" s="21"/>
      <c r="WCW131" s="21"/>
      <c r="WCX131" s="21"/>
      <c r="WCY131" s="21"/>
      <c r="WCZ131" s="21"/>
      <c r="WDA131" s="21"/>
      <c r="WDB131" s="21"/>
      <c r="WDC131" s="21"/>
      <c r="WDD131" s="21"/>
      <c r="WDE131" s="21"/>
      <c r="WDF131" s="21"/>
      <c r="WDG131" s="21"/>
      <c r="WDH131" s="21"/>
      <c r="WDI131" s="21"/>
      <c r="WDJ131" s="21"/>
      <c r="WDK131" s="21"/>
      <c r="WDL131" s="21"/>
      <c r="WDM131" s="21"/>
      <c r="WDN131" s="21"/>
      <c r="WDO131" s="21"/>
      <c r="WDP131" s="21"/>
      <c r="WDQ131" s="21"/>
      <c r="WDR131" s="21"/>
      <c r="WDS131" s="21"/>
      <c r="WDT131" s="21"/>
      <c r="WDU131" s="21"/>
      <c r="WDV131" s="21"/>
      <c r="WDW131" s="21"/>
      <c r="WDX131" s="21"/>
      <c r="WDY131" s="21"/>
      <c r="WDZ131" s="21"/>
      <c r="WEA131" s="21"/>
      <c r="WEB131" s="21"/>
      <c r="WEC131" s="21"/>
      <c r="WED131" s="21"/>
      <c r="WEE131" s="21"/>
      <c r="WEF131" s="21"/>
      <c r="WEG131" s="21"/>
      <c r="WEH131" s="21"/>
      <c r="WEI131" s="21"/>
      <c r="WEJ131" s="21"/>
      <c r="WEK131" s="21"/>
      <c r="WEL131" s="21"/>
      <c r="WEM131" s="21"/>
      <c r="WEN131" s="21"/>
      <c r="WEO131" s="21"/>
      <c r="WEP131" s="21"/>
      <c r="WEQ131" s="21"/>
      <c r="WER131" s="21"/>
      <c r="WES131" s="21"/>
      <c r="WET131" s="21"/>
      <c r="WEU131" s="21"/>
      <c r="WEV131" s="21"/>
      <c r="WEW131" s="21"/>
      <c r="WEX131" s="21"/>
      <c r="WEY131" s="21"/>
      <c r="WEZ131" s="21"/>
      <c r="WFA131" s="21"/>
      <c r="WFB131" s="21"/>
      <c r="WFC131" s="21"/>
      <c r="WFD131" s="21"/>
      <c r="WFE131" s="21"/>
      <c r="WFF131" s="21"/>
      <c r="WFG131" s="21"/>
      <c r="WFH131" s="21"/>
      <c r="WFI131" s="21"/>
      <c r="WFJ131" s="21"/>
      <c r="WFK131" s="21"/>
      <c r="WFL131" s="21"/>
      <c r="WFM131" s="21"/>
      <c r="WFN131" s="21"/>
      <c r="WFO131" s="21"/>
      <c r="WFP131" s="21"/>
      <c r="WFQ131" s="21"/>
      <c r="WFR131" s="21"/>
      <c r="WFS131" s="21"/>
      <c r="WFT131" s="21"/>
      <c r="WFU131" s="21"/>
      <c r="WFV131" s="21"/>
      <c r="WFW131" s="21"/>
      <c r="WFX131" s="21"/>
      <c r="WFY131" s="21"/>
      <c r="WFZ131" s="21"/>
      <c r="WGA131" s="21"/>
      <c r="WGB131" s="21"/>
      <c r="WGC131" s="21"/>
      <c r="WGD131" s="21"/>
      <c r="WGE131" s="21"/>
      <c r="WGF131" s="21"/>
      <c r="WGG131" s="21"/>
      <c r="WGH131" s="21"/>
      <c r="WGI131" s="21"/>
      <c r="WGJ131" s="21"/>
      <c r="WGK131" s="21"/>
      <c r="WGL131" s="21"/>
      <c r="WGM131" s="21"/>
      <c r="WGN131" s="21"/>
      <c r="WGO131" s="21"/>
      <c r="WGP131" s="21"/>
      <c r="WGQ131" s="21"/>
      <c r="WGR131" s="21"/>
      <c r="WGS131" s="21"/>
      <c r="WGT131" s="21"/>
      <c r="WGU131" s="21"/>
      <c r="WGV131" s="21"/>
      <c r="WGW131" s="21"/>
      <c r="WGX131" s="21"/>
      <c r="WGY131" s="21"/>
      <c r="WGZ131" s="21"/>
      <c r="WHA131" s="21"/>
      <c r="WHB131" s="21"/>
      <c r="WHC131" s="21"/>
      <c r="WHD131" s="21"/>
      <c r="WHE131" s="21"/>
      <c r="WHF131" s="21"/>
      <c r="WHG131" s="21"/>
      <c r="WHH131" s="21"/>
      <c r="WHI131" s="21"/>
      <c r="WHJ131" s="21"/>
      <c r="WHK131" s="21"/>
      <c r="WHL131" s="21"/>
      <c r="WHM131" s="21"/>
      <c r="WHN131" s="21"/>
      <c r="WHO131" s="21"/>
      <c r="WHP131" s="21"/>
      <c r="WHQ131" s="21"/>
      <c r="WHR131" s="21"/>
      <c r="WHS131" s="21"/>
      <c r="WHT131" s="21"/>
      <c r="WHU131" s="21"/>
      <c r="WHV131" s="21"/>
      <c r="WHW131" s="21"/>
      <c r="WHX131" s="21"/>
      <c r="WHY131" s="21"/>
      <c r="WHZ131" s="21"/>
      <c r="WIA131" s="21"/>
      <c r="WIB131" s="21"/>
      <c r="WIC131" s="21"/>
      <c r="WID131" s="21"/>
      <c r="WIE131" s="21"/>
      <c r="WIF131" s="21"/>
      <c r="WIG131" s="21"/>
      <c r="WIH131" s="21"/>
      <c r="WII131" s="21"/>
      <c r="WIJ131" s="21"/>
      <c r="WIK131" s="21"/>
      <c r="WIL131" s="21"/>
      <c r="WIM131" s="21"/>
      <c r="WIN131" s="21"/>
      <c r="WIO131" s="21"/>
      <c r="WIP131" s="21"/>
      <c r="WIQ131" s="21"/>
      <c r="WIR131" s="21"/>
      <c r="WIS131" s="21"/>
      <c r="WIT131" s="21"/>
      <c r="WIU131" s="21"/>
      <c r="WIV131" s="21"/>
      <c r="WIW131" s="21"/>
      <c r="WIX131" s="21"/>
      <c r="WIY131" s="21"/>
      <c r="WIZ131" s="21"/>
      <c r="WJA131" s="21"/>
      <c r="WJB131" s="21"/>
      <c r="WJC131" s="21"/>
      <c r="WJD131" s="21"/>
      <c r="WJE131" s="21"/>
      <c r="WJF131" s="21"/>
      <c r="WJG131" s="21"/>
      <c r="WJH131" s="21"/>
      <c r="WJI131" s="21"/>
      <c r="WJJ131" s="21"/>
      <c r="WJK131" s="21"/>
      <c r="WJL131" s="21"/>
      <c r="WJM131" s="21"/>
      <c r="WJN131" s="21"/>
      <c r="WJO131" s="21"/>
      <c r="WJP131" s="21"/>
      <c r="WJQ131" s="21"/>
      <c r="WJR131" s="21"/>
      <c r="WJS131" s="21"/>
      <c r="WJT131" s="21"/>
      <c r="WJU131" s="21"/>
      <c r="WJV131" s="21"/>
      <c r="WJW131" s="21"/>
      <c r="WJX131" s="21"/>
      <c r="WJY131" s="21"/>
      <c r="WJZ131" s="21"/>
      <c r="WKA131" s="21"/>
      <c r="WKB131" s="21"/>
      <c r="WKC131" s="21"/>
      <c r="WKD131" s="21"/>
      <c r="WKE131" s="21"/>
      <c r="WKF131" s="21"/>
      <c r="WKG131" s="21"/>
      <c r="WKH131" s="21"/>
      <c r="WKI131" s="21"/>
      <c r="WKJ131" s="21"/>
      <c r="WKK131" s="21"/>
      <c r="WKL131" s="21"/>
      <c r="WKM131" s="21"/>
      <c r="WKN131" s="21"/>
      <c r="WKO131" s="21"/>
      <c r="WKP131" s="21"/>
      <c r="WKQ131" s="21"/>
      <c r="WKR131" s="21"/>
      <c r="WKS131" s="21"/>
      <c r="WKT131" s="21"/>
      <c r="WKU131" s="21"/>
      <c r="WKV131" s="21"/>
      <c r="WKW131" s="21"/>
      <c r="WKX131" s="21"/>
      <c r="WKY131" s="21"/>
      <c r="WKZ131" s="21"/>
      <c r="WLA131" s="21"/>
      <c r="WLB131" s="21"/>
      <c r="WLC131" s="21"/>
      <c r="WLD131" s="21"/>
      <c r="WLE131" s="21"/>
      <c r="WLF131" s="21"/>
      <c r="WLG131" s="21"/>
      <c r="WLH131" s="21"/>
      <c r="WLI131" s="21"/>
      <c r="WLJ131" s="21"/>
      <c r="WLK131" s="21"/>
      <c r="WLL131" s="21"/>
      <c r="WLM131" s="21"/>
      <c r="WLN131" s="21"/>
      <c r="WLO131" s="21"/>
      <c r="WLP131" s="21"/>
      <c r="WLQ131" s="21"/>
      <c r="WLR131" s="21"/>
      <c r="WLS131" s="21"/>
      <c r="WLT131" s="21"/>
      <c r="WLU131" s="21"/>
      <c r="WLV131" s="21"/>
      <c r="WLW131" s="21"/>
      <c r="WLX131" s="21"/>
      <c r="WLY131" s="21"/>
      <c r="WLZ131" s="21"/>
      <c r="WMA131" s="21"/>
      <c r="WMB131" s="21"/>
      <c r="WMC131" s="21"/>
      <c r="WMD131" s="21"/>
      <c r="WME131" s="21"/>
      <c r="WMF131" s="21"/>
      <c r="WMG131" s="21"/>
      <c r="WMH131" s="21"/>
      <c r="WMI131" s="21"/>
      <c r="WMJ131" s="21"/>
      <c r="WMK131" s="21"/>
      <c r="WML131" s="21"/>
      <c r="WMM131" s="21"/>
      <c r="WMN131" s="21"/>
      <c r="WMO131" s="21"/>
      <c r="WMP131" s="21"/>
      <c r="WMQ131" s="21"/>
      <c r="WMR131" s="21"/>
      <c r="WMS131" s="21"/>
      <c r="WMT131" s="21"/>
      <c r="WMU131" s="21"/>
      <c r="WMV131" s="21"/>
      <c r="WMW131" s="21"/>
      <c r="WMX131" s="21"/>
      <c r="WMY131" s="21"/>
      <c r="WMZ131" s="21"/>
      <c r="WNA131" s="21"/>
      <c r="WNB131" s="21"/>
      <c r="WNC131" s="21"/>
      <c r="WND131" s="21"/>
      <c r="WNE131" s="21"/>
      <c r="WNF131" s="21"/>
      <c r="WNG131" s="21"/>
      <c r="WNH131" s="21"/>
      <c r="WNI131" s="21"/>
      <c r="WNJ131" s="21"/>
      <c r="WNK131" s="21"/>
      <c r="WNL131" s="21"/>
      <c r="WNM131" s="21"/>
      <c r="WNN131" s="21"/>
      <c r="WNO131" s="21"/>
      <c r="WNP131" s="21"/>
      <c r="WNQ131" s="21"/>
      <c r="WNR131" s="21"/>
      <c r="WNS131" s="21"/>
      <c r="WNT131" s="21"/>
      <c r="WNU131" s="21"/>
      <c r="WNV131" s="21"/>
      <c r="WNW131" s="21"/>
      <c r="WNX131" s="21"/>
      <c r="WNY131" s="21"/>
      <c r="WNZ131" s="21"/>
      <c r="WOA131" s="21"/>
      <c r="WOB131" s="21"/>
      <c r="WOC131" s="21"/>
      <c r="WOD131" s="21"/>
      <c r="WOE131" s="21"/>
      <c r="WOF131" s="21"/>
      <c r="WOG131" s="21"/>
      <c r="WOH131" s="21"/>
      <c r="WOI131" s="21"/>
      <c r="WOJ131" s="21"/>
      <c r="WOK131" s="21"/>
      <c r="WOL131" s="21"/>
      <c r="WOM131" s="21"/>
      <c r="WON131" s="21"/>
      <c r="WOO131" s="21"/>
      <c r="WOP131" s="21"/>
      <c r="WOQ131" s="21"/>
      <c r="WOR131" s="21"/>
      <c r="WOS131" s="21"/>
      <c r="WOT131" s="21"/>
      <c r="WOU131" s="21"/>
      <c r="WOV131" s="21"/>
      <c r="WOW131" s="21"/>
      <c r="WOX131" s="21"/>
      <c r="WOY131" s="21"/>
      <c r="WOZ131" s="21"/>
      <c r="WPA131" s="21"/>
      <c r="WPB131" s="21"/>
      <c r="WPC131" s="21"/>
      <c r="WPD131" s="21"/>
      <c r="WPE131" s="21"/>
      <c r="WPF131" s="21"/>
      <c r="WPG131" s="21"/>
      <c r="WPH131" s="21"/>
      <c r="WPI131" s="21"/>
      <c r="WPJ131" s="21"/>
      <c r="WPK131" s="21"/>
      <c r="WPL131" s="21"/>
      <c r="WPM131" s="21"/>
      <c r="WPN131" s="21"/>
      <c r="WPO131" s="21"/>
      <c r="WPP131" s="21"/>
      <c r="WPQ131" s="21"/>
      <c r="WPR131" s="21"/>
      <c r="WPS131" s="21"/>
      <c r="WPT131" s="21"/>
      <c r="WPU131" s="21"/>
      <c r="WPV131" s="21"/>
      <c r="WPW131" s="21"/>
      <c r="WPX131" s="21"/>
      <c r="WPY131" s="21"/>
      <c r="WPZ131" s="21"/>
      <c r="WQA131" s="21"/>
      <c r="WQB131" s="21"/>
      <c r="WQC131" s="21"/>
      <c r="WQD131" s="21"/>
      <c r="WQE131" s="21"/>
      <c r="WQF131" s="21"/>
      <c r="WQG131" s="21"/>
      <c r="WQH131" s="21"/>
      <c r="WQI131" s="21"/>
      <c r="WQJ131" s="21"/>
      <c r="WQK131" s="21"/>
      <c r="WQL131" s="21"/>
      <c r="WQM131" s="21"/>
      <c r="WQN131" s="21"/>
      <c r="WQO131" s="21"/>
      <c r="WQP131" s="21"/>
      <c r="WQQ131" s="21"/>
      <c r="WQR131" s="21"/>
      <c r="WQS131" s="21"/>
      <c r="WQT131" s="21"/>
      <c r="WQU131" s="21"/>
      <c r="WQV131" s="21"/>
      <c r="WQW131" s="21"/>
      <c r="WQX131" s="21"/>
      <c r="WQY131" s="21"/>
      <c r="WQZ131" s="21"/>
      <c r="WRA131" s="21"/>
      <c r="WRB131" s="21"/>
      <c r="WRC131" s="21"/>
      <c r="WRD131" s="21"/>
      <c r="WRE131" s="21"/>
      <c r="WRF131" s="21"/>
      <c r="WRG131" s="21"/>
      <c r="WRH131" s="21"/>
      <c r="WRI131" s="21"/>
      <c r="WRJ131" s="21"/>
      <c r="WRK131" s="21"/>
      <c r="WRL131" s="21"/>
      <c r="WRM131" s="21"/>
      <c r="WRN131" s="21"/>
      <c r="WRO131" s="21"/>
      <c r="WRP131" s="21"/>
      <c r="WRQ131" s="21"/>
      <c r="WRR131" s="21"/>
      <c r="WRS131" s="21"/>
      <c r="WRT131" s="21"/>
      <c r="WRU131" s="21"/>
      <c r="WRV131" s="21"/>
      <c r="WRW131" s="21"/>
      <c r="WRX131" s="21"/>
      <c r="WRY131" s="21"/>
      <c r="WRZ131" s="21"/>
      <c r="WSA131" s="21"/>
      <c r="WSB131" s="21"/>
      <c r="WSC131" s="21"/>
      <c r="WSD131" s="21"/>
      <c r="WSE131" s="21"/>
      <c r="WSF131" s="21"/>
      <c r="WSG131" s="21"/>
      <c r="WSH131" s="21"/>
      <c r="WSI131" s="21"/>
      <c r="WSJ131" s="21"/>
      <c r="WSK131" s="21"/>
      <c r="WSL131" s="21"/>
      <c r="WSM131" s="21"/>
      <c r="WSN131" s="21"/>
      <c r="WSO131" s="21"/>
      <c r="WSP131" s="21"/>
      <c r="WSQ131" s="21"/>
      <c r="WSR131" s="21"/>
      <c r="WSS131" s="21"/>
      <c r="WST131" s="21"/>
      <c r="WSU131" s="21"/>
      <c r="WSV131" s="21"/>
      <c r="WSW131" s="21"/>
      <c r="WSX131" s="21"/>
      <c r="WSY131" s="21"/>
      <c r="WSZ131" s="21"/>
      <c r="WTA131" s="21"/>
      <c r="WTB131" s="21"/>
      <c r="WTC131" s="21"/>
      <c r="WTD131" s="21"/>
      <c r="WTE131" s="21"/>
      <c r="WTF131" s="21"/>
      <c r="WTG131" s="21"/>
      <c r="WTH131" s="21"/>
      <c r="WTI131" s="21"/>
      <c r="WTJ131" s="21"/>
      <c r="WTK131" s="21"/>
      <c r="WTL131" s="21"/>
      <c r="WTM131" s="21"/>
      <c r="WTN131" s="21"/>
      <c r="WTO131" s="21"/>
      <c r="WTP131" s="21"/>
      <c r="WTQ131" s="21"/>
      <c r="WTR131" s="21"/>
      <c r="WTS131" s="21"/>
      <c r="WTT131" s="21"/>
      <c r="WTU131" s="21"/>
      <c r="WTV131" s="21"/>
      <c r="WTW131" s="21"/>
      <c r="WTX131" s="21"/>
      <c r="WTY131" s="21"/>
      <c r="WTZ131" s="21"/>
      <c r="WUA131" s="21"/>
      <c r="WUB131" s="21"/>
      <c r="WUC131" s="21"/>
      <c r="WUD131" s="21"/>
      <c r="WUE131" s="21"/>
      <c r="WUF131" s="21"/>
      <c r="WUG131" s="21"/>
      <c r="WUH131" s="21"/>
      <c r="WUI131" s="21"/>
      <c r="WUJ131" s="21"/>
      <c r="WUK131" s="21"/>
      <c r="WUL131" s="21"/>
      <c r="WUM131" s="21"/>
      <c r="WUN131" s="21"/>
      <c r="WUO131" s="21"/>
      <c r="WUP131" s="21"/>
      <c r="WUQ131" s="21"/>
      <c r="WUR131" s="21"/>
      <c r="WUS131" s="21"/>
      <c r="WUT131" s="21"/>
      <c r="WUU131" s="21"/>
      <c r="WUV131" s="21"/>
      <c r="WUW131" s="21"/>
      <c r="WUX131" s="21"/>
      <c r="WUY131" s="21"/>
      <c r="WUZ131" s="21"/>
      <c r="WVA131" s="21"/>
      <c r="WVB131" s="21"/>
      <c r="WVC131" s="21"/>
      <c r="WVD131" s="21"/>
      <c r="WVE131" s="21"/>
      <c r="WVF131" s="21"/>
      <c r="WVG131" s="21"/>
      <c r="WVH131" s="21"/>
      <c r="WVI131" s="21"/>
      <c r="WVJ131" s="21"/>
      <c r="WVK131" s="21"/>
      <c r="WVL131" s="21"/>
      <c r="WVM131" s="21"/>
      <c r="WVN131" s="21"/>
      <c r="WVO131" s="21"/>
      <c r="WVP131" s="21"/>
      <c r="WVQ131" s="21"/>
      <c r="WVR131" s="21"/>
      <c r="WVS131" s="21"/>
      <c r="WVT131" s="21"/>
      <c r="WVU131" s="21"/>
      <c r="WVV131" s="21"/>
      <c r="WVW131" s="21"/>
      <c r="WVX131" s="21"/>
      <c r="WVY131" s="21"/>
      <c r="WVZ131" s="21"/>
      <c r="WWA131" s="21"/>
      <c r="WWB131" s="21"/>
      <c r="WWC131" s="21"/>
      <c r="WWD131" s="21"/>
      <c r="WWE131" s="21"/>
      <c r="WWF131" s="21"/>
      <c r="WWG131" s="21"/>
      <c r="WWH131" s="21"/>
      <c r="WWI131" s="21"/>
      <c r="WWJ131" s="21"/>
      <c r="WWK131" s="21"/>
      <c r="WWL131" s="21"/>
      <c r="WWM131" s="21"/>
      <c r="WWN131" s="21"/>
      <c r="WWO131" s="21"/>
      <c r="WWP131" s="21"/>
      <c r="WWQ131" s="21"/>
      <c r="WWR131" s="21"/>
      <c r="WWS131" s="21"/>
      <c r="WWT131" s="21"/>
      <c r="WWU131" s="21"/>
      <c r="WWV131" s="21"/>
      <c r="WWW131" s="21"/>
      <c r="WWX131" s="21"/>
      <c r="WWY131" s="21"/>
      <c r="WWZ131" s="21"/>
      <c r="WXA131" s="21"/>
      <c r="WXB131" s="21"/>
      <c r="WXC131" s="21"/>
      <c r="WXD131" s="21"/>
      <c r="WXE131" s="21"/>
      <c r="WXF131" s="21"/>
      <c r="WXG131" s="21"/>
      <c r="WXH131" s="21"/>
      <c r="WXI131" s="21"/>
      <c r="WXJ131" s="21"/>
      <c r="WXK131" s="21"/>
      <c r="WXL131" s="21"/>
      <c r="WXM131" s="21"/>
      <c r="WXN131" s="21"/>
      <c r="WXO131" s="21"/>
      <c r="WXP131" s="21"/>
      <c r="WXQ131" s="21"/>
      <c r="WXR131" s="21"/>
      <c r="WXS131" s="21"/>
      <c r="WXT131" s="21"/>
      <c r="WXU131" s="21"/>
      <c r="WXV131" s="21"/>
      <c r="WXW131" s="21"/>
      <c r="WXX131" s="21"/>
      <c r="WXY131" s="21"/>
      <c r="WXZ131" s="21"/>
      <c r="WYA131" s="21"/>
      <c r="WYB131" s="21"/>
      <c r="WYC131" s="21"/>
      <c r="WYD131" s="21"/>
      <c r="WYE131" s="21"/>
      <c r="WYF131" s="21"/>
      <c r="WYG131" s="21"/>
      <c r="WYH131" s="21"/>
      <c r="WYI131" s="21"/>
      <c r="WYJ131" s="21"/>
      <c r="WYK131" s="21"/>
      <c r="WYL131" s="21"/>
      <c r="WYM131" s="21"/>
      <c r="WYN131" s="21"/>
      <c r="WYO131" s="21"/>
      <c r="WYP131" s="21"/>
      <c r="WYQ131" s="21"/>
      <c r="WYR131" s="21"/>
      <c r="WYS131" s="21"/>
      <c r="WYT131" s="21"/>
      <c r="WYU131" s="21"/>
      <c r="WYV131" s="21"/>
      <c r="WYW131" s="21"/>
      <c r="WYX131" s="21"/>
      <c r="WYY131" s="21"/>
      <c r="WYZ131" s="21"/>
      <c r="WZA131" s="21"/>
      <c r="WZB131" s="21"/>
      <c r="WZC131" s="21"/>
      <c r="WZD131" s="21"/>
      <c r="WZE131" s="21"/>
      <c r="WZF131" s="21"/>
      <c r="WZG131" s="21"/>
      <c r="WZH131" s="21"/>
      <c r="WZI131" s="21"/>
      <c r="WZJ131" s="21"/>
      <c r="WZK131" s="21"/>
      <c r="WZL131" s="21"/>
      <c r="WZM131" s="21"/>
      <c r="WZN131" s="21"/>
      <c r="WZO131" s="21"/>
      <c r="WZP131" s="21"/>
      <c r="WZQ131" s="21"/>
      <c r="WZR131" s="21"/>
      <c r="WZS131" s="21"/>
      <c r="WZT131" s="21"/>
      <c r="WZU131" s="21"/>
      <c r="WZV131" s="21"/>
      <c r="WZW131" s="21"/>
      <c r="WZX131" s="21"/>
      <c r="WZY131" s="21"/>
      <c r="WZZ131" s="21"/>
      <c r="XAA131" s="21"/>
      <c r="XAB131" s="21"/>
      <c r="XAC131" s="21"/>
      <c r="XAD131" s="21"/>
      <c r="XAE131" s="21"/>
      <c r="XAF131" s="21"/>
      <c r="XAG131" s="21"/>
      <c r="XAH131" s="21"/>
      <c r="XAI131" s="21"/>
      <c r="XAJ131" s="21"/>
      <c r="XAK131" s="21"/>
      <c r="XAL131" s="21"/>
      <c r="XAM131" s="21"/>
      <c r="XAN131" s="21"/>
      <c r="XAO131" s="21"/>
      <c r="XAP131" s="21"/>
      <c r="XAQ131" s="21"/>
      <c r="XAR131" s="21"/>
      <c r="XAS131" s="21"/>
      <c r="XAT131" s="21"/>
      <c r="XAU131" s="21"/>
      <c r="XAV131" s="21"/>
      <c r="XAW131" s="21"/>
      <c r="XAX131" s="21"/>
      <c r="XAY131" s="21"/>
      <c r="XAZ131" s="21"/>
      <c r="XBA131" s="21"/>
      <c r="XBB131" s="21"/>
      <c r="XBC131" s="21"/>
      <c r="XBD131" s="21"/>
      <c r="XBE131" s="21"/>
      <c r="XBF131" s="21"/>
      <c r="XBG131" s="21"/>
      <c r="XBH131" s="21"/>
      <c r="XBI131" s="21"/>
      <c r="XBJ131" s="21"/>
      <c r="XBK131" s="21"/>
      <c r="XBL131" s="21"/>
      <c r="XBM131" s="21"/>
      <c r="XBN131" s="21"/>
      <c r="XBO131" s="21"/>
      <c r="XBP131" s="21"/>
      <c r="XBQ131" s="21"/>
      <c r="XBR131" s="21"/>
      <c r="XBS131" s="21"/>
      <c r="XBT131" s="21"/>
      <c r="XBU131" s="21"/>
      <c r="XBV131" s="21"/>
      <c r="XBW131" s="21"/>
      <c r="XBX131" s="21"/>
      <c r="XBY131" s="21"/>
      <c r="XBZ131" s="21"/>
      <c r="XCA131" s="21"/>
      <c r="XCB131" s="21"/>
      <c r="XCC131" s="21"/>
      <c r="XCD131" s="21"/>
      <c r="XCE131" s="21"/>
      <c r="XCF131" s="21"/>
      <c r="XCG131" s="21"/>
      <c r="XCH131" s="21"/>
      <c r="XCI131" s="21"/>
      <c r="XCJ131" s="21"/>
      <c r="XCK131" s="21"/>
      <c r="XCL131" s="21"/>
      <c r="XCM131" s="21"/>
      <c r="XCN131" s="21"/>
      <c r="XCO131" s="21"/>
      <c r="XCP131" s="21"/>
      <c r="XCQ131" s="21"/>
      <c r="XCR131" s="21"/>
      <c r="XCS131" s="21"/>
      <c r="XCT131" s="21"/>
      <c r="XCU131" s="21"/>
      <c r="XCV131" s="21"/>
      <c r="XCW131" s="21"/>
      <c r="XCX131" s="21"/>
      <c r="XCY131" s="21"/>
      <c r="XCZ131" s="21"/>
      <c r="XDA131" s="21"/>
      <c r="XDB131" s="21"/>
      <c r="XDC131" s="21"/>
      <c r="XDD131" s="21"/>
      <c r="XDE131" s="21"/>
      <c r="XDF131" s="21"/>
      <c r="XDG131" s="21"/>
      <c r="XDH131" s="21"/>
      <c r="XDI131" s="21"/>
      <c r="XDJ131" s="21"/>
      <c r="XDK131" s="21"/>
      <c r="XDL131" s="21"/>
      <c r="XDM131" s="21"/>
      <c r="XDN131" s="21"/>
      <c r="XDO131" s="21"/>
      <c r="XDP131" s="21"/>
      <c r="XDQ131" s="21"/>
      <c r="XDR131" s="21"/>
      <c r="XDS131" s="21"/>
      <c r="XDT131" s="21"/>
      <c r="XDU131" s="21"/>
      <c r="XDV131" s="21"/>
      <c r="XDW131" s="21"/>
      <c r="XDX131" s="21"/>
      <c r="XDY131" s="21"/>
      <c r="XDZ131" s="21"/>
      <c r="XEA131" s="21"/>
      <c r="XEB131" s="21"/>
      <c r="XEC131" s="21"/>
      <c r="XED131" s="21"/>
      <c r="XEE131" s="21"/>
      <c r="XEF131" s="21"/>
      <c r="XEG131" s="21"/>
      <c r="XEH131" s="21"/>
      <c r="XEI131" s="21"/>
      <c r="XEJ131" s="21"/>
      <c r="XEK131" s="21"/>
      <c r="XEL131" s="21"/>
      <c r="XEM131" s="21"/>
      <c r="XEN131" s="21"/>
      <c r="XEO131" s="21"/>
      <c r="XEP131" s="21"/>
      <c r="XEQ131" s="21"/>
      <c r="XER131" s="21"/>
      <c r="XES131" s="21"/>
      <c r="XET131" s="21"/>
      <c r="XEU131" s="21"/>
      <c r="XEV131" s="21"/>
      <c r="XEW131" s="21"/>
      <c r="XEX131" s="21"/>
      <c r="XEY131" s="21"/>
      <c r="XEZ131" s="21"/>
      <c r="XFA131" s="21"/>
      <c r="XFB131" s="21"/>
      <c r="XFC131" s="21"/>
      <c r="XFD131" s="21"/>
    </row>
    <row r="132" spans="1:16384" s="27" customFormat="1">
      <c r="B132" s="150" t="s">
        <v>58</v>
      </c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15"/>
      <c r="AF132" s="62"/>
      <c r="AG132" s="62"/>
      <c r="AH132" s="62"/>
      <c r="AI132" s="62"/>
      <c r="AJ132" s="62"/>
      <c r="AK132" s="62"/>
      <c r="AL132" s="62"/>
      <c r="AM132" s="62"/>
      <c r="AN132" s="41"/>
      <c r="AO132" s="41"/>
      <c r="AP132" s="41"/>
      <c r="AQ132" s="41"/>
      <c r="AR132" s="42"/>
    </row>
    <row r="133" spans="1:16384" s="27" customFormat="1">
      <c r="B133" s="66" t="s">
        <v>382</v>
      </c>
      <c r="F133" s="158">
        <f>F134+F135</f>
        <v>0</v>
      </c>
      <c r="G133" s="158">
        <f t="shared" ref="G133" ca="1" si="81">G134+G135</f>
        <v>0</v>
      </c>
      <c r="H133" s="158">
        <f t="shared" ref="H133" ca="1" si="82">H134+H135</f>
        <v>0</v>
      </c>
      <c r="I133" s="158">
        <f t="shared" ref="I133" ca="1" si="83">I134+I135</f>
        <v>0</v>
      </c>
      <c r="J133" s="158">
        <f t="shared" ref="J133" ca="1" si="84">J134+J135</f>
        <v>0</v>
      </c>
      <c r="K133" s="158">
        <f t="shared" ref="K133" ca="1" si="85">K134+K135</f>
        <v>0</v>
      </c>
      <c r="L133" s="158">
        <f t="shared" ref="L133" ca="1" si="86">L134+L135</f>
        <v>0</v>
      </c>
      <c r="M133" s="158">
        <f t="shared" ref="M133" ca="1" si="87">M134+M135</f>
        <v>2.59</v>
      </c>
      <c r="N133" s="158">
        <f t="shared" ref="N133" ca="1" si="88">N134+N135</f>
        <v>2.59</v>
      </c>
      <c r="O133" s="158">
        <f t="shared" ref="O133" ca="1" si="89">O134+O135</f>
        <v>4.34</v>
      </c>
      <c r="P133" s="158">
        <f t="shared" ref="P133" ca="1" si="90">P134+P135</f>
        <v>4.34</v>
      </c>
      <c r="Q133" s="158">
        <f t="shared" ref="Q133" ca="1" si="91">Q134+Q135</f>
        <v>6.3</v>
      </c>
      <c r="R133" s="158">
        <f t="shared" ref="R133" ca="1" si="92">R134+R135</f>
        <v>6.3</v>
      </c>
      <c r="S133" s="158">
        <f t="shared" ref="S133" ca="1" si="93">S134+S135</f>
        <v>8.0500000000000007</v>
      </c>
      <c r="T133" s="158">
        <f t="shared" ref="T133" ca="1" si="94">T134+T135</f>
        <v>8.0500000000000007</v>
      </c>
      <c r="U133" s="158">
        <f t="shared" ref="U133" ca="1" si="95">U134+U135</f>
        <v>10.01</v>
      </c>
      <c r="V133" s="158">
        <f t="shared" ref="V133" ca="1" si="96">V134+V135</f>
        <v>10.01</v>
      </c>
      <c r="W133" s="158">
        <f t="shared" ref="W133" ca="1" si="97">W134+W135</f>
        <v>15.26</v>
      </c>
      <c r="X133" s="158">
        <f t="shared" ref="X133" ca="1" si="98">X134+X135</f>
        <v>15.26</v>
      </c>
      <c r="Y133" s="158">
        <f t="shared" ref="Y133" ca="1" si="99">Y134+Y135</f>
        <v>18.899999999999999</v>
      </c>
      <c r="Z133" s="158">
        <f t="shared" ref="Z133" ca="1" si="100">Z134+Z135</f>
        <v>18.899999999999999</v>
      </c>
      <c r="AA133" s="158">
        <f t="shared" ref="AA133" ca="1" si="101">AA134+AA135</f>
        <v>22.4</v>
      </c>
      <c r="AB133" s="158">
        <f t="shared" ref="AB133" ca="1" si="102">AB134+AB135</f>
        <v>22.4</v>
      </c>
      <c r="AC133" s="158">
        <f t="shared" ref="AC133" ca="1" si="103">AC134+AC135</f>
        <v>27.79</v>
      </c>
      <c r="AD133" s="158">
        <f t="shared" ref="AD133" ca="1" si="104">AD134+AD135</f>
        <v>27.79</v>
      </c>
      <c r="AE133" s="115"/>
      <c r="AF133" s="62"/>
      <c r="AG133" s="62"/>
      <c r="AH133" s="62"/>
      <c r="AI133" s="62"/>
      <c r="AJ133" s="62"/>
      <c r="AK133" s="62"/>
      <c r="AL133" s="62"/>
      <c r="AM133" s="62"/>
      <c r="AN133" s="41"/>
      <c r="AO133" s="41"/>
      <c r="AP133" s="41"/>
      <c r="AQ133" s="41"/>
      <c r="AR133" s="42"/>
    </row>
    <row r="134" spans="1:16384">
      <c r="B134" s="54" t="s">
        <v>389</v>
      </c>
      <c r="F134" s="141">
        <f>Assumptions!F95*Assumptions!$D$121*F$5*USD_to_INR/million</f>
        <v>0</v>
      </c>
      <c r="G134" s="141">
        <f ca="1">Assumptions!G95*Assumptions!$D$121*G$5*USD_to_INR/million</f>
        <v>0</v>
      </c>
      <c r="H134" s="141">
        <f ca="1">Assumptions!H95*Assumptions!$D$121*H$5*USD_to_INR/million</f>
        <v>0</v>
      </c>
      <c r="I134" s="141">
        <f ca="1">Assumptions!I95*Assumptions!$D$121*I$5*USD_to_INR/million</f>
        <v>0</v>
      </c>
      <c r="J134" s="141">
        <f ca="1">Assumptions!J95*Assumptions!$D$121*J$5*USD_to_INR/million</f>
        <v>0</v>
      </c>
      <c r="K134" s="141">
        <f ca="1">Assumptions!K95*Assumptions!$D$121*K$5*USD_to_INR/million</f>
        <v>0</v>
      </c>
      <c r="L134" s="141">
        <f ca="1">Assumptions!L95*Assumptions!$D$121*L$5*USD_to_INR/million</f>
        <v>0</v>
      </c>
      <c r="M134" s="141">
        <f ca="1">Assumptions!M95*Assumptions!$D$121*M$5*USD_to_INR/million</f>
        <v>1.75</v>
      </c>
      <c r="N134" s="141">
        <f ca="1">Assumptions!N95*Assumptions!$D$121*N$5*USD_to_INR/million</f>
        <v>1.75</v>
      </c>
      <c r="O134" s="141">
        <f ca="1">Assumptions!O95*Assumptions!$D$121*O$5*USD_to_INR/million</f>
        <v>3.5</v>
      </c>
      <c r="P134" s="141">
        <f ca="1">Assumptions!P95*Assumptions!$D$121*P$5*USD_to_INR/million</f>
        <v>3.5</v>
      </c>
      <c r="Q134" s="141">
        <f ca="1">Assumptions!Q95*Assumptions!$D$121*Q$5*USD_to_INR/million</f>
        <v>5.25</v>
      </c>
      <c r="R134" s="141">
        <f ca="1">Assumptions!R95*Assumptions!$D$121*R$5*USD_to_INR/million</f>
        <v>5.25</v>
      </c>
      <c r="S134" s="141">
        <f ca="1">Assumptions!S95*Assumptions!$D$121*S$5*USD_to_INR/million</f>
        <v>7</v>
      </c>
      <c r="T134" s="141">
        <f ca="1">Assumptions!T95*Assumptions!$D$121*T$5*USD_to_INR/million</f>
        <v>7</v>
      </c>
      <c r="U134" s="141">
        <f ca="1">Assumptions!U95*Assumptions!$D$121*U$5*USD_to_INR/million</f>
        <v>8.75</v>
      </c>
      <c r="V134" s="141">
        <f ca="1">Assumptions!V95*Assumptions!$D$121*V$5*USD_to_INR/million</f>
        <v>8.75</v>
      </c>
      <c r="W134" s="141">
        <f ca="1">Assumptions!W95*Assumptions!$D$121*W$5*USD_to_INR/million</f>
        <v>14</v>
      </c>
      <c r="X134" s="141">
        <f ca="1">Assumptions!X95*Assumptions!$D$121*X$5*USD_to_INR/million</f>
        <v>14</v>
      </c>
      <c r="Y134" s="141">
        <f ca="1">Assumptions!Y95*Assumptions!$D$121*Y$5*USD_to_INR/million</f>
        <v>17.5</v>
      </c>
      <c r="Z134" s="141">
        <f ca="1">Assumptions!Z95*Assumptions!$D$121*Z$5*USD_to_INR/million</f>
        <v>17.5</v>
      </c>
      <c r="AA134" s="141">
        <f ca="1">Assumptions!AA95*Assumptions!$D$121*AA$5*USD_to_INR/million</f>
        <v>21</v>
      </c>
      <c r="AB134" s="141">
        <f ca="1">Assumptions!AB95*Assumptions!$D$121*AB$5*USD_to_INR/million</f>
        <v>21</v>
      </c>
      <c r="AC134" s="141">
        <f ca="1">Assumptions!AC95*Assumptions!$D$121*AC$5*USD_to_INR/million</f>
        <v>26.25</v>
      </c>
      <c r="AD134" s="141">
        <f ca="1">Assumptions!AD95*Assumptions!$D$121*AD$5*USD_to_INR/million</f>
        <v>26.25</v>
      </c>
      <c r="AE134" s="115"/>
      <c r="AF134" s="62"/>
      <c r="AG134" s="62"/>
      <c r="AH134" s="62"/>
      <c r="AI134" s="62"/>
      <c r="AJ134" s="62"/>
      <c r="AK134" s="62"/>
      <c r="AL134" s="62"/>
      <c r="AM134" s="62"/>
      <c r="AN134" s="21"/>
      <c r="AO134" s="21"/>
      <c r="AP134" s="21"/>
      <c r="AQ134" s="21"/>
    </row>
    <row r="135" spans="1:16384">
      <c r="B135" s="54" t="s">
        <v>390</v>
      </c>
      <c r="F135" s="141">
        <f>Assumptions!F97*Assumptions!$D$122*F$5*USD_to_INR/million</f>
        <v>0</v>
      </c>
      <c r="G135" s="141">
        <f ca="1">Assumptions!G97*Assumptions!$D$122*G$5*USD_to_INR/million</f>
        <v>0</v>
      </c>
      <c r="H135" s="141">
        <f ca="1">Assumptions!H97*Assumptions!$D$122*H$5*USD_to_INR/million</f>
        <v>0</v>
      </c>
      <c r="I135" s="141">
        <f ca="1">Assumptions!I97*Assumptions!$D$122*I$5*USD_to_INR/million</f>
        <v>0</v>
      </c>
      <c r="J135" s="141">
        <f ca="1">Assumptions!J97*Assumptions!$D$122*J$5*USD_to_INR/million</f>
        <v>0</v>
      </c>
      <c r="K135" s="141">
        <f ca="1">Assumptions!K97*Assumptions!$D$122*K$5*USD_to_INR/million</f>
        <v>0</v>
      </c>
      <c r="L135" s="141">
        <f ca="1">Assumptions!L97*Assumptions!$D$122*L$5*USD_to_INR/million</f>
        <v>0</v>
      </c>
      <c r="M135" s="141">
        <f ca="1">Assumptions!M97*Assumptions!$D$122*M$5*USD_to_INR/million</f>
        <v>0.84</v>
      </c>
      <c r="N135" s="141">
        <f ca="1">Assumptions!N97*Assumptions!$D$122*N$5*USD_to_INR/million</f>
        <v>0.84</v>
      </c>
      <c r="O135" s="141">
        <f ca="1">Assumptions!O97*Assumptions!$D$122*O$5*USD_to_INR/million</f>
        <v>0.84</v>
      </c>
      <c r="P135" s="141">
        <f ca="1">Assumptions!P97*Assumptions!$D$122*P$5*USD_to_INR/million</f>
        <v>0.84</v>
      </c>
      <c r="Q135" s="141">
        <f ca="1">Assumptions!Q97*Assumptions!$D$122*Q$5*USD_to_INR/million</f>
        <v>1.05</v>
      </c>
      <c r="R135" s="141">
        <f ca="1">Assumptions!R97*Assumptions!$D$122*R$5*USD_to_INR/million</f>
        <v>1.05</v>
      </c>
      <c r="S135" s="141">
        <f ca="1">Assumptions!S97*Assumptions!$D$122*S$5*USD_to_INR/million</f>
        <v>1.05</v>
      </c>
      <c r="T135" s="141">
        <f ca="1">Assumptions!T97*Assumptions!$D$122*T$5*USD_to_INR/million</f>
        <v>1.05</v>
      </c>
      <c r="U135" s="141">
        <f ca="1">Assumptions!U97*Assumptions!$D$122*U$5*USD_to_INR/million</f>
        <v>1.26</v>
      </c>
      <c r="V135" s="141">
        <f ca="1">Assumptions!V97*Assumptions!$D$122*V$5*USD_to_INR/million</f>
        <v>1.26</v>
      </c>
      <c r="W135" s="141">
        <f ca="1">Assumptions!W97*Assumptions!$D$122*W$5*USD_to_INR/million</f>
        <v>1.26</v>
      </c>
      <c r="X135" s="141">
        <f ca="1">Assumptions!X97*Assumptions!$D$122*X$5*USD_to_INR/million</f>
        <v>1.26</v>
      </c>
      <c r="Y135" s="141">
        <f ca="1">Assumptions!Y97*Assumptions!$D$122*Y$5*USD_to_INR/million</f>
        <v>1.4</v>
      </c>
      <c r="Z135" s="141">
        <f ca="1">Assumptions!Z97*Assumptions!$D$122*Z$5*USD_to_INR/million</f>
        <v>1.4</v>
      </c>
      <c r="AA135" s="141">
        <f ca="1">Assumptions!AA97*Assumptions!$D$122*AA$5*USD_to_INR/million</f>
        <v>1.4</v>
      </c>
      <c r="AB135" s="141">
        <f ca="1">Assumptions!AB97*Assumptions!$D$122*AB$5*USD_to_INR/million</f>
        <v>1.4</v>
      </c>
      <c r="AC135" s="141">
        <f ca="1">Assumptions!AC97*Assumptions!$D$122*AC$5*USD_to_INR/million</f>
        <v>1.54</v>
      </c>
      <c r="AD135" s="141">
        <f ca="1">Assumptions!AD97*Assumptions!$D$122*AD$5*USD_to_INR/million</f>
        <v>1.54</v>
      </c>
      <c r="AE135" s="115"/>
      <c r="AF135" s="62"/>
      <c r="AG135" s="62"/>
      <c r="AH135" s="62"/>
      <c r="AI135" s="62"/>
      <c r="AJ135" s="62"/>
      <c r="AK135" s="62"/>
      <c r="AL135" s="62"/>
      <c r="AM135" s="62"/>
      <c r="AN135" s="21"/>
      <c r="AO135" s="21"/>
      <c r="AP135" s="21"/>
      <c r="AQ135" s="21"/>
    </row>
    <row r="136" spans="1:16384">
      <c r="A136" s="21"/>
      <c r="B136" s="53" t="s">
        <v>66</v>
      </c>
      <c r="C136" s="21"/>
      <c r="D136" s="21"/>
      <c r="E136" s="2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15"/>
      <c r="AF136" s="62"/>
      <c r="AG136" s="62"/>
      <c r="AH136" s="62"/>
      <c r="AI136" s="62"/>
      <c r="AJ136" s="62"/>
      <c r="AK136" s="62"/>
      <c r="AL136" s="62"/>
      <c r="AM136" s="62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  <c r="IV136" s="21"/>
      <c r="IW136" s="21"/>
      <c r="IX136" s="21"/>
      <c r="IY136" s="21"/>
      <c r="IZ136" s="21"/>
      <c r="JA136" s="21"/>
      <c r="JB136" s="21"/>
      <c r="JC136" s="21"/>
      <c r="JD136" s="21"/>
      <c r="JE136" s="21"/>
      <c r="JF136" s="21"/>
      <c r="JG136" s="21"/>
      <c r="JH136" s="21"/>
      <c r="JI136" s="21"/>
      <c r="JJ136" s="21"/>
      <c r="JK136" s="21"/>
      <c r="JL136" s="21"/>
      <c r="JM136" s="21"/>
      <c r="JN136" s="21"/>
      <c r="JO136" s="21"/>
      <c r="JP136" s="21"/>
      <c r="JQ136" s="21"/>
      <c r="JR136" s="21"/>
      <c r="JS136" s="21"/>
      <c r="JT136" s="21"/>
      <c r="JU136" s="21"/>
      <c r="JV136" s="21"/>
      <c r="JW136" s="21"/>
      <c r="JX136" s="21"/>
      <c r="JY136" s="21"/>
      <c r="JZ136" s="21"/>
      <c r="KA136" s="21"/>
      <c r="KB136" s="21"/>
      <c r="KC136" s="21"/>
      <c r="KD136" s="21"/>
      <c r="KE136" s="21"/>
      <c r="KF136" s="21"/>
      <c r="KG136" s="21"/>
      <c r="KH136" s="21"/>
      <c r="KI136" s="21"/>
      <c r="KJ136" s="21"/>
      <c r="KK136" s="21"/>
      <c r="KL136" s="21"/>
      <c r="KM136" s="21"/>
      <c r="KN136" s="21"/>
      <c r="KO136" s="21"/>
      <c r="KP136" s="21"/>
      <c r="KQ136" s="21"/>
      <c r="KR136" s="21"/>
      <c r="KS136" s="21"/>
      <c r="KT136" s="21"/>
      <c r="KU136" s="21"/>
      <c r="KV136" s="21"/>
      <c r="KW136" s="21"/>
      <c r="KX136" s="21"/>
      <c r="KY136" s="21"/>
      <c r="KZ136" s="21"/>
      <c r="LA136" s="21"/>
      <c r="LB136" s="21"/>
      <c r="LC136" s="21"/>
      <c r="LD136" s="21"/>
      <c r="LE136" s="21"/>
      <c r="LF136" s="21"/>
      <c r="LG136" s="21"/>
      <c r="LH136" s="21"/>
      <c r="LI136" s="21"/>
      <c r="LJ136" s="21"/>
      <c r="LK136" s="21"/>
      <c r="LL136" s="21"/>
      <c r="LM136" s="21"/>
      <c r="LN136" s="21"/>
      <c r="LO136" s="21"/>
      <c r="LP136" s="21"/>
      <c r="LQ136" s="21"/>
      <c r="LR136" s="21"/>
      <c r="LS136" s="21"/>
      <c r="LT136" s="21"/>
      <c r="LU136" s="21"/>
      <c r="LV136" s="21"/>
      <c r="LW136" s="21"/>
      <c r="LX136" s="21"/>
      <c r="LY136" s="21"/>
      <c r="LZ136" s="21"/>
      <c r="MA136" s="21"/>
      <c r="MB136" s="21"/>
      <c r="MC136" s="21"/>
      <c r="MD136" s="21"/>
      <c r="ME136" s="21"/>
      <c r="MF136" s="21"/>
      <c r="MG136" s="21"/>
      <c r="MH136" s="21"/>
      <c r="MI136" s="21"/>
      <c r="MJ136" s="21"/>
      <c r="MK136" s="21"/>
      <c r="ML136" s="21"/>
      <c r="MM136" s="21"/>
      <c r="MN136" s="21"/>
      <c r="MO136" s="21"/>
      <c r="MP136" s="21"/>
      <c r="MQ136" s="21"/>
      <c r="MR136" s="21"/>
      <c r="MS136" s="21"/>
      <c r="MT136" s="21"/>
      <c r="MU136" s="21"/>
      <c r="MV136" s="21"/>
      <c r="MW136" s="21"/>
      <c r="MX136" s="21"/>
      <c r="MY136" s="21"/>
      <c r="MZ136" s="21"/>
      <c r="NA136" s="21"/>
      <c r="NB136" s="21"/>
      <c r="NC136" s="21"/>
      <c r="ND136" s="21"/>
      <c r="NE136" s="21"/>
      <c r="NF136" s="21"/>
      <c r="NG136" s="21"/>
      <c r="NH136" s="21"/>
      <c r="NI136" s="21"/>
      <c r="NJ136" s="21"/>
      <c r="NK136" s="21"/>
      <c r="NL136" s="21"/>
      <c r="NM136" s="21"/>
      <c r="NN136" s="21"/>
      <c r="NO136" s="21"/>
      <c r="NP136" s="21"/>
      <c r="NQ136" s="21"/>
      <c r="NR136" s="21"/>
      <c r="NS136" s="21"/>
      <c r="NT136" s="21"/>
      <c r="NU136" s="21"/>
      <c r="NV136" s="21"/>
      <c r="NW136" s="21"/>
      <c r="NX136" s="21"/>
      <c r="NY136" s="21"/>
      <c r="NZ136" s="21"/>
      <c r="OA136" s="21"/>
      <c r="OB136" s="21"/>
      <c r="OC136" s="21"/>
      <c r="OD136" s="21"/>
      <c r="OE136" s="21"/>
      <c r="OF136" s="21"/>
      <c r="OG136" s="21"/>
      <c r="OH136" s="21"/>
      <c r="OI136" s="21"/>
      <c r="OJ136" s="21"/>
      <c r="OK136" s="21"/>
      <c r="OL136" s="21"/>
      <c r="OM136" s="21"/>
      <c r="ON136" s="21"/>
      <c r="OO136" s="21"/>
      <c r="OP136" s="21"/>
      <c r="OQ136" s="21"/>
      <c r="OR136" s="21"/>
      <c r="OS136" s="21"/>
      <c r="OT136" s="21"/>
      <c r="OU136" s="21"/>
      <c r="OV136" s="21"/>
      <c r="OW136" s="21"/>
      <c r="OX136" s="21"/>
      <c r="OY136" s="21"/>
      <c r="OZ136" s="21"/>
      <c r="PA136" s="21"/>
      <c r="PB136" s="21"/>
      <c r="PC136" s="21"/>
      <c r="PD136" s="21"/>
      <c r="PE136" s="21"/>
      <c r="PF136" s="21"/>
      <c r="PG136" s="21"/>
      <c r="PH136" s="21"/>
      <c r="PI136" s="21"/>
      <c r="PJ136" s="21"/>
      <c r="PK136" s="21"/>
      <c r="PL136" s="21"/>
      <c r="PM136" s="21"/>
      <c r="PN136" s="21"/>
      <c r="PO136" s="21"/>
      <c r="PP136" s="21"/>
      <c r="PQ136" s="21"/>
      <c r="PR136" s="21"/>
      <c r="PS136" s="21"/>
      <c r="PT136" s="21"/>
      <c r="PU136" s="21"/>
      <c r="PV136" s="21"/>
      <c r="PW136" s="21"/>
      <c r="PX136" s="21"/>
      <c r="PY136" s="21"/>
      <c r="PZ136" s="21"/>
      <c r="QA136" s="21"/>
      <c r="QB136" s="21"/>
      <c r="QC136" s="21"/>
      <c r="QD136" s="21"/>
      <c r="QE136" s="21"/>
      <c r="QF136" s="21"/>
      <c r="QG136" s="21"/>
      <c r="QH136" s="21"/>
      <c r="QI136" s="21"/>
      <c r="QJ136" s="21"/>
      <c r="QK136" s="21"/>
      <c r="QL136" s="21"/>
      <c r="QM136" s="21"/>
      <c r="QN136" s="21"/>
      <c r="QO136" s="21"/>
      <c r="QP136" s="21"/>
      <c r="QQ136" s="21"/>
      <c r="QR136" s="21"/>
      <c r="QS136" s="21"/>
      <c r="QT136" s="21"/>
      <c r="QU136" s="21"/>
      <c r="QV136" s="21"/>
      <c r="QW136" s="21"/>
      <c r="QX136" s="21"/>
      <c r="QY136" s="21"/>
      <c r="QZ136" s="21"/>
      <c r="RA136" s="21"/>
      <c r="RB136" s="21"/>
      <c r="RC136" s="21"/>
      <c r="RD136" s="21"/>
      <c r="RE136" s="21"/>
      <c r="RF136" s="21"/>
      <c r="RG136" s="21"/>
      <c r="RH136" s="21"/>
      <c r="RI136" s="21"/>
      <c r="RJ136" s="21"/>
      <c r="RK136" s="21"/>
      <c r="RL136" s="21"/>
      <c r="RM136" s="21"/>
      <c r="RN136" s="21"/>
      <c r="RO136" s="21"/>
      <c r="RP136" s="21"/>
      <c r="RQ136" s="21"/>
      <c r="RR136" s="21"/>
      <c r="RS136" s="21"/>
      <c r="RT136" s="21"/>
      <c r="RU136" s="21"/>
      <c r="RV136" s="21"/>
      <c r="RW136" s="21"/>
      <c r="RX136" s="21"/>
      <c r="RY136" s="21"/>
      <c r="RZ136" s="21"/>
      <c r="SA136" s="21"/>
      <c r="SB136" s="21"/>
      <c r="SC136" s="21"/>
      <c r="SD136" s="21"/>
      <c r="SE136" s="21"/>
      <c r="SF136" s="21"/>
      <c r="SG136" s="21"/>
      <c r="SH136" s="21"/>
      <c r="SI136" s="21"/>
      <c r="SJ136" s="21"/>
      <c r="SK136" s="21"/>
      <c r="SL136" s="21"/>
      <c r="SM136" s="21"/>
      <c r="SN136" s="21"/>
      <c r="SO136" s="21"/>
      <c r="SP136" s="21"/>
      <c r="SQ136" s="21"/>
      <c r="SR136" s="21"/>
      <c r="SS136" s="21"/>
      <c r="ST136" s="21"/>
      <c r="SU136" s="21"/>
      <c r="SV136" s="21"/>
      <c r="SW136" s="21"/>
      <c r="SX136" s="21"/>
      <c r="SY136" s="21"/>
      <c r="SZ136" s="21"/>
      <c r="TA136" s="21"/>
      <c r="TB136" s="21"/>
      <c r="TC136" s="21"/>
      <c r="TD136" s="21"/>
      <c r="TE136" s="21"/>
      <c r="TF136" s="21"/>
      <c r="TG136" s="21"/>
      <c r="TH136" s="21"/>
      <c r="TI136" s="21"/>
      <c r="TJ136" s="21"/>
      <c r="TK136" s="21"/>
      <c r="TL136" s="21"/>
      <c r="TM136" s="21"/>
      <c r="TN136" s="21"/>
      <c r="TO136" s="21"/>
      <c r="TP136" s="21"/>
      <c r="TQ136" s="21"/>
      <c r="TR136" s="21"/>
      <c r="TS136" s="21"/>
      <c r="TT136" s="21"/>
      <c r="TU136" s="21"/>
      <c r="TV136" s="21"/>
      <c r="TW136" s="21"/>
      <c r="TX136" s="21"/>
      <c r="TY136" s="21"/>
      <c r="TZ136" s="21"/>
      <c r="UA136" s="21"/>
      <c r="UB136" s="21"/>
      <c r="UC136" s="21"/>
      <c r="UD136" s="21"/>
      <c r="UE136" s="21"/>
      <c r="UF136" s="21"/>
      <c r="UG136" s="21"/>
      <c r="UH136" s="21"/>
      <c r="UI136" s="21"/>
      <c r="UJ136" s="21"/>
      <c r="UK136" s="21"/>
      <c r="UL136" s="21"/>
      <c r="UM136" s="21"/>
      <c r="UN136" s="21"/>
      <c r="UO136" s="21"/>
      <c r="UP136" s="21"/>
      <c r="UQ136" s="21"/>
      <c r="UR136" s="21"/>
      <c r="US136" s="21"/>
      <c r="UT136" s="21"/>
      <c r="UU136" s="21"/>
      <c r="UV136" s="21"/>
      <c r="UW136" s="21"/>
      <c r="UX136" s="21"/>
      <c r="UY136" s="21"/>
      <c r="UZ136" s="21"/>
      <c r="VA136" s="21"/>
      <c r="VB136" s="21"/>
      <c r="VC136" s="21"/>
      <c r="VD136" s="21"/>
      <c r="VE136" s="21"/>
      <c r="VF136" s="21"/>
      <c r="VG136" s="21"/>
      <c r="VH136" s="21"/>
      <c r="VI136" s="21"/>
      <c r="VJ136" s="21"/>
      <c r="VK136" s="21"/>
      <c r="VL136" s="21"/>
      <c r="VM136" s="21"/>
      <c r="VN136" s="21"/>
      <c r="VO136" s="21"/>
      <c r="VP136" s="21"/>
      <c r="VQ136" s="21"/>
      <c r="VR136" s="21"/>
      <c r="VS136" s="21"/>
      <c r="VT136" s="21"/>
      <c r="VU136" s="21"/>
      <c r="VV136" s="21"/>
      <c r="VW136" s="21"/>
      <c r="VX136" s="21"/>
      <c r="VY136" s="21"/>
      <c r="VZ136" s="21"/>
      <c r="WA136" s="21"/>
      <c r="WB136" s="21"/>
      <c r="WC136" s="21"/>
      <c r="WD136" s="21"/>
      <c r="WE136" s="21"/>
      <c r="WF136" s="21"/>
      <c r="WG136" s="21"/>
      <c r="WH136" s="21"/>
      <c r="WI136" s="21"/>
      <c r="WJ136" s="21"/>
      <c r="WK136" s="21"/>
      <c r="WL136" s="21"/>
      <c r="WM136" s="21"/>
      <c r="WN136" s="21"/>
      <c r="WO136" s="21"/>
      <c r="WP136" s="21"/>
      <c r="WQ136" s="21"/>
      <c r="WR136" s="21"/>
      <c r="WS136" s="21"/>
      <c r="WT136" s="21"/>
      <c r="WU136" s="21"/>
      <c r="WV136" s="21"/>
      <c r="WW136" s="21"/>
      <c r="WX136" s="21"/>
      <c r="WY136" s="21"/>
      <c r="WZ136" s="21"/>
      <c r="XA136" s="21"/>
      <c r="XB136" s="21"/>
      <c r="XC136" s="21"/>
      <c r="XD136" s="21"/>
      <c r="XE136" s="21"/>
      <c r="XF136" s="21"/>
      <c r="XG136" s="21"/>
      <c r="XH136" s="21"/>
      <c r="XI136" s="21"/>
      <c r="XJ136" s="21"/>
      <c r="XK136" s="21"/>
      <c r="XL136" s="21"/>
      <c r="XM136" s="21"/>
      <c r="XN136" s="21"/>
      <c r="XO136" s="21"/>
      <c r="XP136" s="21"/>
      <c r="XQ136" s="21"/>
      <c r="XR136" s="21"/>
      <c r="XS136" s="21"/>
      <c r="XT136" s="21"/>
      <c r="XU136" s="21"/>
      <c r="XV136" s="21"/>
      <c r="XW136" s="21"/>
      <c r="XX136" s="21"/>
      <c r="XY136" s="21"/>
      <c r="XZ136" s="21"/>
      <c r="YA136" s="21"/>
      <c r="YB136" s="21"/>
      <c r="YC136" s="21"/>
      <c r="YD136" s="21"/>
      <c r="YE136" s="21"/>
      <c r="YF136" s="21"/>
      <c r="YG136" s="21"/>
      <c r="YH136" s="21"/>
      <c r="YI136" s="21"/>
      <c r="YJ136" s="21"/>
      <c r="YK136" s="21"/>
      <c r="YL136" s="21"/>
      <c r="YM136" s="21"/>
      <c r="YN136" s="21"/>
      <c r="YO136" s="21"/>
      <c r="YP136" s="21"/>
      <c r="YQ136" s="21"/>
      <c r="YR136" s="21"/>
      <c r="YS136" s="21"/>
      <c r="YT136" s="21"/>
      <c r="YU136" s="21"/>
      <c r="YV136" s="21"/>
      <c r="YW136" s="21"/>
      <c r="YX136" s="21"/>
      <c r="YY136" s="21"/>
      <c r="YZ136" s="21"/>
      <c r="ZA136" s="21"/>
      <c r="ZB136" s="21"/>
      <c r="ZC136" s="21"/>
      <c r="ZD136" s="21"/>
      <c r="ZE136" s="21"/>
      <c r="ZF136" s="21"/>
      <c r="ZG136" s="21"/>
      <c r="ZH136" s="21"/>
      <c r="ZI136" s="21"/>
      <c r="ZJ136" s="21"/>
      <c r="ZK136" s="21"/>
      <c r="ZL136" s="21"/>
      <c r="ZM136" s="21"/>
      <c r="ZN136" s="21"/>
      <c r="ZO136" s="21"/>
      <c r="ZP136" s="21"/>
      <c r="ZQ136" s="21"/>
      <c r="ZR136" s="21"/>
      <c r="ZS136" s="21"/>
      <c r="ZT136" s="21"/>
      <c r="ZU136" s="21"/>
      <c r="ZV136" s="21"/>
      <c r="ZW136" s="21"/>
      <c r="ZX136" s="21"/>
      <c r="ZY136" s="21"/>
      <c r="ZZ136" s="21"/>
      <c r="AAA136" s="21"/>
      <c r="AAB136" s="21"/>
      <c r="AAC136" s="21"/>
      <c r="AAD136" s="21"/>
      <c r="AAE136" s="21"/>
      <c r="AAF136" s="21"/>
      <c r="AAG136" s="21"/>
      <c r="AAH136" s="21"/>
      <c r="AAI136" s="21"/>
      <c r="AAJ136" s="21"/>
      <c r="AAK136" s="21"/>
      <c r="AAL136" s="21"/>
      <c r="AAM136" s="21"/>
      <c r="AAN136" s="21"/>
      <c r="AAO136" s="21"/>
      <c r="AAP136" s="21"/>
      <c r="AAQ136" s="21"/>
      <c r="AAR136" s="21"/>
      <c r="AAS136" s="21"/>
      <c r="AAT136" s="21"/>
      <c r="AAU136" s="21"/>
      <c r="AAV136" s="21"/>
      <c r="AAW136" s="21"/>
      <c r="AAX136" s="21"/>
      <c r="AAY136" s="21"/>
      <c r="AAZ136" s="21"/>
      <c r="ABA136" s="21"/>
      <c r="ABB136" s="21"/>
      <c r="ABC136" s="21"/>
      <c r="ABD136" s="21"/>
      <c r="ABE136" s="21"/>
      <c r="ABF136" s="21"/>
      <c r="ABG136" s="21"/>
      <c r="ABH136" s="21"/>
      <c r="ABI136" s="21"/>
      <c r="ABJ136" s="21"/>
      <c r="ABK136" s="21"/>
      <c r="ABL136" s="21"/>
      <c r="ABM136" s="21"/>
      <c r="ABN136" s="21"/>
      <c r="ABO136" s="21"/>
      <c r="ABP136" s="21"/>
      <c r="ABQ136" s="21"/>
      <c r="ABR136" s="21"/>
      <c r="ABS136" s="21"/>
      <c r="ABT136" s="21"/>
      <c r="ABU136" s="21"/>
      <c r="ABV136" s="21"/>
      <c r="ABW136" s="21"/>
      <c r="ABX136" s="21"/>
      <c r="ABY136" s="21"/>
      <c r="ABZ136" s="21"/>
      <c r="ACA136" s="21"/>
      <c r="ACB136" s="21"/>
      <c r="ACC136" s="21"/>
      <c r="ACD136" s="21"/>
      <c r="ACE136" s="21"/>
      <c r="ACF136" s="21"/>
      <c r="ACG136" s="21"/>
      <c r="ACH136" s="21"/>
      <c r="ACI136" s="21"/>
      <c r="ACJ136" s="21"/>
      <c r="ACK136" s="21"/>
      <c r="ACL136" s="21"/>
      <c r="ACM136" s="21"/>
      <c r="ACN136" s="21"/>
      <c r="ACO136" s="21"/>
      <c r="ACP136" s="21"/>
      <c r="ACQ136" s="21"/>
      <c r="ACR136" s="21"/>
      <c r="ACS136" s="21"/>
      <c r="ACT136" s="21"/>
      <c r="ACU136" s="21"/>
      <c r="ACV136" s="21"/>
      <c r="ACW136" s="21"/>
      <c r="ACX136" s="21"/>
      <c r="ACY136" s="21"/>
      <c r="ACZ136" s="21"/>
      <c r="ADA136" s="21"/>
      <c r="ADB136" s="21"/>
      <c r="ADC136" s="21"/>
      <c r="ADD136" s="21"/>
      <c r="ADE136" s="21"/>
      <c r="ADF136" s="21"/>
      <c r="ADG136" s="21"/>
      <c r="ADH136" s="21"/>
      <c r="ADI136" s="21"/>
      <c r="ADJ136" s="21"/>
      <c r="ADK136" s="21"/>
      <c r="ADL136" s="21"/>
      <c r="ADM136" s="21"/>
      <c r="ADN136" s="21"/>
      <c r="ADO136" s="21"/>
      <c r="ADP136" s="21"/>
      <c r="ADQ136" s="21"/>
      <c r="ADR136" s="21"/>
      <c r="ADS136" s="21"/>
      <c r="ADT136" s="21"/>
      <c r="ADU136" s="21"/>
      <c r="ADV136" s="21"/>
      <c r="ADW136" s="21"/>
      <c r="ADX136" s="21"/>
      <c r="ADY136" s="21"/>
      <c r="ADZ136" s="21"/>
      <c r="AEA136" s="21"/>
      <c r="AEB136" s="21"/>
      <c r="AEC136" s="21"/>
      <c r="AED136" s="21"/>
      <c r="AEE136" s="21"/>
      <c r="AEF136" s="21"/>
      <c r="AEG136" s="21"/>
      <c r="AEH136" s="21"/>
      <c r="AEI136" s="21"/>
      <c r="AEJ136" s="21"/>
      <c r="AEK136" s="21"/>
      <c r="AEL136" s="21"/>
      <c r="AEM136" s="21"/>
      <c r="AEN136" s="21"/>
      <c r="AEO136" s="21"/>
      <c r="AEP136" s="21"/>
      <c r="AEQ136" s="21"/>
      <c r="AER136" s="21"/>
      <c r="AES136" s="21"/>
      <c r="AET136" s="21"/>
      <c r="AEU136" s="21"/>
      <c r="AEV136" s="21"/>
      <c r="AEW136" s="21"/>
      <c r="AEX136" s="21"/>
      <c r="AEY136" s="21"/>
      <c r="AEZ136" s="21"/>
      <c r="AFA136" s="21"/>
      <c r="AFB136" s="21"/>
      <c r="AFC136" s="21"/>
      <c r="AFD136" s="21"/>
      <c r="AFE136" s="21"/>
      <c r="AFF136" s="21"/>
      <c r="AFG136" s="21"/>
      <c r="AFH136" s="21"/>
      <c r="AFI136" s="21"/>
      <c r="AFJ136" s="21"/>
      <c r="AFK136" s="21"/>
      <c r="AFL136" s="21"/>
      <c r="AFM136" s="21"/>
      <c r="AFN136" s="21"/>
      <c r="AFO136" s="21"/>
      <c r="AFP136" s="21"/>
      <c r="AFQ136" s="21"/>
      <c r="AFR136" s="21"/>
      <c r="AFS136" s="21"/>
      <c r="AFT136" s="21"/>
      <c r="AFU136" s="21"/>
      <c r="AFV136" s="21"/>
      <c r="AFW136" s="21"/>
      <c r="AFX136" s="21"/>
      <c r="AFY136" s="21"/>
      <c r="AFZ136" s="21"/>
      <c r="AGA136" s="21"/>
      <c r="AGB136" s="21"/>
      <c r="AGC136" s="21"/>
      <c r="AGD136" s="21"/>
      <c r="AGE136" s="21"/>
      <c r="AGF136" s="21"/>
      <c r="AGG136" s="21"/>
      <c r="AGH136" s="21"/>
      <c r="AGI136" s="21"/>
      <c r="AGJ136" s="21"/>
      <c r="AGK136" s="21"/>
      <c r="AGL136" s="21"/>
      <c r="AGM136" s="21"/>
      <c r="AGN136" s="21"/>
      <c r="AGO136" s="21"/>
      <c r="AGP136" s="21"/>
      <c r="AGQ136" s="21"/>
      <c r="AGR136" s="21"/>
      <c r="AGS136" s="21"/>
      <c r="AGT136" s="21"/>
      <c r="AGU136" s="21"/>
      <c r="AGV136" s="21"/>
      <c r="AGW136" s="21"/>
      <c r="AGX136" s="21"/>
      <c r="AGY136" s="21"/>
      <c r="AGZ136" s="21"/>
      <c r="AHA136" s="21"/>
      <c r="AHB136" s="21"/>
      <c r="AHC136" s="21"/>
      <c r="AHD136" s="21"/>
      <c r="AHE136" s="21"/>
      <c r="AHF136" s="21"/>
      <c r="AHG136" s="21"/>
      <c r="AHH136" s="21"/>
      <c r="AHI136" s="21"/>
      <c r="AHJ136" s="21"/>
      <c r="AHK136" s="21"/>
      <c r="AHL136" s="21"/>
      <c r="AHM136" s="21"/>
      <c r="AHN136" s="21"/>
      <c r="AHO136" s="21"/>
      <c r="AHP136" s="21"/>
      <c r="AHQ136" s="21"/>
      <c r="AHR136" s="21"/>
      <c r="AHS136" s="21"/>
      <c r="AHT136" s="21"/>
      <c r="AHU136" s="21"/>
      <c r="AHV136" s="21"/>
      <c r="AHW136" s="21"/>
      <c r="AHX136" s="21"/>
      <c r="AHY136" s="21"/>
      <c r="AHZ136" s="21"/>
      <c r="AIA136" s="21"/>
      <c r="AIB136" s="21"/>
      <c r="AIC136" s="21"/>
      <c r="AID136" s="21"/>
      <c r="AIE136" s="21"/>
      <c r="AIF136" s="21"/>
      <c r="AIG136" s="21"/>
      <c r="AIH136" s="21"/>
      <c r="AII136" s="21"/>
      <c r="AIJ136" s="21"/>
      <c r="AIK136" s="21"/>
      <c r="AIL136" s="21"/>
      <c r="AIM136" s="21"/>
      <c r="AIN136" s="21"/>
      <c r="AIO136" s="21"/>
      <c r="AIP136" s="21"/>
      <c r="AIQ136" s="21"/>
      <c r="AIR136" s="21"/>
      <c r="AIS136" s="21"/>
      <c r="AIT136" s="21"/>
      <c r="AIU136" s="21"/>
      <c r="AIV136" s="21"/>
      <c r="AIW136" s="21"/>
      <c r="AIX136" s="21"/>
      <c r="AIY136" s="21"/>
      <c r="AIZ136" s="21"/>
      <c r="AJA136" s="21"/>
      <c r="AJB136" s="21"/>
      <c r="AJC136" s="21"/>
      <c r="AJD136" s="21"/>
      <c r="AJE136" s="21"/>
      <c r="AJF136" s="21"/>
      <c r="AJG136" s="21"/>
      <c r="AJH136" s="21"/>
      <c r="AJI136" s="21"/>
      <c r="AJJ136" s="21"/>
      <c r="AJK136" s="21"/>
      <c r="AJL136" s="21"/>
      <c r="AJM136" s="21"/>
      <c r="AJN136" s="21"/>
      <c r="AJO136" s="21"/>
      <c r="AJP136" s="21"/>
      <c r="AJQ136" s="21"/>
      <c r="AJR136" s="21"/>
      <c r="AJS136" s="21"/>
      <c r="AJT136" s="21"/>
      <c r="AJU136" s="21"/>
      <c r="AJV136" s="21"/>
      <c r="AJW136" s="21"/>
      <c r="AJX136" s="21"/>
      <c r="AJY136" s="21"/>
      <c r="AJZ136" s="21"/>
      <c r="AKA136" s="21"/>
      <c r="AKB136" s="21"/>
      <c r="AKC136" s="21"/>
      <c r="AKD136" s="21"/>
      <c r="AKE136" s="21"/>
      <c r="AKF136" s="21"/>
      <c r="AKG136" s="21"/>
      <c r="AKH136" s="21"/>
      <c r="AKI136" s="21"/>
      <c r="AKJ136" s="21"/>
      <c r="AKK136" s="21"/>
      <c r="AKL136" s="21"/>
      <c r="AKM136" s="21"/>
      <c r="AKN136" s="21"/>
      <c r="AKO136" s="21"/>
      <c r="AKP136" s="21"/>
      <c r="AKQ136" s="21"/>
      <c r="AKR136" s="21"/>
      <c r="AKS136" s="21"/>
      <c r="AKT136" s="21"/>
      <c r="AKU136" s="21"/>
      <c r="AKV136" s="21"/>
      <c r="AKW136" s="21"/>
      <c r="AKX136" s="21"/>
      <c r="AKY136" s="21"/>
      <c r="AKZ136" s="21"/>
      <c r="ALA136" s="21"/>
      <c r="ALB136" s="21"/>
      <c r="ALC136" s="21"/>
      <c r="ALD136" s="21"/>
      <c r="ALE136" s="21"/>
      <c r="ALF136" s="21"/>
      <c r="ALG136" s="21"/>
      <c r="ALH136" s="21"/>
      <c r="ALI136" s="21"/>
      <c r="ALJ136" s="21"/>
      <c r="ALK136" s="21"/>
      <c r="ALL136" s="21"/>
      <c r="ALM136" s="21"/>
      <c r="ALN136" s="21"/>
      <c r="ALO136" s="21"/>
      <c r="ALP136" s="21"/>
      <c r="ALQ136" s="21"/>
      <c r="ALR136" s="21"/>
      <c r="ALS136" s="21"/>
      <c r="ALT136" s="21"/>
      <c r="ALU136" s="21"/>
      <c r="ALV136" s="21"/>
      <c r="ALW136" s="21"/>
      <c r="ALX136" s="21"/>
      <c r="ALY136" s="21"/>
      <c r="ALZ136" s="21"/>
      <c r="AMA136" s="21"/>
      <c r="AMB136" s="21"/>
      <c r="AMC136" s="21"/>
      <c r="AMD136" s="21"/>
      <c r="AME136" s="21"/>
      <c r="AMF136" s="21"/>
      <c r="AMG136" s="21"/>
      <c r="AMH136" s="21"/>
      <c r="AMI136" s="21"/>
      <c r="AMJ136" s="21"/>
      <c r="AMK136" s="21"/>
      <c r="AML136" s="21"/>
      <c r="AMM136" s="21"/>
      <c r="AMN136" s="21"/>
      <c r="AMO136" s="21"/>
      <c r="AMP136" s="21"/>
      <c r="AMQ136" s="21"/>
      <c r="AMR136" s="21"/>
      <c r="AMS136" s="21"/>
      <c r="AMT136" s="21"/>
      <c r="AMU136" s="21"/>
      <c r="AMV136" s="21"/>
      <c r="AMW136" s="21"/>
      <c r="AMX136" s="21"/>
      <c r="AMY136" s="21"/>
      <c r="AMZ136" s="21"/>
      <c r="ANA136" s="21"/>
      <c r="ANB136" s="21"/>
      <c r="ANC136" s="21"/>
      <c r="AND136" s="21"/>
      <c r="ANE136" s="21"/>
      <c r="ANF136" s="21"/>
      <c r="ANG136" s="21"/>
      <c r="ANH136" s="21"/>
      <c r="ANI136" s="21"/>
      <c r="ANJ136" s="21"/>
      <c r="ANK136" s="21"/>
      <c r="ANL136" s="21"/>
      <c r="ANM136" s="21"/>
      <c r="ANN136" s="21"/>
      <c r="ANO136" s="21"/>
      <c r="ANP136" s="21"/>
      <c r="ANQ136" s="21"/>
      <c r="ANR136" s="21"/>
      <c r="ANS136" s="21"/>
      <c r="ANT136" s="21"/>
      <c r="ANU136" s="21"/>
      <c r="ANV136" s="21"/>
      <c r="ANW136" s="21"/>
      <c r="ANX136" s="21"/>
      <c r="ANY136" s="21"/>
      <c r="ANZ136" s="21"/>
      <c r="AOA136" s="21"/>
      <c r="AOB136" s="21"/>
      <c r="AOC136" s="21"/>
      <c r="AOD136" s="21"/>
      <c r="AOE136" s="21"/>
      <c r="AOF136" s="21"/>
      <c r="AOG136" s="21"/>
      <c r="AOH136" s="21"/>
      <c r="AOI136" s="21"/>
      <c r="AOJ136" s="21"/>
      <c r="AOK136" s="21"/>
      <c r="AOL136" s="21"/>
      <c r="AOM136" s="21"/>
      <c r="AON136" s="21"/>
      <c r="AOO136" s="21"/>
      <c r="AOP136" s="21"/>
      <c r="AOQ136" s="21"/>
      <c r="AOR136" s="21"/>
      <c r="AOS136" s="21"/>
      <c r="AOT136" s="21"/>
      <c r="AOU136" s="21"/>
      <c r="AOV136" s="21"/>
      <c r="AOW136" s="21"/>
      <c r="AOX136" s="21"/>
      <c r="AOY136" s="21"/>
      <c r="AOZ136" s="21"/>
      <c r="APA136" s="21"/>
      <c r="APB136" s="21"/>
      <c r="APC136" s="21"/>
      <c r="APD136" s="21"/>
      <c r="APE136" s="21"/>
      <c r="APF136" s="21"/>
      <c r="APG136" s="21"/>
      <c r="APH136" s="21"/>
      <c r="API136" s="21"/>
      <c r="APJ136" s="21"/>
      <c r="APK136" s="21"/>
      <c r="APL136" s="21"/>
      <c r="APM136" s="21"/>
      <c r="APN136" s="21"/>
      <c r="APO136" s="21"/>
      <c r="APP136" s="21"/>
      <c r="APQ136" s="21"/>
      <c r="APR136" s="21"/>
      <c r="APS136" s="21"/>
      <c r="APT136" s="21"/>
      <c r="APU136" s="21"/>
      <c r="APV136" s="21"/>
      <c r="APW136" s="21"/>
      <c r="APX136" s="21"/>
      <c r="APY136" s="21"/>
      <c r="APZ136" s="21"/>
      <c r="AQA136" s="21"/>
      <c r="AQB136" s="21"/>
      <c r="AQC136" s="21"/>
      <c r="AQD136" s="21"/>
      <c r="AQE136" s="21"/>
      <c r="AQF136" s="21"/>
      <c r="AQG136" s="21"/>
      <c r="AQH136" s="21"/>
      <c r="AQI136" s="21"/>
      <c r="AQJ136" s="21"/>
      <c r="AQK136" s="21"/>
      <c r="AQL136" s="21"/>
      <c r="AQM136" s="21"/>
      <c r="AQN136" s="21"/>
      <c r="AQO136" s="21"/>
      <c r="AQP136" s="21"/>
      <c r="AQQ136" s="21"/>
      <c r="AQR136" s="21"/>
      <c r="AQS136" s="21"/>
      <c r="AQT136" s="21"/>
      <c r="AQU136" s="21"/>
      <c r="AQV136" s="21"/>
      <c r="AQW136" s="21"/>
      <c r="AQX136" s="21"/>
      <c r="AQY136" s="21"/>
      <c r="AQZ136" s="21"/>
      <c r="ARA136" s="21"/>
      <c r="ARB136" s="21"/>
      <c r="ARC136" s="21"/>
      <c r="ARD136" s="21"/>
      <c r="ARE136" s="21"/>
      <c r="ARF136" s="21"/>
      <c r="ARG136" s="21"/>
      <c r="ARH136" s="21"/>
      <c r="ARI136" s="21"/>
      <c r="ARJ136" s="21"/>
      <c r="ARK136" s="21"/>
      <c r="ARL136" s="21"/>
      <c r="ARM136" s="21"/>
      <c r="ARN136" s="21"/>
      <c r="ARO136" s="21"/>
      <c r="ARP136" s="21"/>
      <c r="ARQ136" s="21"/>
      <c r="ARR136" s="21"/>
      <c r="ARS136" s="21"/>
      <c r="ART136" s="21"/>
      <c r="ARU136" s="21"/>
      <c r="ARV136" s="21"/>
      <c r="ARW136" s="21"/>
      <c r="ARX136" s="21"/>
      <c r="ARY136" s="21"/>
      <c r="ARZ136" s="21"/>
      <c r="ASA136" s="21"/>
      <c r="ASB136" s="21"/>
      <c r="ASC136" s="21"/>
      <c r="ASD136" s="21"/>
      <c r="ASE136" s="21"/>
      <c r="ASF136" s="21"/>
      <c r="ASG136" s="21"/>
      <c r="ASH136" s="21"/>
      <c r="ASI136" s="21"/>
      <c r="ASJ136" s="21"/>
      <c r="ASK136" s="21"/>
      <c r="ASL136" s="21"/>
      <c r="ASM136" s="21"/>
      <c r="ASN136" s="21"/>
      <c r="ASO136" s="21"/>
      <c r="ASP136" s="21"/>
      <c r="ASQ136" s="21"/>
      <c r="ASR136" s="21"/>
      <c r="ASS136" s="21"/>
      <c r="AST136" s="21"/>
      <c r="ASU136" s="21"/>
      <c r="ASV136" s="21"/>
      <c r="ASW136" s="21"/>
      <c r="ASX136" s="21"/>
      <c r="ASY136" s="21"/>
      <c r="ASZ136" s="21"/>
      <c r="ATA136" s="21"/>
      <c r="ATB136" s="21"/>
      <c r="ATC136" s="21"/>
      <c r="ATD136" s="21"/>
      <c r="ATE136" s="21"/>
      <c r="ATF136" s="21"/>
      <c r="ATG136" s="21"/>
      <c r="ATH136" s="21"/>
      <c r="ATI136" s="21"/>
      <c r="ATJ136" s="21"/>
      <c r="ATK136" s="21"/>
      <c r="ATL136" s="21"/>
      <c r="ATM136" s="21"/>
      <c r="ATN136" s="21"/>
      <c r="ATO136" s="21"/>
      <c r="ATP136" s="21"/>
      <c r="ATQ136" s="21"/>
      <c r="ATR136" s="21"/>
      <c r="ATS136" s="21"/>
      <c r="ATT136" s="21"/>
      <c r="ATU136" s="21"/>
      <c r="ATV136" s="21"/>
      <c r="ATW136" s="21"/>
      <c r="ATX136" s="21"/>
      <c r="ATY136" s="21"/>
      <c r="ATZ136" s="21"/>
      <c r="AUA136" s="21"/>
      <c r="AUB136" s="21"/>
      <c r="AUC136" s="21"/>
      <c r="AUD136" s="21"/>
      <c r="AUE136" s="21"/>
      <c r="AUF136" s="21"/>
      <c r="AUG136" s="21"/>
      <c r="AUH136" s="21"/>
      <c r="AUI136" s="21"/>
      <c r="AUJ136" s="21"/>
      <c r="AUK136" s="21"/>
      <c r="AUL136" s="21"/>
      <c r="AUM136" s="21"/>
      <c r="AUN136" s="21"/>
      <c r="AUO136" s="21"/>
      <c r="AUP136" s="21"/>
      <c r="AUQ136" s="21"/>
      <c r="AUR136" s="21"/>
      <c r="AUS136" s="21"/>
      <c r="AUT136" s="21"/>
      <c r="AUU136" s="21"/>
      <c r="AUV136" s="21"/>
      <c r="AUW136" s="21"/>
      <c r="AUX136" s="21"/>
      <c r="AUY136" s="21"/>
      <c r="AUZ136" s="21"/>
      <c r="AVA136" s="21"/>
      <c r="AVB136" s="21"/>
      <c r="AVC136" s="21"/>
      <c r="AVD136" s="21"/>
      <c r="AVE136" s="21"/>
      <c r="AVF136" s="21"/>
      <c r="AVG136" s="21"/>
      <c r="AVH136" s="21"/>
      <c r="AVI136" s="21"/>
      <c r="AVJ136" s="21"/>
      <c r="AVK136" s="21"/>
      <c r="AVL136" s="21"/>
      <c r="AVM136" s="21"/>
      <c r="AVN136" s="21"/>
      <c r="AVO136" s="21"/>
      <c r="AVP136" s="21"/>
      <c r="AVQ136" s="21"/>
      <c r="AVR136" s="21"/>
      <c r="AVS136" s="21"/>
      <c r="AVT136" s="21"/>
      <c r="AVU136" s="21"/>
      <c r="AVV136" s="21"/>
      <c r="AVW136" s="21"/>
      <c r="AVX136" s="21"/>
      <c r="AVY136" s="21"/>
      <c r="AVZ136" s="21"/>
      <c r="AWA136" s="21"/>
      <c r="AWB136" s="21"/>
      <c r="AWC136" s="21"/>
      <c r="AWD136" s="21"/>
      <c r="AWE136" s="21"/>
      <c r="AWF136" s="21"/>
      <c r="AWG136" s="21"/>
      <c r="AWH136" s="21"/>
      <c r="AWI136" s="21"/>
      <c r="AWJ136" s="21"/>
      <c r="AWK136" s="21"/>
      <c r="AWL136" s="21"/>
      <c r="AWM136" s="21"/>
      <c r="AWN136" s="21"/>
      <c r="AWO136" s="21"/>
      <c r="AWP136" s="21"/>
      <c r="AWQ136" s="21"/>
      <c r="AWR136" s="21"/>
      <c r="AWS136" s="21"/>
      <c r="AWT136" s="21"/>
      <c r="AWU136" s="21"/>
      <c r="AWV136" s="21"/>
      <c r="AWW136" s="21"/>
      <c r="AWX136" s="21"/>
      <c r="AWY136" s="21"/>
      <c r="AWZ136" s="21"/>
      <c r="AXA136" s="21"/>
      <c r="AXB136" s="21"/>
      <c r="AXC136" s="21"/>
      <c r="AXD136" s="21"/>
      <c r="AXE136" s="21"/>
      <c r="AXF136" s="21"/>
      <c r="AXG136" s="21"/>
      <c r="AXH136" s="21"/>
      <c r="AXI136" s="21"/>
      <c r="AXJ136" s="21"/>
      <c r="AXK136" s="21"/>
      <c r="AXL136" s="21"/>
      <c r="AXM136" s="21"/>
      <c r="AXN136" s="21"/>
      <c r="AXO136" s="21"/>
      <c r="AXP136" s="21"/>
      <c r="AXQ136" s="21"/>
      <c r="AXR136" s="21"/>
      <c r="AXS136" s="21"/>
      <c r="AXT136" s="21"/>
      <c r="AXU136" s="21"/>
      <c r="AXV136" s="21"/>
      <c r="AXW136" s="21"/>
      <c r="AXX136" s="21"/>
      <c r="AXY136" s="21"/>
      <c r="AXZ136" s="21"/>
      <c r="AYA136" s="21"/>
      <c r="AYB136" s="21"/>
      <c r="AYC136" s="21"/>
      <c r="AYD136" s="21"/>
      <c r="AYE136" s="21"/>
      <c r="AYF136" s="21"/>
      <c r="AYG136" s="21"/>
      <c r="AYH136" s="21"/>
      <c r="AYI136" s="21"/>
      <c r="AYJ136" s="21"/>
      <c r="AYK136" s="21"/>
      <c r="AYL136" s="21"/>
      <c r="AYM136" s="21"/>
      <c r="AYN136" s="21"/>
      <c r="AYO136" s="21"/>
      <c r="AYP136" s="21"/>
      <c r="AYQ136" s="21"/>
      <c r="AYR136" s="21"/>
      <c r="AYS136" s="21"/>
      <c r="AYT136" s="21"/>
      <c r="AYU136" s="21"/>
      <c r="AYV136" s="21"/>
      <c r="AYW136" s="21"/>
      <c r="AYX136" s="21"/>
      <c r="AYY136" s="21"/>
      <c r="AYZ136" s="21"/>
      <c r="AZA136" s="21"/>
      <c r="AZB136" s="21"/>
      <c r="AZC136" s="21"/>
      <c r="AZD136" s="21"/>
      <c r="AZE136" s="21"/>
      <c r="AZF136" s="21"/>
      <c r="AZG136" s="21"/>
      <c r="AZH136" s="21"/>
      <c r="AZI136" s="21"/>
      <c r="AZJ136" s="21"/>
      <c r="AZK136" s="21"/>
      <c r="AZL136" s="21"/>
      <c r="AZM136" s="21"/>
      <c r="AZN136" s="21"/>
      <c r="AZO136" s="21"/>
      <c r="AZP136" s="21"/>
      <c r="AZQ136" s="21"/>
      <c r="AZR136" s="21"/>
      <c r="AZS136" s="21"/>
      <c r="AZT136" s="21"/>
      <c r="AZU136" s="21"/>
      <c r="AZV136" s="21"/>
      <c r="AZW136" s="21"/>
      <c r="AZX136" s="21"/>
      <c r="AZY136" s="21"/>
      <c r="AZZ136" s="21"/>
      <c r="BAA136" s="21"/>
      <c r="BAB136" s="21"/>
      <c r="BAC136" s="21"/>
      <c r="BAD136" s="21"/>
      <c r="BAE136" s="21"/>
      <c r="BAF136" s="21"/>
      <c r="BAG136" s="21"/>
      <c r="BAH136" s="21"/>
      <c r="BAI136" s="21"/>
      <c r="BAJ136" s="21"/>
      <c r="BAK136" s="21"/>
      <c r="BAL136" s="21"/>
      <c r="BAM136" s="21"/>
      <c r="BAN136" s="21"/>
      <c r="BAO136" s="21"/>
      <c r="BAP136" s="21"/>
      <c r="BAQ136" s="21"/>
      <c r="BAR136" s="21"/>
      <c r="BAS136" s="21"/>
      <c r="BAT136" s="21"/>
      <c r="BAU136" s="21"/>
      <c r="BAV136" s="21"/>
      <c r="BAW136" s="21"/>
      <c r="BAX136" s="21"/>
      <c r="BAY136" s="21"/>
      <c r="BAZ136" s="21"/>
      <c r="BBA136" s="21"/>
      <c r="BBB136" s="21"/>
      <c r="BBC136" s="21"/>
      <c r="BBD136" s="21"/>
      <c r="BBE136" s="21"/>
      <c r="BBF136" s="21"/>
      <c r="BBG136" s="21"/>
      <c r="BBH136" s="21"/>
      <c r="BBI136" s="21"/>
      <c r="BBJ136" s="21"/>
      <c r="BBK136" s="21"/>
      <c r="BBL136" s="21"/>
      <c r="BBM136" s="21"/>
      <c r="BBN136" s="21"/>
      <c r="BBO136" s="21"/>
      <c r="BBP136" s="21"/>
      <c r="BBQ136" s="21"/>
      <c r="BBR136" s="21"/>
      <c r="BBS136" s="21"/>
      <c r="BBT136" s="21"/>
      <c r="BBU136" s="21"/>
      <c r="BBV136" s="21"/>
      <c r="BBW136" s="21"/>
      <c r="BBX136" s="21"/>
      <c r="BBY136" s="21"/>
      <c r="BBZ136" s="21"/>
      <c r="BCA136" s="21"/>
      <c r="BCB136" s="21"/>
      <c r="BCC136" s="21"/>
      <c r="BCD136" s="21"/>
      <c r="BCE136" s="21"/>
      <c r="BCF136" s="21"/>
      <c r="BCG136" s="21"/>
      <c r="BCH136" s="21"/>
      <c r="BCI136" s="21"/>
      <c r="BCJ136" s="21"/>
      <c r="BCK136" s="21"/>
      <c r="BCL136" s="21"/>
      <c r="BCM136" s="21"/>
      <c r="BCN136" s="21"/>
      <c r="BCO136" s="21"/>
      <c r="BCP136" s="21"/>
      <c r="BCQ136" s="21"/>
      <c r="BCR136" s="21"/>
      <c r="BCS136" s="21"/>
      <c r="BCT136" s="21"/>
      <c r="BCU136" s="21"/>
      <c r="BCV136" s="21"/>
      <c r="BCW136" s="21"/>
      <c r="BCX136" s="21"/>
      <c r="BCY136" s="21"/>
      <c r="BCZ136" s="21"/>
      <c r="BDA136" s="21"/>
      <c r="BDB136" s="21"/>
      <c r="BDC136" s="21"/>
      <c r="BDD136" s="21"/>
      <c r="BDE136" s="21"/>
      <c r="BDF136" s="21"/>
      <c r="BDG136" s="21"/>
      <c r="BDH136" s="21"/>
      <c r="BDI136" s="21"/>
      <c r="BDJ136" s="21"/>
      <c r="BDK136" s="21"/>
      <c r="BDL136" s="21"/>
      <c r="BDM136" s="21"/>
      <c r="BDN136" s="21"/>
      <c r="BDO136" s="21"/>
      <c r="BDP136" s="21"/>
      <c r="BDQ136" s="21"/>
      <c r="BDR136" s="21"/>
      <c r="BDS136" s="21"/>
      <c r="BDT136" s="21"/>
      <c r="BDU136" s="21"/>
      <c r="BDV136" s="21"/>
      <c r="BDW136" s="21"/>
      <c r="BDX136" s="21"/>
      <c r="BDY136" s="21"/>
      <c r="BDZ136" s="21"/>
      <c r="BEA136" s="21"/>
      <c r="BEB136" s="21"/>
      <c r="BEC136" s="21"/>
      <c r="BED136" s="21"/>
      <c r="BEE136" s="21"/>
      <c r="BEF136" s="21"/>
      <c r="BEG136" s="21"/>
      <c r="BEH136" s="21"/>
      <c r="BEI136" s="21"/>
      <c r="BEJ136" s="21"/>
      <c r="BEK136" s="21"/>
      <c r="BEL136" s="21"/>
      <c r="BEM136" s="21"/>
      <c r="BEN136" s="21"/>
      <c r="BEO136" s="21"/>
      <c r="BEP136" s="21"/>
      <c r="BEQ136" s="21"/>
      <c r="BER136" s="21"/>
      <c r="BES136" s="21"/>
      <c r="BET136" s="21"/>
      <c r="BEU136" s="21"/>
      <c r="BEV136" s="21"/>
      <c r="BEW136" s="21"/>
      <c r="BEX136" s="21"/>
      <c r="BEY136" s="21"/>
      <c r="BEZ136" s="21"/>
      <c r="BFA136" s="21"/>
      <c r="BFB136" s="21"/>
      <c r="BFC136" s="21"/>
      <c r="BFD136" s="21"/>
      <c r="BFE136" s="21"/>
      <c r="BFF136" s="21"/>
      <c r="BFG136" s="21"/>
      <c r="BFH136" s="21"/>
      <c r="BFI136" s="21"/>
      <c r="BFJ136" s="21"/>
      <c r="BFK136" s="21"/>
      <c r="BFL136" s="21"/>
      <c r="BFM136" s="21"/>
      <c r="BFN136" s="21"/>
      <c r="BFO136" s="21"/>
      <c r="BFP136" s="21"/>
      <c r="BFQ136" s="21"/>
      <c r="BFR136" s="21"/>
      <c r="BFS136" s="21"/>
      <c r="BFT136" s="21"/>
      <c r="BFU136" s="21"/>
      <c r="BFV136" s="21"/>
      <c r="BFW136" s="21"/>
      <c r="BFX136" s="21"/>
      <c r="BFY136" s="21"/>
      <c r="BFZ136" s="21"/>
      <c r="BGA136" s="21"/>
      <c r="BGB136" s="21"/>
      <c r="BGC136" s="21"/>
      <c r="BGD136" s="21"/>
      <c r="BGE136" s="21"/>
      <c r="BGF136" s="21"/>
      <c r="BGG136" s="21"/>
      <c r="BGH136" s="21"/>
      <c r="BGI136" s="21"/>
      <c r="BGJ136" s="21"/>
      <c r="BGK136" s="21"/>
      <c r="BGL136" s="21"/>
      <c r="BGM136" s="21"/>
      <c r="BGN136" s="21"/>
      <c r="BGO136" s="21"/>
      <c r="BGP136" s="21"/>
      <c r="BGQ136" s="21"/>
      <c r="BGR136" s="21"/>
      <c r="BGS136" s="21"/>
      <c r="BGT136" s="21"/>
      <c r="BGU136" s="21"/>
      <c r="BGV136" s="21"/>
      <c r="BGW136" s="21"/>
      <c r="BGX136" s="21"/>
      <c r="BGY136" s="21"/>
      <c r="BGZ136" s="21"/>
      <c r="BHA136" s="21"/>
      <c r="BHB136" s="21"/>
      <c r="BHC136" s="21"/>
      <c r="BHD136" s="21"/>
      <c r="BHE136" s="21"/>
      <c r="BHF136" s="21"/>
      <c r="BHG136" s="21"/>
      <c r="BHH136" s="21"/>
      <c r="BHI136" s="21"/>
      <c r="BHJ136" s="21"/>
      <c r="BHK136" s="21"/>
      <c r="BHL136" s="21"/>
      <c r="BHM136" s="21"/>
      <c r="BHN136" s="21"/>
      <c r="BHO136" s="21"/>
      <c r="BHP136" s="21"/>
      <c r="BHQ136" s="21"/>
      <c r="BHR136" s="21"/>
      <c r="BHS136" s="21"/>
      <c r="BHT136" s="21"/>
      <c r="BHU136" s="21"/>
      <c r="BHV136" s="21"/>
      <c r="BHW136" s="21"/>
      <c r="BHX136" s="21"/>
      <c r="BHY136" s="21"/>
      <c r="BHZ136" s="21"/>
      <c r="BIA136" s="21"/>
      <c r="BIB136" s="21"/>
      <c r="BIC136" s="21"/>
      <c r="BID136" s="21"/>
      <c r="BIE136" s="21"/>
      <c r="BIF136" s="21"/>
      <c r="BIG136" s="21"/>
      <c r="BIH136" s="21"/>
      <c r="BII136" s="21"/>
      <c r="BIJ136" s="21"/>
      <c r="BIK136" s="21"/>
      <c r="BIL136" s="21"/>
      <c r="BIM136" s="21"/>
      <c r="BIN136" s="21"/>
      <c r="BIO136" s="21"/>
      <c r="BIP136" s="21"/>
      <c r="BIQ136" s="21"/>
      <c r="BIR136" s="21"/>
      <c r="BIS136" s="21"/>
      <c r="BIT136" s="21"/>
      <c r="BIU136" s="21"/>
      <c r="BIV136" s="21"/>
      <c r="BIW136" s="21"/>
      <c r="BIX136" s="21"/>
      <c r="BIY136" s="21"/>
      <c r="BIZ136" s="21"/>
      <c r="BJA136" s="21"/>
      <c r="BJB136" s="21"/>
      <c r="BJC136" s="21"/>
      <c r="BJD136" s="21"/>
      <c r="BJE136" s="21"/>
      <c r="BJF136" s="21"/>
      <c r="BJG136" s="21"/>
      <c r="BJH136" s="21"/>
      <c r="BJI136" s="21"/>
      <c r="BJJ136" s="21"/>
      <c r="BJK136" s="21"/>
      <c r="BJL136" s="21"/>
      <c r="BJM136" s="21"/>
      <c r="BJN136" s="21"/>
      <c r="BJO136" s="21"/>
      <c r="BJP136" s="21"/>
      <c r="BJQ136" s="21"/>
      <c r="BJR136" s="21"/>
      <c r="BJS136" s="21"/>
      <c r="BJT136" s="21"/>
      <c r="BJU136" s="21"/>
      <c r="BJV136" s="21"/>
      <c r="BJW136" s="21"/>
      <c r="BJX136" s="21"/>
      <c r="BJY136" s="21"/>
      <c r="BJZ136" s="21"/>
      <c r="BKA136" s="21"/>
      <c r="BKB136" s="21"/>
      <c r="BKC136" s="21"/>
      <c r="BKD136" s="21"/>
      <c r="BKE136" s="21"/>
      <c r="BKF136" s="21"/>
      <c r="BKG136" s="21"/>
      <c r="BKH136" s="21"/>
      <c r="BKI136" s="21"/>
      <c r="BKJ136" s="21"/>
      <c r="BKK136" s="21"/>
      <c r="BKL136" s="21"/>
      <c r="BKM136" s="21"/>
      <c r="BKN136" s="21"/>
      <c r="BKO136" s="21"/>
      <c r="BKP136" s="21"/>
      <c r="BKQ136" s="21"/>
      <c r="BKR136" s="21"/>
      <c r="BKS136" s="21"/>
      <c r="BKT136" s="21"/>
      <c r="BKU136" s="21"/>
      <c r="BKV136" s="21"/>
      <c r="BKW136" s="21"/>
      <c r="BKX136" s="21"/>
      <c r="BKY136" s="21"/>
      <c r="BKZ136" s="21"/>
      <c r="BLA136" s="21"/>
      <c r="BLB136" s="21"/>
      <c r="BLC136" s="21"/>
      <c r="BLD136" s="21"/>
      <c r="BLE136" s="21"/>
      <c r="BLF136" s="21"/>
      <c r="BLG136" s="21"/>
      <c r="BLH136" s="21"/>
      <c r="BLI136" s="21"/>
      <c r="BLJ136" s="21"/>
      <c r="BLK136" s="21"/>
      <c r="BLL136" s="21"/>
      <c r="BLM136" s="21"/>
      <c r="BLN136" s="21"/>
      <c r="BLO136" s="21"/>
      <c r="BLP136" s="21"/>
      <c r="BLQ136" s="21"/>
      <c r="BLR136" s="21"/>
      <c r="BLS136" s="21"/>
      <c r="BLT136" s="21"/>
      <c r="BLU136" s="21"/>
      <c r="BLV136" s="21"/>
      <c r="BLW136" s="21"/>
      <c r="BLX136" s="21"/>
      <c r="BLY136" s="21"/>
      <c r="BLZ136" s="21"/>
      <c r="BMA136" s="21"/>
      <c r="BMB136" s="21"/>
      <c r="BMC136" s="21"/>
      <c r="BMD136" s="21"/>
      <c r="BME136" s="21"/>
      <c r="BMF136" s="21"/>
      <c r="BMG136" s="21"/>
      <c r="BMH136" s="21"/>
      <c r="BMI136" s="21"/>
      <c r="BMJ136" s="21"/>
      <c r="BMK136" s="21"/>
      <c r="BML136" s="21"/>
      <c r="BMM136" s="21"/>
      <c r="BMN136" s="21"/>
      <c r="BMO136" s="21"/>
      <c r="BMP136" s="21"/>
      <c r="BMQ136" s="21"/>
      <c r="BMR136" s="21"/>
      <c r="BMS136" s="21"/>
      <c r="BMT136" s="21"/>
      <c r="BMU136" s="21"/>
      <c r="BMV136" s="21"/>
      <c r="BMW136" s="21"/>
      <c r="BMX136" s="21"/>
      <c r="BMY136" s="21"/>
      <c r="BMZ136" s="21"/>
      <c r="BNA136" s="21"/>
      <c r="BNB136" s="21"/>
      <c r="BNC136" s="21"/>
      <c r="BND136" s="21"/>
      <c r="BNE136" s="21"/>
      <c r="BNF136" s="21"/>
      <c r="BNG136" s="21"/>
      <c r="BNH136" s="21"/>
      <c r="BNI136" s="21"/>
      <c r="BNJ136" s="21"/>
      <c r="BNK136" s="21"/>
      <c r="BNL136" s="21"/>
      <c r="BNM136" s="21"/>
      <c r="BNN136" s="21"/>
      <c r="BNO136" s="21"/>
      <c r="BNP136" s="21"/>
      <c r="BNQ136" s="21"/>
      <c r="BNR136" s="21"/>
      <c r="BNS136" s="21"/>
      <c r="BNT136" s="21"/>
      <c r="BNU136" s="21"/>
      <c r="BNV136" s="21"/>
      <c r="BNW136" s="21"/>
      <c r="BNX136" s="21"/>
      <c r="BNY136" s="21"/>
      <c r="BNZ136" s="21"/>
      <c r="BOA136" s="21"/>
      <c r="BOB136" s="21"/>
      <c r="BOC136" s="21"/>
      <c r="BOD136" s="21"/>
      <c r="BOE136" s="21"/>
      <c r="BOF136" s="21"/>
      <c r="BOG136" s="21"/>
      <c r="BOH136" s="21"/>
      <c r="BOI136" s="21"/>
      <c r="BOJ136" s="21"/>
      <c r="BOK136" s="21"/>
      <c r="BOL136" s="21"/>
      <c r="BOM136" s="21"/>
      <c r="BON136" s="21"/>
      <c r="BOO136" s="21"/>
      <c r="BOP136" s="21"/>
      <c r="BOQ136" s="21"/>
      <c r="BOR136" s="21"/>
      <c r="BOS136" s="21"/>
      <c r="BOT136" s="21"/>
      <c r="BOU136" s="21"/>
      <c r="BOV136" s="21"/>
      <c r="BOW136" s="21"/>
      <c r="BOX136" s="21"/>
      <c r="BOY136" s="21"/>
      <c r="BOZ136" s="21"/>
      <c r="BPA136" s="21"/>
      <c r="BPB136" s="21"/>
      <c r="BPC136" s="21"/>
      <c r="BPD136" s="21"/>
      <c r="BPE136" s="21"/>
      <c r="BPF136" s="21"/>
      <c r="BPG136" s="21"/>
      <c r="BPH136" s="21"/>
      <c r="BPI136" s="21"/>
      <c r="BPJ136" s="21"/>
      <c r="BPK136" s="21"/>
      <c r="BPL136" s="21"/>
      <c r="BPM136" s="21"/>
      <c r="BPN136" s="21"/>
      <c r="BPO136" s="21"/>
      <c r="BPP136" s="21"/>
      <c r="BPQ136" s="21"/>
      <c r="BPR136" s="21"/>
      <c r="BPS136" s="21"/>
      <c r="BPT136" s="21"/>
      <c r="BPU136" s="21"/>
      <c r="BPV136" s="21"/>
      <c r="BPW136" s="21"/>
      <c r="BPX136" s="21"/>
      <c r="BPY136" s="21"/>
      <c r="BPZ136" s="21"/>
      <c r="BQA136" s="21"/>
      <c r="BQB136" s="21"/>
      <c r="BQC136" s="21"/>
      <c r="BQD136" s="21"/>
      <c r="BQE136" s="21"/>
      <c r="BQF136" s="21"/>
      <c r="BQG136" s="21"/>
      <c r="BQH136" s="21"/>
      <c r="BQI136" s="21"/>
      <c r="BQJ136" s="21"/>
      <c r="BQK136" s="21"/>
      <c r="BQL136" s="21"/>
      <c r="BQM136" s="21"/>
      <c r="BQN136" s="21"/>
      <c r="BQO136" s="21"/>
      <c r="BQP136" s="21"/>
      <c r="BQQ136" s="21"/>
      <c r="BQR136" s="21"/>
      <c r="BQS136" s="21"/>
      <c r="BQT136" s="21"/>
      <c r="BQU136" s="21"/>
      <c r="BQV136" s="21"/>
      <c r="BQW136" s="21"/>
      <c r="BQX136" s="21"/>
      <c r="BQY136" s="21"/>
      <c r="BQZ136" s="21"/>
      <c r="BRA136" s="21"/>
      <c r="BRB136" s="21"/>
      <c r="BRC136" s="21"/>
      <c r="BRD136" s="21"/>
      <c r="BRE136" s="21"/>
      <c r="BRF136" s="21"/>
      <c r="BRG136" s="21"/>
      <c r="BRH136" s="21"/>
      <c r="BRI136" s="21"/>
      <c r="BRJ136" s="21"/>
      <c r="BRK136" s="21"/>
      <c r="BRL136" s="21"/>
      <c r="BRM136" s="21"/>
      <c r="BRN136" s="21"/>
      <c r="BRO136" s="21"/>
      <c r="BRP136" s="21"/>
      <c r="BRQ136" s="21"/>
      <c r="BRR136" s="21"/>
      <c r="BRS136" s="21"/>
      <c r="BRT136" s="21"/>
      <c r="BRU136" s="21"/>
      <c r="BRV136" s="21"/>
      <c r="BRW136" s="21"/>
      <c r="BRX136" s="21"/>
      <c r="BRY136" s="21"/>
      <c r="BRZ136" s="21"/>
      <c r="BSA136" s="21"/>
      <c r="BSB136" s="21"/>
      <c r="BSC136" s="21"/>
      <c r="BSD136" s="21"/>
      <c r="BSE136" s="21"/>
      <c r="BSF136" s="21"/>
      <c r="BSG136" s="21"/>
      <c r="BSH136" s="21"/>
      <c r="BSI136" s="21"/>
      <c r="BSJ136" s="21"/>
      <c r="BSK136" s="21"/>
      <c r="BSL136" s="21"/>
      <c r="BSM136" s="21"/>
      <c r="BSN136" s="21"/>
      <c r="BSO136" s="21"/>
      <c r="BSP136" s="21"/>
      <c r="BSQ136" s="21"/>
      <c r="BSR136" s="21"/>
      <c r="BSS136" s="21"/>
      <c r="BST136" s="21"/>
      <c r="BSU136" s="21"/>
      <c r="BSV136" s="21"/>
      <c r="BSW136" s="21"/>
      <c r="BSX136" s="21"/>
      <c r="BSY136" s="21"/>
      <c r="BSZ136" s="21"/>
      <c r="BTA136" s="21"/>
      <c r="BTB136" s="21"/>
      <c r="BTC136" s="21"/>
      <c r="BTD136" s="21"/>
      <c r="BTE136" s="21"/>
      <c r="BTF136" s="21"/>
      <c r="BTG136" s="21"/>
      <c r="BTH136" s="21"/>
      <c r="BTI136" s="21"/>
      <c r="BTJ136" s="21"/>
      <c r="BTK136" s="21"/>
      <c r="BTL136" s="21"/>
      <c r="BTM136" s="21"/>
      <c r="BTN136" s="21"/>
      <c r="BTO136" s="21"/>
      <c r="BTP136" s="21"/>
      <c r="BTQ136" s="21"/>
      <c r="BTR136" s="21"/>
      <c r="BTS136" s="21"/>
      <c r="BTT136" s="21"/>
      <c r="BTU136" s="21"/>
      <c r="BTV136" s="21"/>
      <c r="BTW136" s="21"/>
      <c r="BTX136" s="21"/>
      <c r="BTY136" s="21"/>
      <c r="BTZ136" s="21"/>
      <c r="BUA136" s="21"/>
      <c r="BUB136" s="21"/>
      <c r="BUC136" s="21"/>
      <c r="BUD136" s="21"/>
      <c r="BUE136" s="21"/>
      <c r="BUF136" s="21"/>
      <c r="BUG136" s="21"/>
      <c r="BUH136" s="21"/>
      <c r="BUI136" s="21"/>
      <c r="BUJ136" s="21"/>
      <c r="BUK136" s="21"/>
      <c r="BUL136" s="21"/>
      <c r="BUM136" s="21"/>
      <c r="BUN136" s="21"/>
      <c r="BUO136" s="21"/>
      <c r="BUP136" s="21"/>
      <c r="BUQ136" s="21"/>
      <c r="BUR136" s="21"/>
      <c r="BUS136" s="21"/>
      <c r="BUT136" s="21"/>
      <c r="BUU136" s="21"/>
      <c r="BUV136" s="21"/>
      <c r="BUW136" s="21"/>
      <c r="BUX136" s="21"/>
      <c r="BUY136" s="21"/>
      <c r="BUZ136" s="21"/>
      <c r="BVA136" s="21"/>
      <c r="BVB136" s="21"/>
      <c r="BVC136" s="21"/>
      <c r="BVD136" s="21"/>
      <c r="BVE136" s="21"/>
      <c r="BVF136" s="21"/>
      <c r="BVG136" s="21"/>
      <c r="BVH136" s="21"/>
      <c r="BVI136" s="21"/>
      <c r="BVJ136" s="21"/>
      <c r="BVK136" s="21"/>
      <c r="BVL136" s="21"/>
      <c r="BVM136" s="21"/>
      <c r="BVN136" s="21"/>
      <c r="BVO136" s="21"/>
      <c r="BVP136" s="21"/>
      <c r="BVQ136" s="21"/>
      <c r="BVR136" s="21"/>
      <c r="BVS136" s="21"/>
      <c r="BVT136" s="21"/>
      <c r="BVU136" s="21"/>
      <c r="BVV136" s="21"/>
      <c r="BVW136" s="21"/>
      <c r="BVX136" s="21"/>
      <c r="BVY136" s="21"/>
      <c r="BVZ136" s="21"/>
      <c r="BWA136" s="21"/>
      <c r="BWB136" s="21"/>
      <c r="BWC136" s="21"/>
      <c r="BWD136" s="21"/>
      <c r="BWE136" s="21"/>
      <c r="BWF136" s="21"/>
      <c r="BWG136" s="21"/>
      <c r="BWH136" s="21"/>
      <c r="BWI136" s="21"/>
      <c r="BWJ136" s="21"/>
      <c r="BWK136" s="21"/>
      <c r="BWL136" s="21"/>
      <c r="BWM136" s="21"/>
      <c r="BWN136" s="21"/>
      <c r="BWO136" s="21"/>
      <c r="BWP136" s="21"/>
      <c r="BWQ136" s="21"/>
      <c r="BWR136" s="21"/>
      <c r="BWS136" s="21"/>
      <c r="BWT136" s="21"/>
      <c r="BWU136" s="21"/>
      <c r="BWV136" s="21"/>
      <c r="BWW136" s="21"/>
      <c r="BWX136" s="21"/>
      <c r="BWY136" s="21"/>
      <c r="BWZ136" s="21"/>
      <c r="BXA136" s="21"/>
      <c r="BXB136" s="21"/>
      <c r="BXC136" s="21"/>
      <c r="BXD136" s="21"/>
      <c r="BXE136" s="21"/>
      <c r="BXF136" s="21"/>
      <c r="BXG136" s="21"/>
      <c r="BXH136" s="21"/>
      <c r="BXI136" s="21"/>
      <c r="BXJ136" s="21"/>
      <c r="BXK136" s="21"/>
      <c r="BXL136" s="21"/>
      <c r="BXM136" s="21"/>
      <c r="BXN136" s="21"/>
      <c r="BXO136" s="21"/>
      <c r="BXP136" s="21"/>
      <c r="BXQ136" s="21"/>
      <c r="BXR136" s="21"/>
      <c r="BXS136" s="21"/>
      <c r="BXT136" s="21"/>
      <c r="BXU136" s="21"/>
      <c r="BXV136" s="21"/>
      <c r="BXW136" s="21"/>
      <c r="BXX136" s="21"/>
      <c r="BXY136" s="21"/>
      <c r="BXZ136" s="21"/>
      <c r="BYA136" s="21"/>
      <c r="BYB136" s="21"/>
      <c r="BYC136" s="21"/>
      <c r="BYD136" s="21"/>
      <c r="BYE136" s="21"/>
      <c r="BYF136" s="21"/>
      <c r="BYG136" s="21"/>
      <c r="BYH136" s="21"/>
      <c r="BYI136" s="21"/>
      <c r="BYJ136" s="21"/>
      <c r="BYK136" s="21"/>
      <c r="BYL136" s="21"/>
      <c r="BYM136" s="21"/>
      <c r="BYN136" s="21"/>
      <c r="BYO136" s="21"/>
      <c r="BYP136" s="21"/>
      <c r="BYQ136" s="21"/>
      <c r="BYR136" s="21"/>
      <c r="BYS136" s="21"/>
      <c r="BYT136" s="21"/>
      <c r="BYU136" s="21"/>
      <c r="BYV136" s="21"/>
      <c r="BYW136" s="21"/>
      <c r="BYX136" s="21"/>
      <c r="BYY136" s="21"/>
      <c r="BYZ136" s="21"/>
      <c r="BZA136" s="21"/>
      <c r="BZB136" s="21"/>
      <c r="BZC136" s="21"/>
      <c r="BZD136" s="21"/>
      <c r="BZE136" s="21"/>
      <c r="BZF136" s="21"/>
      <c r="BZG136" s="21"/>
      <c r="BZH136" s="21"/>
      <c r="BZI136" s="21"/>
      <c r="BZJ136" s="21"/>
      <c r="BZK136" s="21"/>
      <c r="BZL136" s="21"/>
      <c r="BZM136" s="21"/>
      <c r="BZN136" s="21"/>
      <c r="BZO136" s="21"/>
      <c r="BZP136" s="21"/>
      <c r="BZQ136" s="21"/>
      <c r="BZR136" s="21"/>
      <c r="BZS136" s="21"/>
      <c r="BZT136" s="21"/>
      <c r="BZU136" s="21"/>
      <c r="BZV136" s="21"/>
      <c r="BZW136" s="21"/>
      <c r="BZX136" s="21"/>
      <c r="BZY136" s="21"/>
      <c r="BZZ136" s="21"/>
      <c r="CAA136" s="21"/>
      <c r="CAB136" s="21"/>
      <c r="CAC136" s="21"/>
      <c r="CAD136" s="21"/>
      <c r="CAE136" s="21"/>
      <c r="CAF136" s="21"/>
      <c r="CAG136" s="21"/>
      <c r="CAH136" s="21"/>
      <c r="CAI136" s="21"/>
      <c r="CAJ136" s="21"/>
      <c r="CAK136" s="21"/>
      <c r="CAL136" s="21"/>
      <c r="CAM136" s="21"/>
      <c r="CAN136" s="21"/>
      <c r="CAO136" s="21"/>
      <c r="CAP136" s="21"/>
      <c r="CAQ136" s="21"/>
      <c r="CAR136" s="21"/>
      <c r="CAS136" s="21"/>
      <c r="CAT136" s="21"/>
      <c r="CAU136" s="21"/>
      <c r="CAV136" s="21"/>
      <c r="CAW136" s="21"/>
      <c r="CAX136" s="21"/>
      <c r="CAY136" s="21"/>
      <c r="CAZ136" s="21"/>
      <c r="CBA136" s="21"/>
      <c r="CBB136" s="21"/>
      <c r="CBC136" s="21"/>
      <c r="CBD136" s="21"/>
      <c r="CBE136" s="21"/>
      <c r="CBF136" s="21"/>
      <c r="CBG136" s="21"/>
      <c r="CBH136" s="21"/>
      <c r="CBI136" s="21"/>
      <c r="CBJ136" s="21"/>
      <c r="CBK136" s="21"/>
      <c r="CBL136" s="21"/>
      <c r="CBM136" s="21"/>
      <c r="CBN136" s="21"/>
      <c r="CBO136" s="21"/>
      <c r="CBP136" s="21"/>
      <c r="CBQ136" s="21"/>
      <c r="CBR136" s="21"/>
      <c r="CBS136" s="21"/>
      <c r="CBT136" s="21"/>
      <c r="CBU136" s="21"/>
      <c r="CBV136" s="21"/>
      <c r="CBW136" s="21"/>
      <c r="CBX136" s="21"/>
      <c r="CBY136" s="21"/>
      <c r="CBZ136" s="21"/>
      <c r="CCA136" s="21"/>
      <c r="CCB136" s="21"/>
      <c r="CCC136" s="21"/>
      <c r="CCD136" s="21"/>
      <c r="CCE136" s="21"/>
      <c r="CCF136" s="21"/>
      <c r="CCG136" s="21"/>
      <c r="CCH136" s="21"/>
      <c r="CCI136" s="21"/>
      <c r="CCJ136" s="21"/>
      <c r="CCK136" s="21"/>
      <c r="CCL136" s="21"/>
      <c r="CCM136" s="21"/>
      <c r="CCN136" s="21"/>
      <c r="CCO136" s="21"/>
      <c r="CCP136" s="21"/>
      <c r="CCQ136" s="21"/>
      <c r="CCR136" s="21"/>
      <c r="CCS136" s="21"/>
      <c r="CCT136" s="21"/>
      <c r="CCU136" s="21"/>
      <c r="CCV136" s="21"/>
      <c r="CCW136" s="21"/>
      <c r="CCX136" s="21"/>
      <c r="CCY136" s="21"/>
      <c r="CCZ136" s="21"/>
      <c r="CDA136" s="21"/>
      <c r="CDB136" s="21"/>
      <c r="CDC136" s="21"/>
      <c r="CDD136" s="21"/>
      <c r="CDE136" s="21"/>
      <c r="CDF136" s="21"/>
      <c r="CDG136" s="21"/>
      <c r="CDH136" s="21"/>
      <c r="CDI136" s="21"/>
      <c r="CDJ136" s="21"/>
      <c r="CDK136" s="21"/>
      <c r="CDL136" s="21"/>
      <c r="CDM136" s="21"/>
      <c r="CDN136" s="21"/>
      <c r="CDO136" s="21"/>
      <c r="CDP136" s="21"/>
      <c r="CDQ136" s="21"/>
      <c r="CDR136" s="21"/>
      <c r="CDS136" s="21"/>
      <c r="CDT136" s="21"/>
      <c r="CDU136" s="21"/>
      <c r="CDV136" s="21"/>
      <c r="CDW136" s="21"/>
      <c r="CDX136" s="21"/>
      <c r="CDY136" s="21"/>
      <c r="CDZ136" s="21"/>
      <c r="CEA136" s="21"/>
      <c r="CEB136" s="21"/>
      <c r="CEC136" s="21"/>
      <c r="CED136" s="21"/>
      <c r="CEE136" s="21"/>
      <c r="CEF136" s="21"/>
      <c r="CEG136" s="21"/>
      <c r="CEH136" s="21"/>
      <c r="CEI136" s="21"/>
      <c r="CEJ136" s="21"/>
      <c r="CEK136" s="21"/>
      <c r="CEL136" s="21"/>
      <c r="CEM136" s="21"/>
      <c r="CEN136" s="21"/>
      <c r="CEO136" s="21"/>
      <c r="CEP136" s="21"/>
      <c r="CEQ136" s="21"/>
      <c r="CER136" s="21"/>
      <c r="CES136" s="21"/>
      <c r="CET136" s="21"/>
      <c r="CEU136" s="21"/>
      <c r="CEV136" s="21"/>
      <c r="CEW136" s="21"/>
      <c r="CEX136" s="21"/>
      <c r="CEY136" s="21"/>
      <c r="CEZ136" s="21"/>
      <c r="CFA136" s="21"/>
      <c r="CFB136" s="21"/>
      <c r="CFC136" s="21"/>
      <c r="CFD136" s="21"/>
      <c r="CFE136" s="21"/>
      <c r="CFF136" s="21"/>
      <c r="CFG136" s="21"/>
      <c r="CFH136" s="21"/>
      <c r="CFI136" s="21"/>
      <c r="CFJ136" s="21"/>
      <c r="CFK136" s="21"/>
      <c r="CFL136" s="21"/>
      <c r="CFM136" s="21"/>
      <c r="CFN136" s="21"/>
      <c r="CFO136" s="21"/>
      <c r="CFP136" s="21"/>
      <c r="CFQ136" s="21"/>
      <c r="CFR136" s="21"/>
      <c r="CFS136" s="21"/>
      <c r="CFT136" s="21"/>
      <c r="CFU136" s="21"/>
      <c r="CFV136" s="21"/>
      <c r="CFW136" s="21"/>
      <c r="CFX136" s="21"/>
      <c r="CFY136" s="21"/>
      <c r="CFZ136" s="21"/>
      <c r="CGA136" s="21"/>
      <c r="CGB136" s="21"/>
      <c r="CGC136" s="21"/>
      <c r="CGD136" s="21"/>
      <c r="CGE136" s="21"/>
      <c r="CGF136" s="21"/>
      <c r="CGG136" s="21"/>
      <c r="CGH136" s="21"/>
      <c r="CGI136" s="21"/>
      <c r="CGJ136" s="21"/>
      <c r="CGK136" s="21"/>
      <c r="CGL136" s="21"/>
      <c r="CGM136" s="21"/>
      <c r="CGN136" s="21"/>
      <c r="CGO136" s="21"/>
      <c r="CGP136" s="21"/>
      <c r="CGQ136" s="21"/>
      <c r="CGR136" s="21"/>
      <c r="CGS136" s="21"/>
      <c r="CGT136" s="21"/>
      <c r="CGU136" s="21"/>
      <c r="CGV136" s="21"/>
      <c r="CGW136" s="21"/>
      <c r="CGX136" s="21"/>
      <c r="CGY136" s="21"/>
      <c r="CGZ136" s="21"/>
      <c r="CHA136" s="21"/>
      <c r="CHB136" s="21"/>
      <c r="CHC136" s="21"/>
      <c r="CHD136" s="21"/>
      <c r="CHE136" s="21"/>
      <c r="CHF136" s="21"/>
      <c r="CHG136" s="21"/>
      <c r="CHH136" s="21"/>
      <c r="CHI136" s="21"/>
      <c r="CHJ136" s="21"/>
      <c r="CHK136" s="21"/>
      <c r="CHL136" s="21"/>
      <c r="CHM136" s="21"/>
      <c r="CHN136" s="21"/>
      <c r="CHO136" s="21"/>
      <c r="CHP136" s="21"/>
      <c r="CHQ136" s="21"/>
      <c r="CHR136" s="21"/>
      <c r="CHS136" s="21"/>
      <c r="CHT136" s="21"/>
      <c r="CHU136" s="21"/>
      <c r="CHV136" s="21"/>
      <c r="CHW136" s="21"/>
      <c r="CHX136" s="21"/>
      <c r="CHY136" s="21"/>
      <c r="CHZ136" s="21"/>
      <c r="CIA136" s="21"/>
      <c r="CIB136" s="21"/>
      <c r="CIC136" s="21"/>
      <c r="CID136" s="21"/>
      <c r="CIE136" s="21"/>
      <c r="CIF136" s="21"/>
      <c r="CIG136" s="21"/>
      <c r="CIH136" s="21"/>
      <c r="CII136" s="21"/>
      <c r="CIJ136" s="21"/>
      <c r="CIK136" s="21"/>
      <c r="CIL136" s="21"/>
      <c r="CIM136" s="21"/>
      <c r="CIN136" s="21"/>
      <c r="CIO136" s="21"/>
      <c r="CIP136" s="21"/>
      <c r="CIQ136" s="21"/>
      <c r="CIR136" s="21"/>
      <c r="CIS136" s="21"/>
      <c r="CIT136" s="21"/>
      <c r="CIU136" s="21"/>
      <c r="CIV136" s="21"/>
      <c r="CIW136" s="21"/>
      <c r="CIX136" s="21"/>
      <c r="CIY136" s="21"/>
      <c r="CIZ136" s="21"/>
      <c r="CJA136" s="21"/>
      <c r="CJB136" s="21"/>
      <c r="CJC136" s="21"/>
      <c r="CJD136" s="21"/>
      <c r="CJE136" s="21"/>
      <c r="CJF136" s="21"/>
      <c r="CJG136" s="21"/>
      <c r="CJH136" s="21"/>
      <c r="CJI136" s="21"/>
      <c r="CJJ136" s="21"/>
      <c r="CJK136" s="21"/>
      <c r="CJL136" s="21"/>
      <c r="CJM136" s="21"/>
      <c r="CJN136" s="21"/>
      <c r="CJO136" s="21"/>
      <c r="CJP136" s="21"/>
      <c r="CJQ136" s="21"/>
      <c r="CJR136" s="21"/>
      <c r="CJS136" s="21"/>
      <c r="CJT136" s="21"/>
      <c r="CJU136" s="21"/>
      <c r="CJV136" s="21"/>
      <c r="CJW136" s="21"/>
      <c r="CJX136" s="21"/>
      <c r="CJY136" s="21"/>
      <c r="CJZ136" s="21"/>
      <c r="CKA136" s="21"/>
      <c r="CKB136" s="21"/>
      <c r="CKC136" s="21"/>
      <c r="CKD136" s="21"/>
      <c r="CKE136" s="21"/>
      <c r="CKF136" s="21"/>
      <c r="CKG136" s="21"/>
      <c r="CKH136" s="21"/>
      <c r="CKI136" s="21"/>
      <c r="CKJ136" s="21"/>
      <c r="CKK136" s="21"/>
      <c r="CKL136" s="21"/>
      <c r="CKM136" s="21"/>
      <c r="CKN136" s="21"/>
      <c r="CKO136" s="21"/>
      <c r="CKP136" s="21"/>
      <c r="CKQ136" s="21"/>
      <c r="CKR136" s="21"/>
      <c r="CKS136" s="21"/>
      <c r="CKT136" s="21"/>
      <c r="CKU136" s="21"/>
      <c r="CKV136" s="21"/>
      <c r="CKW136" s="21"/>
      <c r="CKX136" s="21"/>
      <c r="CKY136" s="21"/>
      <c r="CKZ136" s="21"/>
      <c r="CLA136" s="21"/>
      <c r="CLB136" s="21"/>
      <c r="CLC136" s="21"/>
      <c r="CLD136" s="21"/>
      <c r="CLE136" s="21"/>
      <c r="CLF136" s="21"/>
      <c r="CLG136" s="21"/>
      <c r="CLH136" s="21"/>
      <c r="CLI136" s="21"/>
      <c r="CLJ136" s="21"/>
      <c r="CLK136" s="21"/>
      <c r="CLL136" s="21"/>
      <c r="CLM136" s="21"/>
      <c r="CLN136" s="21"/>
      <c r="CLO136" s="21"/>
      <c r="CLP136" s="21"/>
      <c r="CLQ136" s="21"/>
      <c r="CLR136" s="21"/>
      <c r="CLS136" s="21"/>
      <c r="CLT136" s="21"/>
      <c r="CLU136" s="21"/>
      <c r="CLV136" s="21"/>
      <c r="CLW136" s="21"/>
      <c r="CLX136" s="21"/>
      <c r="CLY136" s="21"/>
      <c r="CLZ136" s="21"/>
      <c r="CMA136" s="21"/>
      <c r="CMB136" s="21"/>
      <c r="CMC136" s="21"/>
      <c r="CMD136" s="21"/>
      <c r="CME136" s="21"/>
      <c r="CMF136" s="21"/>
      <c r="CMG136" s="21"/>
      <c r="CMH136" s="21"/>
      <c r="CMI136" s="21"/>
      <c r="CMJ136" s="21"/>
      <c r="CMK136" s="21"/>
      <c r="CML136" s="21"/>
      <c r="CMM136" s="21"/>
      <c r="CMN136" s="21"/>
      <c r="CMO136" s="21"/>
      <c r="CMP136" s="21"/>
      <c r="CMQ136" s="21"/>
      <c r="CMR136" s="21"/>
      <c r="CMS136" s="21"/>
      <c r="CMT136" s="21"/>
      <c r="CMU136" s="21"/>
      <c r="CMV136" s="21"/>
      <c r="CMW136" s="21"/>
      <c r="CMX136" s="21"/>
      <c r="CMY136" s="21"/>
      <c r="CMZ136" s="21"/>
      <c r="CNA136" s="21"/>
      <c r="CNB136" s="21"/>
      <c r="CNC136" s="21"/>
      <c r="CND136" s="21"/>
      <c r="CNE136" s="21"/>
      <c r="CNF136" s="21"/>
      <c r="CNG136" s="21"/>
      <c r="CNH136" s="21"/>
      <c r="CNI136" s="21"/>
      <c r="CNJ136" s="21"/>
      <c r="CNK136" s="21"/>
      <c r="CNL136" s="21"/>
      <c r="CNM136" s="21"/>
      <c r="CNN136" s="21"/>
      <c r="CNO136" s="21"/>
      <c r="CNP136" s="21"/>
      <c r="CNQ136" s="21"/>
      <c r="CNR136" s="21"/>
      <c r="CNS136" s="21"/>
      <c r="CNT136" s="21"/>
      <c r="CNU136" s="21"/>
      <c r="CNV136" s="21"/>
      <c r="CNW136" s="21"/>
      <c r="CNX136" s="21"/>
      <c r="CNY136" s="21"/>
      <c r="CNZ136" s="21"/>
      <c r="COA136" s="21"/>
      <c r="COB136" s="21"/>
      <c r="COC136" s="21"/>
      <c r="COD136" s="21"/>
      <c r="COE136" s="21"/>
      <c r="COF136" s="21"/>
      <c r="COG136" s="21"/>
      <c r="COH136" s="21"/>
      <c r="COI136" s="21"/>
      <c r="COJ136" s="21"/>
      <c r="COK136" s="21"/>
      <c r="COL136" s="21"/>
      <c r="COM136" s="21"/>
      <c r="CON136" s="21"/>
      <c r="COO136" s="21"/>
      <c r="COP136" s="21"/>
      <c r="COQ136" s="21"/>
      <c r="COR136" s="21"/>
      <c r="COS136" s="21"/>
      <c r="COT136" s="21"/>
      <c r="COU136" s="21"/>
      <c r="COV136" s="21"/>
      <c r="COW136" s="21"/>
      <c r="COX136" s="21"/>
      <c r="COY136" s="21"/>
      <c r="COZ136" s="21"/>
      <c r="CPA136" s="21"/>
      <c r="CPB136" s="21"/>
      <c r="CPC136" s="21"/>
      <c r="CPD136" s="21"/>
      <c r="CPE136" s="21"/>
      <c r="CPF136" s="21"/>
      <c r="CPG136" s="21"/>
      <c r="CPH136" s="21"/>
      <c r="CPI136" s="21"/>
      <c r="CPJ136" s="21"/>
      <c r="CPK136" s="21"/>
      <c r="CPL136" s="21"/>
      <c r="CPM136" s="21"/>
      <c r="CPN136" s="21"/>
      <c r="CPO136" s="21"/>
      <c r="CPP136" s="21"/>
      <c r="CPQ136" s="21"/>
      <c r="CPR136" s="21"/>
      <c r="CPS136" s="21"/>
      <c r="CPT136" s="21"/>
      <c r="CPU136" s="21"/>
      <c r="CPV136" s="21"/>
      <c r="CPW136" s="21"/>
      <c r="CPX136" s="21"/>
      <c r="CPY136" s="21"/>
      <c r="CPZ136" s="21"/>
      <c r="CQA136" s="21"/>
      <c r="CQB136" s="21"/>
      <c r="CQC136" s="21"/>
      <c r="CQD136" s="21"/>
      <c r="CQE136" s="21"/>
      <c r="CQF136" s="21"/>
      <c r="CQG136" s="21"/>
      <c r="CQH136" s="21"/>
      <c r="CQI136" s="21"/>
      <c r="CQJ136" s="21"/>
      <c r="CQK136" s="21"/>
      <c r="CQL136" s="21"/>
      <c r="CQM136" s="21"/>
      <c r="CQN136" s="21"/>
      <c r="CQO136" s="21"/>
      <c r="CQP136" s="21"/>
      <c r="CQQ136" s="21"/>
      <c r="CQR136" s="21"/>
      <c r="CQS136" s="21"/>
      <c r="CQT136" s="21"/>
      <c r="CQU136" s="21"/>
      <c r="CQV136" s="21"/>
      <c r="CQW136" s="21"/>
      <c r="CQX136" s="21"/>
      <c r="CQY136" s="21"/>
      <c r="CQZ136" s="21"/>
      <c r="CRA136" s="21"/>
      <c r="CRB136" s="21"/>
      <c r="CRC136" s="21"/>
      <c r="CRD136" s="21"/>
      <c r="CRE136" s="21"/>
      <c r="CRF136" s="21"/>
      <c r="CRG136" s="21"/>
      <c r="CRH136" s="21"/>
      <c r="CRI136" s="21"/>
      <c r="CRJ136" s="21"/>
      <c r="CRK136" s="21"/>
      <c r="CRL136" s="21"/>
      <c r="CRM136" s="21"/>
      <c r="CRN136" s="21"/>
      <c r="CRO136" s="21"/>
      <c r="CRP136" s="21"/>
      <c r="CRQ136" s="21"/>
      <c r="CRR136" s="21"/>
      <c r="CRS136" s="21"/>
      <c r="CRT136" s="21"/>
      <c r="CRU136" s="21"/>
      <c r="CRV136" s="21"/>
      <c r="CRW136" s="21"/>
      <c r="CRX136" s="21"/>
      <c r="CRY136" s="21"/>
      <c r="CRZ136" s="21"/>
      <c r="CSA136" s="21"/>
      <c r="CSB136" s="21"/>
      <c r="CSC136" s="21"/>
      <c r="CSD136" s="21"/>
      <c r="CSE136" s="21"/>
      <c r="CSF136" s="21"/>
      <c r="CSG136" s="21"/>
      <c r="CSH136" s="21"/>
      <c r="CSI136" s="21"/>
      <c r="CSJ136" s="21"/>
      <c r="CSK136" s="21"/>
      <c r="CSL136" s="21"/>
      <c r="CSM136" s="21"/>
      <c r="CSN136" s="21"/>
      <c r="CSO136" s="21"/>
      <c r="CSP136" s="21"/>
      <c r="CSQ136" s="21"/>
      <c r="CSR136" s="21"/>
      <c r="CSS136" s="21"/>
      <c r="CST136" s="21"/>
      <c r="CSU136" s="21"/>
      <c r="CSV136" s="21"/>
      <c r="CSW136" s="21"/>
      <c r="CSX136" s="21"/>
      <c r="CSY136" s="21"/>
      <c r="CSZ136" s="21"/>
      <c r="CTA136" s="21"/>
      <c r="CTB136" s="21"/>
      <c r="CTC136" s="21"/>
      <c r="CTD136" s="21"/>
      <c r="CTE136" s="21"/>
      <c r="CTF136" s="21"/>
      <c r="CTG136" s="21"/>
      <c r="CTH136" s="21"/>
      <c r="CTI136" s="21"/>
      <c r="CTJ136" s="21"/>
      <c r="CTK136" s="21"/>
      <c r="CTL136" s="21"/>
      <c r="CTM136" s="21"/>
      <c r="CTN136" s="21"/>
      <c r="CTO136" s="21"/>
      <c r="CTP136" s="21"/>
      <c r="CTQ136" s="21"/>
      <c r="CTR136" s="21"/>
      <c r="CTS136" s="21"/>
      <c r="CTT136" s="21"/>
      <c r="CTU136" s="21"/>
      <c r="CTV136" s="21"/>
      <c r="CTW136" s="21"/>
      <c r="CTX136" s="21"/>
      <c r="CTY136" s="21"/>
      <c r="CTZ136" s="21"/>
      <c r="CUA136" s="21"/>
      <c r="CUB136" s="21"/>
      <c r="CUC136" s="21"/>
      <c r="CUD136" s="21"/>
      <c r="CUE136" s="21"/>
      <c r="CUF136" s="21"/>
      <c r="CUG136" s="21"/>
      <c r="CUH136" s="21"/>
      <c r="CUI136" s="21"/>
      <c r="CUJ136" s="21"/>
      <c r="CUK136" s="21"/>
      <c r="CUL136" s="21"/>
      <c r="CUM136" s="21"/>
      <c r="CUN136" s="21"/>
      <c r="CUO136" s="21"/>
      <c r="CUP136" s="21"/>
      <c r="CUQ136" s="21"/>
      <c r="CUR136" s="21"/>
      <c r="CUS136" s="21"/>
      <c r="CUT136" s="21"/>
      <c r="CUU136" s="21"/>
      <c r="CUV136" s="21"/>
      <c r="CUW136" s="21"/>
      <c r="CUX136" s="21"/>
      <c r="CUY136" s="21"/>
      <c r="CUZ136" s="21"/>
      <c r="CVA136" s="21"/>
      <c r="CVB136" s="21"/>
      <c r="CVC136" s="21"/>
      <c r="CVD136" s="21"/>
      <c r="CVE136" s="21"/>
      <c r="CVF136" s="21"/>
      <c r="CVG136" s="21"/>
      <c r="CVH136" s="21"/>
      <c r="CVI136" s="21"/>
      <c r="CVJ136" s="21"/>
      <c r="CVK136" s="21"/>
      <c r="CVL136" s="21"/>
      <c r="CVM136" s="21"/>
      <c r="CVN136" s="21"/>
      <c r="CVO136" s="21"/>
      <c r="CVP136" s="21"/>
      <c r="CVQ136" s="21"/>
      <c r="CVR136" s="21"/>
      <c r="CVS136" s="21"/>
      <c r="CVT136" s="21"/>
      <c r="CVU136" s="21"/>
      <c r="CVV136" s="21"/>
      <c r="CVW136" s="21"/>
      <c r="CVX136" s="21"/>
      <c r="CVY136" s="21"/>
      <c r="CVZ136" s="21"/>
      <c r="CWA136" s="21"/>
      <c r="CWB136" s="21"/>
      <c r="CWC136" s="21"/>
      <c r="CWD136" s="21"/>
      <c r="CWE136" s="21"/>
      <c r="CWF136" s="21"/>
      <c r="CWG136" s="21"/>
      <c r="CWH136" s="21"/>
      <c r="CWI136" s="21"/>
      <c r="CWJ136" s="21"/>
      <c r="CWK136" s="21"/>
      <c r="CWL136" s="21"/>
      <c r="CWM136" s="21"/>
      <c r="CWN136" s="21"/>
      <c r="CWO136" s="21"/>
      <c r="CWP136" s="21"/>
      <c r="CWQ136" s="21"/>
      <c r="CWR136" s="21"/>
      <c r="CWS136" s="21"/>
      <c r="CWT136" s="21"/>
      <c r="CWU136" s="21"/>
      <c r="CWV136" s="21"/>
      <c r="CWW136" s="21"/>
      <c r="CWX136" s="21"/>
      <c r="CWY136" s="21"/>
      <c r="CWZ136" s="21"/>
      <c r="CXA136" s="21"/>
      <c r="CXB136" s="21"/>
      <c r="CXC136" s="21"/>
      <c r="CXD136" s="21"/>
      <c r="CXE136" s="21"/>
      <c r="CXF136" s="21"/>
      <c r="CXG136" s="21"/>
      <c r="CXH136" s="21"/>
      <c r="CXI136" s="21"/>
      <c r="CXJ136" s="21"/>
      <c r="CXK136" s="21"/>
      <c r="CXL136" s="21"/>
      <c r="CXM136" s="21"/>
      <c r="CXN136" s="21"/>
      <c r="CXO136" s="21"/>
      <c r="CXP136" s="21"/>
      <c r="CXQ136" s="21"/>
      <c r="CXR136" s="21"/>
      <c r="CXS136" s="21"/>
      <c r="CXT136" s="21"/>
      <c r="CXU136" s="21"/>
      <c r="CXV136" s="21"/>
      <c r="CXW136" s="21"/>
      <c r="CXX136" s="21"/>
      <c r="CXY136" s="21"/>
      <c r="CXZ136" s="21"/>
      <c r="CYA136" s="21"/>
      <c r="CYB136" s="21"/>
      <c r="CYC136" s="21"/>
      <c r="CYD136" s="21"/>
      <c r="CYE136" s="21"/>
      <c r="CYF136" s="21"/>
      <c r="CYG136" s="21"/>
      <c r="CYH136" s="21"/>
      <c r="CYI136" s="21"/>
      <c r="CYJ136" s="21"/>
      <c r="CYK136" s="21"/>
      <c r="CYL136" s="21"/>
      <c r="CYM136" s="21"/>
      <c r="CYN136" s="21"/>
      <c r="CYO136" s="21"/>
      <c r="CYP136" s="21"/>
      <c r="CYQ136" s="21"/>
      <c r="CYR136" s="21"/>
      <c r="CYS136" s="21"/>
      <c r="CYT136" s="21"/>
      <c r="CYU136" s="21"/>
      <c r="CYV136" s="21"/>
      <c r="CYW136" s="21"/>
      <c r="CYX136" s="21"/>
      <c r="CYY136" s="21"/>
      <c r="CYZ136" s="21"/>
      <c r="CZA136" s="21"/>
      <c r="CZB136" s="21"/>
      <c r="CZC136" s="21"/>
      <c r="CZD136" s="21"/>
      <c r="CZE136" s="21"/>
      <c r="CZF136" s="21"/>
      <c r="CZG136" s="21"/>
      <c r="CZH136" s="21"/>
      <c r="CZI136" s="21"/>
      <c r="CZJ136" s="21"/>
      <c r="CZK136" s="21"/>
      <c r="CZL136" s="21"/>
      <c r="CZM136" s="21"/>
      <c r="CZN136" s="21"/>
      <c r="CZO136" s="21"/>
      <c r="CZP136" s="21"/>
      <c r="CZQ136" s="21"/>
      <c r="CZR136" s="21"/>
      <c r="CZS136" s="21"/>
      <c r="CZT136" s="21"/>
      <c r="CZU136" s="21"/>
      <c r="CZV136" s="21"/>
      <c r="CZW136" s="21"/>
      <c r="CZX136" s="21"/>
      <c r="CZY136" s="21"/>
      <c r="CZZ136" s="21"/>
      <c r="DAA136" s="21"/>
      <c r="DAB136" s="21"/>
      <c r="DAC136" s="21"/>
      <c r="DAD136" s="21"/>
      <c r="DAE136" s="21"/>
      <c r="DAF136" s="21"/>
      <c r="DAG136" s="21"/>
      <c r="DAH136" s="21"/>
      <c r="DAI136" s="21"/>
      <c r="DAJ136" s="21"/>
      <c r="DAK136" s="21"/>
      <c r="DAL136" s="21"/>
      <c r="DAM136" s="21"/>
      <c r="DAN136" s="21"/>
      <c r="DAO136" s="21"/>
      <c r="DAP136" s="21"/>
      <c r="DAQ136" s="21"/>
      <c r="DAR136" s="21"/>
      <c r="DAS136" s="21"/>
      <c r="DAT136" s="21"/>
      <c r="DAU136" s="21"/>
      <c r="DAV136" s="21"/>
      <c r="DAW136" s="21"/>
      <c r="DAX136" s="21"/>
      <c r="DAY136" s="21"/>
      <c r="DAZ136" s="21"/>
      <c r="DBA136" s="21"/>
      <c r="DBB136" s="21"/>
      <c r="DBC136" s="21"/>
      <c r="DBD136" s="21"/>
      <c r="DBE136" s="21"/>
      <c r="DBF136" s="21"/>
      <c r="DBG136" s="21"/>
      <c r="DBH136" s="21"/>
      <c r="DBI136" s="21"/>
      <c r="DBJ136" s="21"/>
      <c r="DBK136" s="21"/>
      <c r="DBL136" s="21"/>
      <c r="DBM136" s="21"/>
      <c r="DBN136" s="21"/>
      <c r="DBO136" s="21"/>
      <c r="DBP136" s="21"/>
      <c r="DBQ136" s="21"/>
      <c r="DBR136" s="21"/>
      <c r="DBS136" s="21"/>
      <c r="DBT136" s="21"/>
      <c r="DBU136" s="21"/>
      <c r="DBV136" s="21"/>
      <c r="DBW136" s="21"/>
      <c r="DBX136" s="21"/>
      <c r="DBY136" s="21"/>
      <c r="DBZ136" s="21"/>
      <c r="DCA136" s="21"/>
      <c r="DCB136" s="21"/>
      <c r="DCC136" s="21"/>
      <c r="DCD136" s="21"/>
      <c r="DCE136" s="21"/>
      <c r="DCF136" s="21"/>
      <c r="DCG136" s="21"/>
      <c r="DCH136" s="21"/>
      <c r="DCI136" s="21"/>
      <c r="DCJ136" s="21"/>
      <c r="DCK136" s="21"/>
      <c r="DCL136" s="21"/>
      <c r="DCM136" s="21"/>
      <c r="DCN136" s="21"/>
      <c r="DCO136" s="21"/>
      <c r="DCP136" s="21"/>
      <c r="DCQ136" s="21"/>
      <c r="DCR136" s="21"/>
      <c r="DCS136" s="21"/>
      <c r="DCT136" s="21"/>
      <c r="DCU136" s="21"/>
      <c r="DCV136" s="21"/>
      <c r="DCW136" s="21"/>
      <c r="DCX136" s="21"/>
      <c r="DCY136" s="21"/>
      <c r="DCZ136" s="21"/>
      <c r="DDA136" s="21"/>
      <c r="DDB136" s="21"/>
      <c r="DDC136" s="21"/>
      <c r="DDD136" s="21"/>
      <c r="DDE136" s="21"/>
      <c r="DDF136" s="21"/>
      <c r="DDG136" s="21"/>
      <c r="DDH136" s="21"/>
      <c r="DDI136" s="21"/>
      <c r="DDJ136" s="21"/>
      <c r="DDK136" s="21"/>
      <c r="DDL136" s="21"/>
      <c r="DDM136" s="21"/>
      <c r="DDN136" s="21"/>
      <c r="DDO136" s="21"/>
      <c r="DDP136" s="21"/>
      <c r="DDQ136" s="21"/>
      <c r="DDR136" s="21"/>
      <c r="DDS136" s="21"/>
      <c r="DDT136" s="21"/>
      <c r="DDU136" s="21"/>
      <c r="DDV136" s="21"/>
      <c r="DDW136" s="21"/>
      <c r="DDX136" s="21"/>
      <c r="DDY136" s="21"/>
      <c r="DDZ136" s="21"/>
      <c r="DEA136" s="21"/>
      <c r="DEB136" s="21"/>
      <c r="DEC136" s="21"/>
      <c r="DED136" s="21"/>
      <c r="DEE136" s="21"/>
      <c r="DEF136" s="21"/>
      <c r="DEG136" s="21"/>
      <c r="DEH136" s="21"/>
      <c r="DEI136" s="21"/>
      <c r="DEJ136" s="21"/>
      <c r="DEK136" s="21"/>
      <c r="DEL136" s="21"/>
      <c r="DEM136" s="21"/>
      <c r="DEN136" s="21"/>
      <c r="DEO136" s="21"/>
      <c r="DEP136" s="21"/>
      <c r="DEQ136" s="21"/>
      <c r="DER136" s="21"/>
      <c r="DES136" s="21"/>
      <c r="DET136" s="21"/>
      <c r="DEU136" s="21"/>
      <c r="DEV136" s="21"/>
      <c r="DEW136" s="21"/>
      <c r="DEX136" s="21"/>
      <c r="DEY136" s="21"/>
      <c r="DEZ136" s="21"/>
      <c r="DFA136" s="21"/>
      <c r="DFB136" s="21"/>
      <c r="DFC136" s="21"/>
      <c r="DFD136" s="21"/>
      <c r="DFE136" s="21"/>
      <c r="DFF136" s="21"/>
      <c r="DFG136" s="21"/>
      <c r="DFH136" s="21"/>
      <c r="DFI136" s="21"/>
      <c r="DFJ136" s="21"/>
      <c r="DFK136" s="21"/>
      <c r="DFL136" s="21"/>
      <c r="DFM136" s="21"/>
      <c r="DFN136" s="21"/>
      <c r="DFO136" s="21"/>
      <c r="DFP136" s="21"/>
      <c r="DFQ136" s="21"/>
      <c r="DFR136" s="21"/>
      <c r="DFS136" s="21"/>
      <c r="DFT136" s="21"/>
      <c r="DFU136" s="21"/>
      <c r="DFV136" s="21"/>
      <c r="DFW136" s="21"/>
      <c r="DFX136" s="21"/>
      <c r="DFY136" s="21"/>
      <c r="DFZ136" s="21"/>
      <c r="DGA136" s="21"/>
      <c r="DGB136" s="21"/>
      <c r="DGC136" s="21"/>
      <c r="DGD136" s="21"/>
      <c r="DGE136" s="21"/>
      <c r="DGF136" s="21"/>
      <c r="DGG136" s="21"/>
      <c r="DGH136" s="21"/>
      <c r="DGI136" s="21"/>
      <c r="DGJ136" s="21"/>
      <c r="DGK136" s="21"/>
      <c r="DGL136" s="21"/>
      <c r="DGM136" s="21"/>
      <c r="DGN136" s="21"/>
      <c r="DGO136" s="21"/>
      <c r="DGP136" s="21"/>
      <c r="DGQ136" s="21"/>
      <c r="DGR136" s="21"/>
      <c r="DGS136" s="21"/>
      <c r="DGT136" s="21"/>
      <c r="DGU136" s="21"/>
      <c r="DGV136" s="21"/>
      <c r="DGW136" s="21"/>
      <c r="DGX136" s="21"/>
      <c r="DGY136" s="21"/>
      <c r="DGZ136" s="21"/>
      <c r="DHA136" s="21"/>
      <c r="DHB136" s="21"/>
      <c r="DHC136" s="21"/>
      <c r="DHD136" s="21"/>
      <c r="DHE136" s="21"/>
      <c r="DHF136" s="21"/>
      <c r="DHG136" s="21"/>
      <c r="DHH136" s="21"/>
      <c r="DHI136" s="21"/>
      <c r="DHJ136" s="21"/>
      <c r="DHK136" s="21"/>
      <c r="DHL136" s="21"/>
      <c r="DHM136" s="21"/>
      <c r="DHN136" s="21"/>
      <c r="DHO136" s="21"/>
      <c r="DHP136" s="21"/>
      <c r="DHQ136" s="21"/>
      <c r="DHR136" s="21"/>
      <c r="DHS136" s="21"/>
      <c r="DHT136" s="21"/>
      <c r="DHU136" s="21"/>
      <c r="DHV136" s="21"/>
      <c r="DHW136" s="21"/>
      <c r="DHX136" s="21"/>
      <c r="DHY136" s="21"/>
      <c r="DHZ136" s="21"/>
      <c r="DIA136" s="21"/>
      <c r="DIB136" s="21"/>
      <c r="DIC136" s="21"/>
      <c r="DID136" s="21"/>
      <c r="DIE136" s="21"/>
      <c r="DIF136" s="21"/>
      <c r="DIG136" s="21"/>
      <c r="DIH136" s="21"/>
      <c r="DII136" s="21"/>
      <c r="DIJ136" s="21"/>
      <c r="DIK136" s="21"/>
      <c r="DIL136" s="21"/>
      <c r="DIM136" s="21"/>
      <c r="DIN136" s="21"/>
      <c r="DIO136" s="21"/>
      <c r="DIP136" s="21"/>
      <c r="DIQ136" s="21"/>
      <c r="DIR136" s="21"/>
      <c r="DIS136" s="21"/>
      <c r="DIT136" s="21"/>
      <c r="DIU136" s="21"/>
      <c r="DIV136" s="21"/>
      <c r="DIW136" s="21"/>
      <c r="DIX136" s="21"/>
      <c r="DIY136" s="21"/>
      <c r="DIZ136" s="21"/>
      <c r="DJA136" s="21"/>
      <c r="DJB136" s="21"/>
      <c r="DJC136" s="21"/>
      <c r="DJD136" s="21"/>
      <c r="DJE136" s="21"/>
      <c r="DJF136" s="21"/>
      <c r="DJG136" s="21"/>
      <c r="DJH136" s="21"/>
      <c r="DJI136" s="21"/>
      <c r="DJJ136" s="21"/>
      <c r="DJK136" s="21"/>
      <c r="DJL136" s="21"/>
      <c r="DJM136" s="21"/>
      <c r="DJN136" s="21"/>
      <c r="DJO136" s="21"/>
      <c r="DJP136" s="21"/>
      <c r="DJQ136" s="21"/>
      <c r="DJR136" s="21"/>
      <c r="DJS136" s="21"/>
      <c r="DJT136" s="21"/>
      <c r="DJU136" s="21"/>
      <c r="DJV136" s="21"/>
      <c r="DJW136" s="21"/>
      <c r="DJX136" s="21"/>
      <c r="DJY136" s="21"/>
      <c r="DJZ136" s="21"/>
      <c r="DKA136" s="21"/>
      <c r="DKB136" s="21"/>
      <c r="DKC136" s="21"/>
      <c r="DKD136" s="21"/>
      <c r="DKE136" s="21"/>
      <c r="DKF136" s="21"/>
      <c r="DKG136" s="21"/>
      <c r="DKH136" s="21"/>
      <c r="DKI136" s="21"/>
      <c r="DKJ136" s="21"/>
      <c r="DKK136" s="21"/>
      <c r="DKL136" s="21"/>
      <c r="DKM136" s="21"/>
      <c r="DKN136" s="21"/>
      <c r="DKO136" s="21"/>
      <c r="DKP136" s="21"/>
      <c r="DKQ136" s="21"/>
      <c r="DKR136" s="21"/>
      <c r="DKS136" s="21"/>
      <c r="DKT136" s="21"/>
      <c r="DKU136" s="21"/>
      <c r="DKV136" s="21"/>
      <c r="DKW136" s="21"/>
      <c r="DKX136" s="21"/>
      <c r="DKY136" s="21"/>
      <c r="DKZ136" s="21"/>
      <c r="DLA136" s="21"/>
      <c r="DLB136" s="21"/>
      <c r="DLC136" s="21"/>
      <c r="DLD136" s="21"/>
      <c r="DLE136" s="21"/>
      <c r="DLF136" s="21"/>
      <c r="DLG136" s="21"/>
      <c r="DLH136" s="21"/>
      <c r="DLI136" s="21"/>
      <c r="DLJ136" s="21"/>
      <c r="DLK136" s="21"/>
      <c r="DLL136" s="21"/>
      <c r="DLM136" s="21"/>
      <c r="DLN136" s="21"/>
      <c r="DLO136" s="21"/>
      <c r="DLP136" s="21"/>
      <c r="DLQ136" s="21"/>
      <c r="DLR136" s="21"/>
      <c r="DLS136" s="21"/>
      <c r="DLT136" s="21"/>
      <c r="DLU136" s="21"/>
      <c r="DLV136" s="21"/>
      <c r="DLW136" s="21"/>
      <c r="DLX136" s="21"/>
      <c r="DLY136" s="21"/>
      <c r="DLZ136" s="21"/>
      <c r="DMA136" s="21"/>
      <c r="DMB136" s="21"/>
      <c r="DMC136" s="21"/>
      <c r="DMD136" s="21"/>
      <c r="DME136" s="21"/>
      <c r="DMF136" s="21"/>
      <c r="DMG136" s="21"/>
      <c r="DMH136" s="21"/>
      <c r="DMI136" s="21"/>
      <c r="DMJ136" s="21"/>
      <c r="DMK136" s="21"/>
      <c r="DML136" s="21"/>
      <c r="DMM136" s="21"/>
      <c r="DMN136" s="21"/>
      <c r="DMO136" s="21"/>
      <c r="DMP136" s="21"/>
      <c r="DMQ136" s="21"/>
      <c r="DMR136" s="21"/>
      <c r="DMS136" s="21"/>
      <c r="DMT136" s="21"/>
      <c r="DMU136" s="21"/>
      <c r="DMV136" s="21"/>
      <c r="DMW136" s="21"/>
      <c r="DMX136" s="21"/>
      <c r="DMY136" s="21"/>
      <c r="DMZ136" s="21"/>
      <c r="DNA136" s="21"/>
      <c r="DNB136" s="21"/>
      <c r="DNC136" s="21"/>
      <c r="DND136" s="21"/>
      <c r="DNE136" s="21"/>
      <c r="DNF136" s="21"/>
      <c r="DNG136" s="21"/>
      <c r="DNH136" s="21"/>
      <c r="DNI136" s="21"/>
      <c r="DNJ136" s="21"/>
      <c r="DNK136" s="21"/>
      <c r="DNL136" s="21"/>
      <c r="DNM136" s="21"/>
      <c r="DNN136" s="21"/>
      <c r="DNO136" s="21"/>
      <c r="DNP136" s="21"/>
      <c r="DNQ136" s="21"/>
      <c r="DNR136" s="21"/>
      <c r="DNS136" s="21"/>
      <c r="DNT136" s="21"/>
      <c r="DNU136" s="21"/>
      <c r="DNV136" s="21"/>
      <c r="DNW136" s="21"/>
      <c r="DNX136" s="21"/>
      <c r="DNY136" s="21"/>
      <c r="DNZ136" s="21"/>
      <c r="DOA136" s="21"/>
      <c r="DOB136" s="21"/>
      <c r="DOC136" s="21"/>
      <c r="DOD136" s="21"/>
      <c r="DOE136" s="21"/>
      <c r="DOF136" s="21"/>
      <c r="DOG136" s="21"/>
      <c r="DOH136" s="21"/>
      <c r="DOI136" s="21"/>
      <c r="DOJ136" s="21"/>
      <c r="DOK136" s="21"/>
      <c r="DOL136" s="21"/>
      <c r="DOM136" s="21"/>
      <c r="DON136" s="21"/>
      <c r="DOO136" s="21"/>
      <c r="DOP136" s="21"/>
      <c r="DOQ136" s="21"/>
      <c r="DOR136" s="21"/>
      <c r="DOS136" s="21"/>
      <c r="DOT136" s="21"/>
      <c r="DOU136" s="21"/>
      <c r="DOV136" s="21"/>
      <c r="DOW136" s="21"/>
      <c r="DOX136" s="21"/>
      <c r="DOY136" s="21"/>
      <c r="DOZ136" s="21"/>
      <c r="DPA136" s="21"/>
      <c r="DPB136" s="21"/>
      <c r="DPC136" s="21"/>
      <c r="DPD136" s="21"/>
      <c r="DPE136" s="21"/>
      <c r="DPF136" s="21"/>
      <c r="DPG136" s="21"/>
      <c r="DPH136" s="21"/>
      <c r="DPI136" s="21"/>
      <c r="DPJ136" s="21"/>
      <c r="DPK136" s="21"/>
      <c r="DPL136" s="21"/>
      <c r="DPM136" s="21"/>
      <c r="DPN136" s="21"/>
      <c r="DPO136" s="21"/>
      <c r="DPP136" s="21"/>
      <c r="DPQ136" s="21"/>
      <c r="DPR136" s="21"/>
      <c r="DPS136" s="21"/>
      <c r="DPT136" s="21"/>
      <c r="DPU136" s="21"/>
      <c r="DPV136" s="21"/>
      <c r="DPW136" s="21"/>
      <c r="DPX136" s="21"/>
      <c r="DPY136" s="21"/>
      <c r="DPZ136" s="21"/>
      <c r="DQA136" s="21"/>
      <c r="DQB136" s="21"/>
      <c r="DQC136" s="21"/>
      <c r="DQD136" s="21"/>
      <c r="DQE136" s="21"/>
      <c r="DQF136" s="21"/>
      <c r="DQG136" s="21"/>
      <c r="DQH136" s="21"/>
      <c r="DQI136" s="21"/>
      <c r="DQJ136" s="21"/>
      <c r="DQK136" s="21"/>
      <c r="DQL136" s="21"/>
      <c r="DQM136" s="21"/>
      <c r="DQN136" s="21"/>
      <c r="DQO136" s="21"/>
      <c r="DQP136" s="21"/>
      <c r="DQQ136" s="21"/>
      <c r="DQR136" s="21"/>
      <c r="DQS136" s="21"/>
      <c r="DQT136" s="21"/>
      <c r="DQU136" s="21"/>
      <c r="DQV136" s="21"/>
      <c r="DQW136" s="21"/>
      <c r="DQX136" s="21"/>
      <c r="DQY136" s="21"/>
      <c r="DQZ136" s="21"/>
      <c r="DRA136" s="21"/>
      <c r="DRB136" s="21"/>
      <c r="DRC136" s="21"/>
      <c r="DRD136" s="21"/>
      <c r="DRE136" s="21"/>
      <c r="DRF136" s="21"/>
      <c r="DRG136" s="21"/>
      <c r="DRH136" s="21"/>
      <c r="DRI136" s="21"/>
      <c r="DRJ136" s="21"/>
      <c r="DRK136" s="21"/>
      <c r="DRL136" s="21"/>
      <c r="DRM136" s="21"/>
      <c r="DRN136" s="21"/>
      <c r="DRO136" s="21"/>
      <c r="DRP136" s="21"/>
      <c r="DRQ136" s="21"/>
      <c r="DRR136" s="21"/>
      <c r="DRS136" s="21"/>
      <c r="DRT136" s="21"/>
      <c r="DRU136" s="21"/>
      <c r="DRV136" s="21"/>
      <c r="DRW136" s="21"/>
      <c r="DRX136" s="21"/>
      <c r="DRY136" s="21"/>
      <c r="DRZ136" s="21"/>
      <c r="DSA136" s="21"/>
      <c r="DSB136" s="21"/>
      <c r="DSC136" s="21"/>
      <c r="DSD136" s="21"/>
      <c r="DSE136" s="21"/>
      <c r="DSF136" s="21"/>
      <c r="DSG136" s="21"/>
      <c r="DSH136" s="21"/>
      <c r="DSI136" s="21"/>
      <c r="DSJ136" s="21"/>
      <c r="DSK136" s="21"/>
      <c r="DSL136" s="21"/>
      <c r="DSM136" s="21"/>
      <c r="DSN136" s="21"/>
      <c r="DSO136" s="21"/>
      <c r="DSP136" s="21"/>
      <c r="DSQ136" s="21"/>
      <c r="DSR136" s="21"/>
      <c r="DSS136" s="21"/>
      <c r="DST136" s="21"/>
      <c r="DSU136" s="21"/>
      <c r="DSV136" s="21"/>
      <c r="DSW136" s="21"/>
      <c r="DSX136" s="21"/>
      <c r="DSY136" s="21"/>
      <c r="DSZ136" s="21"/>
      <c r="DTA136" s="21"/>
      <c r="DTB136" s="21"/>
      <c r="DTC136" s="21"/>
      <c r="DTD136" s="21"/>
      <c r="DTE136" s="21"/>
      <c r="DTF136" s="21"/>
      <c r="DTG136" s="21"/>
      <c r="DTH136" s="21"/>
      <c r="DTI136" s="21"/>
      <c r="DTJ136" s="21"/>
      <c r="DTK136" s="21"/>
      <c r="DTL136" s="21"/>
      <c r="DTM136" s="21"/>
      <c r="DTN136" s="21"/>
      <c r="DTO136" s="21"/>
      <c r="DTP136" s="21"/>
      <c r="DTQ136" s="21"/>
      <c r="DTR136" s="21"/>
      <c r="DTS136" s="21"/>
      <c r="DTT136" s="21"/>
      <c r="DTU136" s="21"/>
      <c r="DTV136" s="21"/>
      <c r="DTW136" s="21"/>
      <c r="DTX136" s="21"/>
      <c r="DTY136" s="21"/>
      <c r="DTZ136" s="21"/>
      <c r="DUA136" s="21"/>
      <c r="DUB136" s="21"/>
      <c r="DUC136" s="21"/>
      <c r="DUD136" s="21"/>
      <c r="DUE136" s="21"/>
      <c r="DUF136" s="21"/>
      <c r="DUG136" s="21"/>
      <c r="DUH136" s="21"/>
      <c r="DUI136" s="21"/>
      <c r="DUJ136" s="21"/>
      <c r="DUK136" s="21"/>
      <c r="DUL136" s="21"/>
      <c r="DUM136" s="21"/>
      <c r="DUN136" s="21"/>
      <c r="DUO136" s="21"/>
      <c r="DUP136" s="21"/>
      <c r="DUQ136" s="21"/>
      <c r="DUR136" s="21"/>
      <c r="DUS136" s="21"/>
      <c r="DUT136" s="21"/>
      <c r="DUU136" s="21"/>
      <c r="DUV136" s="21"/>
      <c r="DUW136" s="21"/>
      <c r="DUX136" s="21"/>
      <c r="DUY136" s="21"/>
      <c r="DUZ136" s="21"/>
      <c r="DVA136" s="21"/>
      <c r="DVB136" s="21"/>
      <c r="DVC136" s="21"/>
      <c r="DVD136" s="21"/>
      <c r="DVE136" s="21"/>
      <c r="DVF136" s="21"/>
      <c r="DVG136" s="21"/>
      <c r="DVH136" s="21"/>
      <c r="DVI136" s="21"/>
      <c r="DVJ136" s="21"/>
      <c r="DVK136" s="21"/>
      <c r="DVL136" s="21"/>
      <c r="DVM136" s="21"/>
      <c r="DVN136" s="21"/>
      <c r="DVO136" s="21"/>
      <c r="DVP136" s="21"/>
      <c r="DVQ136" s="21"/>
      <c r="DVR136" s="21"/>
      <c r="DVS136" s="21"/>
      <c r="DVT136" s="21"/>
      <c r="DVU136" s="21"/>
      <c r="DVV136" s="21"/>
      <c r="DVW136" s="21"/>
      <c r="DVX136" s="21"/>
      <c r="DVY136" s="21"/>
      <c r="DVZ136" s="21"/>
      <c r="DWA136" s="21"/>
      <c r="DWB136" s="21"/>
      <c r="DWC136" s="21"/>
      <c r="DWD136" s="21"/>
      <c r="DWE136" s="21"/>
      <c r="DWF136" s="21"/>
      <c r="DWG136" s="21"/>
      <c r="DWH136" s="21"/>
      <c r="DWI136" s="21"/>
      <c r="DWJ136" s="21"/>
      <c r="DWK136" s="21"/>
      <c r="DWL136" s="21"/>
      <c r="DWM136" s="21"/>
      <c r="DWN136" s="21"/>
      <c r="DWO136" s="21"/>
      <c r="DWP136" s="21"/>
      <c r="DWQ136" s="21"/>
      <c r="DWR136" s="21"/>
      <c r="DWS136" s="21"/>
      <c r="DWT136" s="21"/>
      <c r="DWU136" s="21"/>
      <c r="DWV136" s="21"/>
      <c r="DWW136" s="21"/>
      <c r="DWX136" s="21"/>
      <c r="DWY136" s="21"/>
      <c r="DWZ136" s="21"/>
      <c r="DXA136" s="21"/>
      <c r="DXB136" s="21"/>
      <c r="DXC136" s="21"/>
      <c r="DXD136" s="21"/>
      <c r="DXE136" s="21"/>
      <c r="DXF136" s="21"/>
      <c r="DXG136" s="21"/>
      <c r="DXH136" s="21"/>
      <c r="DXI136" s="21"/>
      <c r="DXJ136" s="21"/>
      <c r="DXK136" s="21"/>
      <c r="DXL136" s="21"/>
      <c r="DXM136" s="21"/>
      <c r="DXN136" s="21"/>
      <c r="DXO136" s="21"/>
      <c r="DXP136" s="21"/>
      <c r="DXQ136" s="21"/>
      <c r="DXR136" s="21"/>
      <c r="DXS136" s="21"/>
      <c r="DXT136" s="21"/>
      <c r="DXU136" s="21"/>
      <c r="DXV136" s="21"/>
      <c r="DXW136" s="21"/>
      <c r="DXX136" s="21"/>
      <c r="DXY136" s="21"/>
      <c r="DXZ136" s="21"/>
      <c r="DYA136" s="21"/>
      <c r="DYB136" s="21"/>
      <c r="DYC136" s="21"/>
      <c r="DYD136" s="21"/>
      <c r="DYE136" s="21"/>
      <c r="DYF136" s="21"/>
      <c r="DYG136" s="21"/>
      <c r="DYH136" s="21"/>
      <c r="DYI136" s="21"/>
      <c r="DYJ136" s="21"/>
      <c r="DYK136" s="21"/>
      <c r="DYL136" s="21"/>
      <c r="DYM136" s="21"/>
      <c r="DYN136" s="21"/>
      <c r="DYO136" s="21"/>
      <c r="DYP136" s="21"/>
      <c r="DYQ136" s="21"/>
      <c r="DYR136" s="21"/>
      <c r="DYS136" s="21"/>
      <c r="DYT136" s="21"/>
      <c r="DYU136" s="21"/>
      <c r="DYV136" s="21"/>
      <c r="DYW136" s="21"/>
      <c r="DYX136" s="21"/>
      <c r="DYY136" s="21"/>
      <c r="DYZ136" s="21"/>
      <c r="DZA136" s="21"/>
      <c r="DZB136" s="21"/>
      <c r="DZC136" s="21"/>
      <c r="DZD136" s="21"/>
      <c r="DZE136" s="21"/>
      <c r="DZF136" s="21"/>
      <c r="DZG136" s="21"/>
      <c r="DZH136" s="21"/>
      <c r="DZI136" s="21"/>
      <c r="DZJ136" s="21"/>
      <c r="DZK136" s="21"/>
      <c r="DZL136" s="21"/>
      <c r="DZM136" s="21"/>
      <c r="DZN136" s="21"/>
      <c r="DZO136" s="21"/>
      <c r="DZP136" s="21"/>
      <c r="DZQ136" s="21"/>
      <c r="DZR136" s="21"/>
      <c r="DZS136" s="21"/>
      <c r="DZT136" s="21"/>
      <c r="DZU136" s="21"/>
      <c r="DZV136" s="21"/>
      <c r="DZW136" s="21"/>
      <c r="DZX136" s="21"/>
      <c r="DZY136" s="21"/>
      <c r="DZZ136" s="21"/>
      <c r="EAA136" s="21"/>
      <c r="EAB136" s="21"/>
      <c r="EAC136" s="21"/>
      <c r="EAD136" s="21"/>
      <c r="EAE136" s="21"/>
      <c r="EAF136" s="21"/>
      <c r="EAG136" s="21"/>
      <c r="EAH136" s="21"/>
      <c r="EAI136" s="21"/>
      <c r="EAJ136" s="21"/>
      <c r="EAK136" s="21"/>
      <c r="EAL136" s="21"/>
      <c r="EAM136" s="21"/>
      <c r="EAN136" s="21"/>
      <c r="EAO136" s="21"/>
      <c r="EAP136" s="21"/>
      <c r="EAQ136" s="21"/>
      <c r="EAR136" s="21"/>
      <c r="EAS136" s="21"/>
      <c r="EAT136" s="21"/>
      <c r="EAU136" s="21"/>
      <c r="EAV136" s="21"/>
      <c r="EAW136" s="21"/>
      <c r="EAX136" s="21"/>
      <c r="EAY136" s="21"/>
      <c r="EAZ136" s="21"/>
      <c r="EBA136" s="21"/>
      <c r="EBB136" s="21"/>
      <c r="EBC136" s="21"/>
      <c r="EBD136" s="21"/>
      <c r="EBE136" s="21"/>
      <c r="EBF136" s="21"/>
      <c r="EBG136" s="21"/>
      <c r="EBH136" s="21"/>
      <c r="EBI136" s="21"/>
      <c r="EBJ136" s="21"/>
      <c r="EBK136" s="21"/>
      <c r="EBL136" s="21"/>
      <c r="EBM136" s="21"/>
      <c r="EBN136" s="21"/>
      <c r="EBO136" s="21"/>
      <c r="EBP136" s="21"/>
      <c r="EBQ136" s="21"/>
      <c r="EBR136" s="21"/>
      <c r="EBS136" s="21"/>
      <c r="EBT136" s="21"/>
      <c r="EBU136" s="21"/>
      <c r="EBV136" s="21"/>
      <c r="EBW136" s="21"/>
      <c r="EBX136" s="21"/>
      <c r="EBY136" s="21"/>
      <c r="EBZ136" s="21"/>
      <c r="ECA136" s="21"/>
      <c r="ECB136" s="21"/>
      <c r="ECC136" s="21"/>
      <c r="ECD136" s="21"/>
      <c r="ECE136" s="21"/>
      <c r="ECF136" s="21"/>
      <c r="ECG136" s="21"/>
      <c r="ECH136" s="21"/>
      <c r="ECI136" s="21"/>
      <c r="ECJ136" s="21"/>
      <c r="ECK136" s="21"/>
      <c r="ECL136" s="21"/>
      <c r="ECM136" s="21"/>
      <c r="ECN136" s="21"/>
      <c r="ECO136" s="21"/>
      <c r="ECP136" s="21"/>
      <c r="ECQ136" s="21"/>
      <c r="ECR136" s="21"/>
      <c r="ECS136" s="21"/>
      <c r="ECT136" s="21"/>
      <c r="ECU136" s="21"/>
      <c r="ECV136" s="21"/>
      <c r="ECW136" s="21"/>
      <c r="ECX136" s="21"/>
      <c r="ECY136" s="21"/>
      <c r="ECZ136" s="21"/>
      <c r="EDA136" s="21"/>
      <c r="EDB136" s="21"/>
      <c r="EDC136" s="21"/>
      <c r="EDD136" s="21"/>
      <c r="EDE136" s="21"/>
      <c r="EDF136" s="21"/>
      <c r="EDG136" s="21"/>
      <c r="EDH136" s="21"/>
      <c r="EDI136" s="21"/>
      <c r="EDJ136" s="21"/>
      <c r="EDK136" s="21"/>
      <c r="EDL136" s="21"/>
      <c r="EDM136" s="21"/>
      <c r="EDN136" s="21"/>
      <c r="EDO136" s="21"/>
      <c r="EDP136" s="21"/>
      <c r="EDQ136" s="21"/>
      <c r="EDR136" s="21"/>
      <c r="EDS136" s="21"/>
      <c r="EDT136" s="21"/>
      <c r="EDU136" s="21"/>
      <c r="EDV136" s="21"/>
      <c r="EDW136" s="21"/>
      <c r="EDX136" s="21"/>
      <c r="EDY136" s="21"/>
      <c r="EDZ136" s="21"/>
      <c r="EEA136" s="21"/>
      <c r="EEB136" s="21"/>
      <c r="EEC136" s="21"/>
      <c r="EED136" s="21"/>
      <c r="EEE136" s="21"/>
      <c r="EEF136" s="21"/>
      <c r="EEG136" s="21"/>
      <c r="EEH136" s="21"/>
      <c r="EEI136" s="21"/>
      <c r="EEJ136" s="21"/>
      <c r="EEK136" s="21"/>
      <c r="EEL136" s="21"/>
      <c r="EEM136" s="21"/>
      <c r="EEN136" s="21"/>
      <c r="EEO136" s="21"/>
      <c r="EEP136" s="21"/>
      <c r="EEQ136" s="21"/>
      <c r="EER136" s="21"/>
      <c r="EES136" s="21"/>
      <c r="EET136" s="21"/>
      <c r="EEU136" s="21"/>
      <c r="EEV136" s="21"/>
      <c r="EEW136" s="21"/>
      <c r="EEX136" s="21"/>
      <c r="EEY136" s="21"/>
      <c r="EEZ136" s="21"/>
      <c r="EFA136" s="21"/>
      <c r="EFB136" s="21"/>
      <c r="EFC136" s="21"/>
      <c r="EFD136" s="21"/>
      <c r="EFE136" s="21"/>
      <c r="EFF136" s="21"/>
      <c r="EFG136" s="21"/>
      <c r="EFH136" s="21"/>
      <c r="EFI136" s="21"/>
      <c r="EFJ136" s="21"/>
      <c r="EFK136" s="21"/>
      <c r="EFL136" s="21"/>
      <c r="EFM136" s="21"/>
      <c r="EFN136" s="21"/>
      <c r="EFO136" s="21"/>
      <c r="EFP136" s="21"/>
      <c r="EFQ136" s="21"/>
      <c r="EFR136" s="21"/>
      <c r="EFS136" s="21"/>
      <c r="EFT136" s="21"/>
      <c r="EFU136" s="21"/>
      <c r="EFV136" s="21"/>
      <c r="EFW136" s="21"/>
      <c r="EFX136" s="21"/>
      <c r="EFY136" s="21"/>
      <c r="EFZ136" s="21"/>
      <c r="EGA136" s="21"/>
      <c r="EGB136" s="21"/>
      <c r="EGC136" s="21"/>
      <c r="EGD136" s="21"/>
      <c r="EGE136" s="21"/>
      <c r="EGF136" s="21"/>
      <c r="EGG136" s="21"/>
      <c r="EGH136" s="21"/>
      <c r="EGI136" s="21"/>
      <c r="EGJ136" s="21"/>
      <c r="EGK136" s="21"/>
      <c r="EGL136" s="21"/>
      <c r="EGM136" s="21"/>
      <c r="EGN136" s="21"/>
      <c r="EGO136" s="21"/>
      <c r="EGP136" s="21"/>
      <c r="EGQ136" s="21"/>
      <c r="EGR136" s="21"/>
      <c r="EGS136" s="21"/>
      <c r="EGT136" s="21"/>
      <c r="EGU136" s="21"/>
      <c r="EGV136" s="21"/>
      <c r="EGW136" s="21"/>
      <c r="EGX136" s="21"/>
      <c r="EGY136" s="21"/>
      <c r="EGZ136" s="21"/>
      <c r="EHA136" s="21"/>
      <c r="EHB136" s="21"/>
      <c r="EHC136" s="21"/>
      <c r="EHD136" s="21"/>
      <c r="EHE136" s="21"/>
      <c r="EHF136" s="21"/>
      <c r="EHG136" s="21"/>
      <c r="EHH136" s="21"/>
      <c r="EHI136" s="21"/>
      <c r="EHJ136" s="21"/>
      <c r="EHK136" s="21"/>
      <c r="EHL136" s="21"/>
      <c r="EHM136" s="21"/>
      <c r="EHN136" s="21"/>
      <c r="EHO136" s="21"/>
      <c r="EHP136" s="21"/>
      <c r="EHQ136" s="21"/>
      <c r="EHR136" s="21"/>
      <c r="EHS136" s="21"/>
      <c r="EHT136" s="21"/>
      <c r="EHU136" s="21"/>
      <c r="EHV136" s="21"/>
      <c r="EHW136" s="21"/>
      <c r="EHX136" s="21"/>
      <c r="EHY136" s="21"/>
      <c r="EHZ136" s="21"/>
      <c r="EIA136" s="21"/>
      <c r="EIB136" s="21"/>
      <c r="EIC136" s="21"/>
      <c r="EID136" s="21"/>
      <c r="EIE136" s="21"/>
      <c r="EIF136" s="21"/>
      <c r="EIG136" s="21"/>
      <c r="EIH136" s="21"/>
      <c r="EII136" s="21"/>
      <c r="EIJ136" s="21"/>
      <c r="EIK136" s="21"/>
      <c r="EIL136" s="21"/>
      <c r="EIM136" s="21"/>
      <c r="EIN136" s="21"/>
      <c r="EIO136" s="21"/>
      <c r="EIP136" s="21"/>
      <c r="EIQ136" s="21"/>
      <c r="EIR136" s="21"/>
      <c r="EIS136" s="21"/>
      <c r="EIT136" s="21"/>
      <c r="EIU136" s="21"/>
      <c r="EIV136" s="21"/>
      <c r="EIW136" s="21"/>
      <c r="EIX136" s="21"/>
      <c r="EIY136" s="21"/>
      <c r="EIZ136" s="21"/>
      <c r="EJA136" s="21"/>
      <c r="EJB136" s="21"/>
      <c r="EJC136" s="21"/>
      <c r="EJD136" s="21"/>
      <c r="EJE136" s="21"/>
      <c r="EJF136" s="21"/>
      <c r="EJG136" s="21"/>
      <c r="EJH136" s="21"/>
      <c r="EJI136" s="21"/>
      <c r="EJJ136" s="21"/>
      <c r="EJK136" s="21"/>
      <c r="EJL136" s="21"/>
      <c r="EJM136" s="21"/>
      <c r="EJN136" s="21"/>
      <c r="EJO136" s="21"/>
      <c r="EJP136" s="21"/>
      <c r="EJQ136" s="21"/>
      <c r="EJR136" s="21"/>
      <c r="EJS136" s="21"/>
      <c r="EJT136" s="21"/>
      <c r="EJU136" s="21"/>
      <c r="EJV136" s="21"/>
      <c r="EJW136" s="21"/>
      <c r="EJX136" s="21"/>
      <c r="EJY136" s="21"/>
      <c r="EJZ136" s="21"/>
      <c r="EKA136" s="21"/>
      <c r="EKB136" s="21"/>
      <c r="EKC136" s="21"/>
      <c r="EKD136" s="21"/>
      <c r="EKE136" s="21"/>
      <c r="EKF136" s="21"/>
      <c r="EKG136" s="21"/>
      <c r="EKH136" s="21"/>
      <c r="EKI136" s="21"/>
      <c r="EKJ136" s="21"/>
      <c r="EKK136" s="21"/>
      <c r="EKL136" s="21"/>
      <c r="EKM136" s="21"/>
      <c r="EKN136" s="21"/>
      <c r="EKO136" s="21"/>
      <c r="EKP136" s="21"/>
      <c r="EKQ136" s="21"/>
      <c r="EKR136" s="21"/>
      <c r="EKS136" s="21"/>
      <c r="EKT136" s="21"/>
      <c r="EKU136" s="21"/>
      <c r="EKV136" s="21"/>
      <c r="EKW136" s="21"/>
      <c r="EKX136" s="21"/>
      <c r="EKY136" s="21"/>
      <c r="EKZ136" s="21"/>
      <c r="ELA136" s="21"/>
      <c r="ELB136" s="21"/>
      <c r="ELC136" s="21"/>
      <c r="ELD136" s="21"/>
      <c r="ELE136" s="21"/>
      <c r="ELF136" s="21"/>
      <c r="ELG136" s="21"/>
      <c r="ELH136" s="21"/>
      <c r="ELI136" s="21"/>
      <c r="ELJ136" s="21"/>
      <c r="ELK136" s="21"/>
      <c r="ELL136" s="21"/>
      <c r="ELM136" s="21"/>
      <c r="ELN136" s="21"/>
      <c r="ELO136" s="21"/>
      <c r="ELP136" s="21"/>
      <c r="ELQ136" s="21"/>
      <c r="ELR136" s="21"/>
      <c r="ELS136" s="21"/>
      <c r="ELT136" s="21"/>
      <c r="ELU136" s="21"/>
      <c r="ELV136" s="21"/>
      <c r="ELW136" s="21"/>
      <c r="ELX136" s="21"/>
      <c r="ELY136" s="21"/>
      <c r="ELZ136" s="21"/>
      <c r="EMA136" s="21"/>
      <c r="EMB136" s="21"/>
      <c r="EMC136" s="21"/>
      <c r="EMD136" s="21"/>
      <c r="EME136" s="21"/>
      <c r="EMF136" s="21"/>
      <c r="EMG136" s="21"/>
      <c r="EMH136" s="21"/>
      <c r="EMI136" s="21"/>
      <c r="EMJ136" s="21"/>
      <c r="EMK136" s="21"/>
      <c r="EML136" s="21"/>
      <c r="EMM136" s="21"/>
      <c r="EMN136" s="21"/>
      <c r="EMO136" s="21"/>
      <c r="EMP136" s="21"/>
      <c r="EMQ136" s="21"/>
      <c r="EMR136" s="21"/>
      <c r="EMS136" s="21"/>
      <c r="EMT136" s="21"/>
      <c r="EMU136" s="21"/>
      <c r="EMV136" s="21"/>
      <c r="EMW136" s="21"/>
      <c r="EMX136" s="21"/>
      <c r="EMY136" s="21"/>
      <c r="EMZ136" s="21"/>
      <c r="ENA136" s="21"/>
      <c r="ENB136" s="21"/>
      <c r="ENC136" s="21"/>
      <c r="END136" s="21"/>
      <c r="ENE136" s="21"/>
      <c r="ENF136" s="21"/>
      <c r="ENG136" s="21"/>
      <c r="ENH136" s="21"/>
      <c r="ENI136" s="21"/>
      <c r="ENJ136" s="21"/>
      <c r="ENK136" s="21"/>
      <c r="ENL136" s="21"/>
      <c r="ENM136" s="21"/>
      <c r="ENN136" s="21"/>
      <c r="ENO136" s="21"/>
      <c r="ENP136" s="21"/>
      <c r="ENQ136" s="21"/>
      <c r="ENR136" s="21"/>
      <c r="ENS136" s="21"/>
      <c r="ENT136" s="21"/>
      <c r="ENU136" s="21"/>
      <c r="ENV136" s="21"/>
      <c r="ENW136" s="21"/>
      <c r="ENX136" s="21"/>
      <c r="ENY136" s="21"/>
      <c r="ENZ136" s="21"/>
      <c r="EOA136" s="21"/>
      <c r="EOB136" s="21"/>
      <c r="EOC136" s="21"/>
      <c r="EOD136" s="21"/>
      <c r="EOE136" s="21"/>
      <c r="EOF136" s="21"/>
      <c r="EOG136" s="21"/>
      <c r="EOH136" s="21"/>
      <c r="EOI136" s="21"/>
      <c r="EOJ136" s="21"/>
      <c r="EOK136" s="21"/>
      <c r="EOL136" s="21"/>
      <c r="EOM136" s="21"/>
      <c r="EON136" s="21"/>
      <c r="EOO136" s="21"/>
      <c r="EOP136" s="21"/>
      <c r="EOQ136" s="21"/>
      <c r="EOR136" s="21"/>
      <c r="EOS136" s="21"/>
      <c r="EOT136" s="21"/>
      <c r="EOU136" s="21"/>
      <c r="EOV136" s="21"/>
      <c r="EOW136" s="21"/>
      <c r="EOX136" s="21"/>
      <c r="EOY136" s="21"/>
      <c r="EOZ136" s="21"/>
      <c r="EPA136" s="21"/>
      <c r="EPB136" s="21"/>
      <c r="EPC136" s="21"/>
      <c r="EPD136" s="21"/>
      <c r="EPE136" s="21"/>
      <c r="EPF136" s="21"/>
      <c r="EPG136" s="21"/>
      <c r="EPH136" s="21"/>
      <c r="EPI136" s="21"/>
      <c r="EPJ136" s="21"/>
      <c r="EPK136" s="21"/>
      <c r="EPL136" s="21"/>
      <c r="EPM136" s="21"/>
      <c r="EPN136" s="21"/>
      <c r="EPO136" s="21"/>
      <c r="EPP136" s="21"/>
      <c r="EPQ136" s="21"/>
      <c r="EPR136" s="21"/>
      <c r="EPS136" s="21"/>
      <c r="EPT136" s="21"/>
      <c r="EPU136" s="21"/>
      <c r="EPV136" s="21"/>
      <c r="EPW136" s="21"/>
      <c r="EPX136" s="21"/>
      <c r="EPY136" s="21"/>
      <c r="EPZ136" s="21"/>
      <c r="EQA136" s="21"/>
      <c r="EQB136" s="21"/>
      <c r="EQC136" s="21"/>
      <c r="EQD136" s="21"/>
      <c r="EQE136" s="21"/>
      <c r="EQF136" s="21"/>
      <c r="EQG136" s="21"/>
      <c r="EQH136" s="21"/>
      <c r="EQI136" s="21"/>
      <c r="EQJ136" s="21"/>
      <c r="EQK136" s="21"/>
      <c r="EQL136" s="21"/>
      <c r="EQM136" s="21"/>
      <c r="EQN136" s="21"/>
      <c r="EQO136" s="21"/>
      <c r="EQP136" s="21"/>
      <c r="EQQ136" s="21"/>
      <c r="EQR136" s="21"/>
      <c r="EQS136" s="21"/>
      <c r="EQT136" s="21"/>
      <c r="EQU136" s="21"/>
      <c r="EQV136" s="21"/>
      <c r="EQW136" s="21"/>
      <c r="EQX136" s="21"/>
      <c r="EQY136" s="21"/>
      <c r="EQZ136" s="21"/>
      <c r="ERA136" s="21"/>
      <c r="ERB136" s="21"/>
      <c r="ERC136" s="21"/>
      <c r="ERD136" s="21"/>
      <c r="ERE136" s="21"/>
      <c r="ERF136" s="21"/>
      <c r="ERG136" s="21"/>
      <c r="ERH136" s="21"/>
      <c r="ERI136" s="21"/>
      <c r="ERJ136" s="21"/>
      <c r="ERK136" s="21"/>
      <c r="ERL136" s="21"/>
      <c r="ERM136" s="21"/>
      <c r="ERN136" s="21"/>
      <c r="ERO136" s="21"/>
      <c r="ERP136" s="21"/>
      <c r="ERQ136" s="21"/>
      <c r="ERR136" s="21"/>
      <c r="ERS136" s="21"/>
      <c r="ERT136" s="21"/>
      <c r="ERU136" s="21"/>
      <c r="ERV136" s="21"/>
      <c r="ERW136" s="21"/>
      <c r="ERX136" s="21"/>
      <c r="ERY136" s="21"/>
      <c r="ERZ136" s="21"/>
      <c r="ESA136" s="21"/>
      <c r="ESB136" s="21"/>
      <c r="ESC136" s="21"/>
      <c r="ESD136" s="21"/>
      <c r="ESE136" s="21"/>
      <c r="ESF136" s="21"/>
      <c r="ESG136" s="21"/>
      <c r="ESH136" s="21"/>
      <c r="ESI136" s="21"/>
      <c r="ESJ136" s="21"/>
      <c r="ESK136" s="21"/>
      <c r="ESL136" s="21"/>
      <c r="ESM136" s="21"/>
      <c r="ESN136" s="21"/>
      <c r="ESO136" s="21"/>
      <c r="ESP136" s="21"/>
      <c r="ESQ136" s="21"/>
      <c r="ESR136" s="21"/>
      <c r="ESS136" s="21"/>
      <c r="EST136" s="21"/>
      <c r="ESU136" s="21"/>
      <c r="ESV136" s="21"/>
      <c r="ESW136" s="21"/>
      <c r="ESX136" s="21"/>
      <c r="ESY136" s="21"/>
      <c r="ESZ136" s="21"/>
      <c r="ETA136" s="21"/>
      <c r="ETB136" s="21"/>
      <c r="ETC136" s="21"/>
      <c r="ETD136" s="21"/>
      <c r="ETE136" s="21"/>
      <c r="ETF136" s="21"/>
      <c r="ETG136" s="21"/>
      <c r="ETH136" s="21"/>
      <c r="ETI136" s="21"/>
      <c r="ETJ136" s="21"/>
      <c r="ETK136" s="21"/>
      <c r="ETL136" s="21"/>
      <c r="ETM136" s="21"/>
      <c r="ETN136" s="21"/>
      <c r="ETO136" s="21"/>
      <c r="ETP136" s="21"/>
      <c r="ETQ136" s="21"/>
      <c r="ETR136" s="21"/>
      <c r="ETS136" s="21"/>
      <c r="ETT136" s="21"/>
      <c r="ETU136" s="21"/>
      <c r="ETV136" s="21"/>
      <c r="ETW136" s="21"/>
      <c r="ETX136" s="21"/>
      <c r="ETY136" s="21"/>
      <c r="ETZ136" s="21"/>
      <c r="EUA136" s="21"/>
      <c r="EUB136" s="21"/>
      <c r="EUC136" s="21"/>
      <c r="EUD136" s="21"/>
      <c r="EUE136" s="21"/>
      <c r="EUF136" s="21"/>
      <c r="EUG136" s="21"/>
      <c r="EUH136" s="21"/>
      <c r="EUI136" s="21"/>
      <c r="EUJ136" s="21"/>
      <c r="EUK136" s="21"/>
      <c r="EUL136" s="21"/>
      <c r="EUM136" s="21"/>
      <c r="EUN136" s="21"/>
      <c r="EUO136" s="21"/>
      <c r="EUP136" s="21"/>
      <c r="EUQ136" s="21"/>
      <c r="EUR136" s="21"/>
      <c r="EUS136" s="21"/>
      <c r="EUT136" s="21"/>
      <c r="EUU136" s="21"/>
      <c r="EUV136" s="21"/>
      <c r="EUW136" s="21"/>
      <c r="EUX136" s="21"/>
      <c r="EUY136" s="21"/>
      <c r="EUZ136" s="21"/>
      <c r="EVA136" s="21"/>
      <c r="EVB136" s="21"/>
      <c r="EVC136" s="21"/>
      <c r="EVD136" s="21"/>
      <c r="EVE136" s="21"/>
      <c r="EVF136" s="21"/>
      <c r="EVG136" s="21"/>
      <c r="EVH136" s="21"/>
      <c r="EVI136" s="21"/>
      <c r="EVJ136" s="21"/>
      <c r="EVK136" s="21"/>
      <c r="EVL136" s="21"/>
      <c r="EVM136" s="21"/>
      <c r="EVN136" s="21"/>
      <c r="EVO136" s="21"/>
      <c r="EVP136" s="21"/>
      <c r="EVQ136" s="21"/>
      <c r="EVR136" s="21"/>
      <c r="EVS136" s="21"/>
      <c r="EVT136" s="21"/>
      <c r="EVU136" s="21"/>
      <c r="EVV136" s="21"/>
      <c r="EVW136" s="21"/>
      <c r="EVX136" s="21"/>
      <c r="EVY136" s="21"/>
      <c r="EVZ136" s="21"/>
      <c r="EWA136" s="21"/>
      <c r="EWB136" s="21"/>
      <c r="EWC136" s="21"/>
      <c r="EWD136" s="21"/>
      <c r="EWE136" s="21"/>
      <c r="EWF136" s="21"/>
      <c r="EWG136" s="21"/>
      <c r="EWH136" s="21"/>
      <c r="EWI136" s="21"/>
      <c r="EWJ136" s="21"/>
      <c r="EWK136" s="21"/>
      <c r="EWL136" s="21"/>
      <c r="EWM136" s="21"/>
      <c r="EWN136" s="21"/>
      <c r="EWO136" s="21"/>
      <c r="EWP136" s="21"/>
      <c r="EWQ136" s="21"/>
      <c r="EWR136" s="21"/>
      <c r="EWS136" s="21"/>
      <c r="EWT136" s="21"/>
      <c r="EWU136" s="21"/>
      <c r="EWV136" s="21"/>
      <c r="EWW136" s="21"/>
      <c r="EWX136" s="21"/>
      <c r="EWY136" s="21"/>
      <c r="EWZ136" s="21"/>
      <c r="EXA136" s="21"/>
      <c r="EXB136" s="21"/>
      <c r="EXC136" s="21"/>
      <c r="EXD136" s="21"/>
      <c r="EXE136" s="21"/>
      <c r="EXF136" s="21"/>
      <c r="EXG136" s="21"/>
      <c r="EXH136" s="21"/>
      <c r="EXI136" s="21"/>
      <c r="EXJ136" s="21"/>
      <c r="EXK136" s="21"/>
      <c r="EXL136" s="21"/>
      <c r="EXM136" s="21"/>
      <c r="EXN136" s="21"/>
      <c r="EXO136" s="21"/>
      <c r="EXP136" s="21"/>
      <c r="EXQ136" s="21"/>
      <c r="EXR136" s="21"/>
      <c r="EXS136" s="21"/>
      <c r="EXT136" s="21"/>
      <c r="EXU136" s="21"/>
      <c r="EXV136" s="21"/>
      <c r="EXW136" s="21"/>
      <c r="EXX136" s="21"/>
      <c r="EXY136" s="21"/>
      <c r="EXZ136" s="21"/>
      <c r="EYA136" s="21"/>
      <c r="EYB136" s="21"/>
      <c r="EYC136" s="21"/>
      <c r="EYD136" s="21"/>
      <c r="EYE136" s="21"/>
      <c r="EYF136" s="21"/>
      <c r="EYG136" s="21"/>
      <c r="EYH136" s="21"/>
      <c r="EYI136" s="21"/>
      <c r="EYJ136" s="21"/>
      <c r="EYK136" s="21"/>
      <c r="EYL136" s="21"/>
      <c r="EYM136" s="21"/>
      <c r="EYN136" s="21"/>
      <c r="EYO136" s="21"/>
      <c r="EYP136" s="21"/>
      <c r="EYQ136" s="21"/>
      <c r="EYR136" s="21"/>
      <c r="EYS136" s="21"/>
      <c r="EYT136" s="21"/>
      <c r="EYU136" s="21"/>
      <c r="EYV136" s="21"/>
      <c r="EYW136" s="21"/>
      <c r="EYX136" s="21"/>
      <c r="EYY136" s="21"/>
      <c r="EYZ136" s="21"/>
      <c r="EZA136" s="21"/>
      <c r="EZB136" s="21"/>
      <c r="EZC136" s="21"/>
      <c r="EZD136" s="21"/>
      <c r="EZE136" s="21"/>
      <c r="EZF136" s="21"/>
      <c r="EZG136" s="21"/>
      <c r="EZH136" s="21"/>
      <c r="EZI136" s="21"/>
      <c r="EZJ136" s="21"/>
      <c r="EZK136" s="21"/>
      <c r="EZL136" s="21"/>
      <c r="EZM136" s="21"/>
      <c r="EZN136" s="21"/>
      <c r="EZO136" s="21"/>
      <c r="EZP136" s="21"/>
      <c r="EZQ136" s="21"/>
      <c r="EZR136" s="21"/>
      <c r="EZS136" s="21"/>
      <c r="EZT136" s="21"/>
      <c r="EZU136" s="21"/>
      <c r="EZV136" s="21"/>
      <c r="EZW136" s="21"/>
      <c r="EZX136" s="21"/>
      <c r="EZY136" s="21"/>
      <c r="EZZ136" s="21"/>
      <c r="FAA136" s="21"/>
      <c r="FAB136" s="21"/>
      <c r="FAC136" s="21"/>
      <c r="FAD136" s="21"/>
      <c r="FAE136" s="21"/>
      <c r="FAF136" s="21"/>
      <c r="FAG136" s="21"/>
      <c r="FAH136" s="21"/>
      <c r="FAI136" s="21"/>
      <c r="FAJ136" s="21"/>
      <c r="FAK136" s="21"/>
      <c r="FAL136" s="21"/>
      <c r="FAM136" s="21"/>
      <c r="FAN136" s="21"/>
      <c r="FAO136" s="21"/>
      <c r="FAP136" s="21"/>
      <c r="FAQ136" s="21"/>
      <c r="FAR136" s="21"/>
      <c r="FAS136" s="21"/>
      <c r="FAT136" s="21"/>
      <c r="FAU136" s="21"/>
      <c r="FAV136" s="21"/>
      <c r="FAW136" s="21"/>
      <c r="FAX136" s="21"/>
      <c r="FAY136" s="21"/>
      <c r="FAZ136" s="21"/>
      <c r="FBA136" s="21"/>
      <c r="FBB136" s="21"/>
      <c r="FBC136" s="21"/>
      <c r="FBD136" s="21"/>
      <c r="FBE136" s="21"/>
      <c r="FBF136" s="21"/>
      <c r="FBG136" s="21"/>
      <c r="FBH136" s="21"/>
      <c r="FBI136" s="21"/>
      <c r="FBJ136" s="21"/>
      <c r="FBK136" s="21"/>
      <c r="FBL136" s="21"/>
      <c r="FBM136" s="21"/>
      <c r="FBN136" s="21"/>
      <c r="FBO136" s="21"/>
      <c r="FBP136" s="21"/>
      <c r="FBQ136" s="21"/>
      <c r="FBR136" s="21"/>
      <c r="FBS136" s="21"/>
      <c r="FBT136" s="21"/>
      <c r="FBU136" s="21"/>
      <c r="FBV136" s="21"/>
      <c r="FBW136" s="21"/>
      <c r="FBX136" s="21"/>
      <c r="FBY136" s="21"/>
      <c r="FBZ136" s="21"/>
      <c r="FCA136" s="21"/>
      <c r="FCB136" s="21"/>
      <c r="FCC136" s="21"/>
      <c r="FCD136" s="21"/>
      <c r="FCE136" s="21"/>
      <c r="FCF136" s="21"/>
      <c r="FCG136" s="21"/>
      <c r="FCH136" s="21"/>
      <c r="FCI136" s="21"/>
      <c r="FCJ136" s="21"/>
      <c r="FCK136" s="21"/>
      <c r="FCL136" s="21"/>
      <c r="FCM136" s="21"/>
      <c r="FCN136" s="21"/>
      <c r="FCO136" s="21"/>
      <c r="FCP136" s="21"/>
      <c r="FCQ136" s="21"/>
      <c r="FCR136" s="21"/>
      <c r="FCS136" s="21"/>
      <c r="FCT136" s="21"/>
      <c r="FCU136" s="21"/>
      <c r="FCV136" s="21"/>
      <c r="FCW136" s="21"/>
      <c r="FCX136" s="21"/>
      <c r="FCY136" s="21"/>
      <c r="FCZ136" s="21"/>
      <c r="FDA136" s="21"/>
      <c r="FDB136" s="21"/>
      <c r="FDC136" s="21"/>
      <c r="FDD136" s="21"/>
      <c r="FDE136" s="21"/>
      <c r="FDF136" s="21"/>
      <c r="FDG136" s="21"/>
      <c r="FDH136" s="21"/>
      <c r="FDI136" s="21"/>
      <c r="FDJ136" s="21"/>
      <c r="FDK136" s="21"/>
      <c r="FDL136" s="21"/>
      <c r="FDM136" s="21"/>
      <c r="FDN136" s="21"/>
      <c r="FDO136" s="21"/>
      <c r="FDP136" s="21"/>
      <c r="FDQ136" s="21"/>
      <c r="FDR136" s="21"/>
      <c r="FDS136" s="21"/>
      <c r="FDT136" s="21"/>
      <c r="FDU136" s="21"/>
      <c r="FDV136" s="21"/>
      <c r="FDW136" s="21"/>
      <c r="FDX136" s="21"/>
      <c r="FDY136" s="21"/>
      <c r="FDZ136" s="21"/>
      <c r="FEA136" s="21"/>
      <c r="FEB136" s="21"/>
      <c r="FEC136" s="21"/>
      <c r="FED136" s="21"/>
      <c r="FEE136" s="21"/>
      <c r="FEF136" s="21"/>
      <c r="FEG136" s="21"/>
      <c r="FEH136" s="21"/>
      <c r="FEI136" s="21"/>
      <c r="FEJ136" s="21"/>
      <c r="FEK136" s="21"/>
      <c r="FEL136" s="21"/>
      <c r="FEM136" s="21"/>
      <c r="FEN136" s="21"/>
      <c r="FEO136" s="21"/>
      <c r="FEP136" s="21"/>
      <c r="FEQ136" s="21"/>
      <c r="FER136" s="21"/>
      <c r="FES136" s="21"/>
      <c r="FET136" s="21"/>
      <c r="FEU136" s="21"/>
      <c r="FEV136" s="21"/>
      <c r="FEW136" s="21"/>
      <c r="FEX136" s="21"/>
      <c r="FEY136" s="21"/>
      <c r="FEZ136" s="21"/>
      <c r="FFA136" s="21"/>
      <c r="FFB136" s="21"/>
      <c r="FFC136" s="21"/>
      <c r="FFD136" s="21"/>
      <c r="FFE136" s="21"/>
      <c r="FFF136" s="21"/>
      <c r="FFG136" s="21"/>
      <c r="FFH136" s="21"/>
      <c r="FFI136" s="21"/>
      <c r="FFJ136" s="21"/>
      <c r="FFK136" s="21"/>
      <c r="FFL136" s="21"/>
      <c r="FFM136" s="21"/>
      <c r="FFN136" s="21"/>
      <c r="FFO136" s="21"/>
      <c r="FFP136" s="21"/>
      <c r="FFQ136" s="21"/>
      <c r="FFR136" s="21"/>
      <c r="FFS136" s="21"/>
      <c r="FFT136" s="21"/>
      <c r="FFU136" s="21"/>
      <c r="FFV136" s="21"/>
      <c r="FFW136" s="21"/>
      <c r="FFX136" s="21"/>
      <c r="FFY136" s="21"/>
      <c r="FFZ136" s="21"/>
      <c r="FGA136" s="21"/>
      <c r="FGB136" s="21"/>
      <c r="FGC136" s="21"/>
      <c r="FGD136" s="21"/>
      <c r="FGE136" s="21"/>
      <c r="FGF136" s="21"/>
      <c r="FGG136" s="21"/>
      <c r="FGH136" s="21"/>
      <c r="FGI136" s="21"/>
      <c r="FGJ136" s="21"/>
      <c r="FGK136" s="21"/>
      <c r="FGL136" s="21"/>
      <c r="FGM136" s="21"/>
      <c r="FGN136" s="21"/>
      <c r="FGO136" s="21"/>
      <c r="FGP136" s="21"/>
      <c r="FGQ136" s="21"/>
      <c r="FGR136" s="21"/>
      <c r="FGS136" s="21"/>
      <c r="FGT136" s="21"/>
      <c r="FGU136" s="21"/>
      <c r="FGV136" s="21"/>
      <c r="FGW136" s="21"/>
      <c r="FGX136" s="21"/>
      <c r="FGY136" s="21"/>
      <c r="FGZ136" s="21"/>
      <c r="FHA136" s="21"/>
      <c r="FHB136" s="21"/>
      <c r="FHC136" s="21"/>
      <c r="FHD136" s="21"/>
      <c r="FHE136" s="21"/>
      <c r="FHF136" s="21"/>
      <c r="FHG136" s="21"/>
      <c r="FHH136" s="21"/>
      <c r="FHI136" s="21"/>
      <c r="FHJ136" s="21"/>
      <c r="FHK136" s="21"/>
      <c r="FHL136" s="21"/>
      <c r="FHM136" s="21"/>
      <c r="FHN136" s="21"/>
      <c r="FHO136" s="21"/>
      <c r="FHP136" s="21"/>
      <c r="FHQ136" s="21"/>
      <c r="FHR136" s="21"/>
      <c r="FHS136" s="21"/>
      <c r="FHT136" s="21"/>
      <c r="FHU136" s="21"/>
      <c r="FHV136" s="21"/>
      <c r="FHW136" s="21"/>
      <c r="FHX136" s="21"/>
      <c r="FHY136" s="21"/>
      <c r="FHZ136" s="21"/>
      <c r="FIA136" s="21"/>
      <c r="FIB136" s="21"/>
      <c r="FIC136" s="21"/>
      <c r="FID136" s="21"/>
      <c r="FIE136" s="21"/>
      <c r="FIF136" s="21"/>
      <c r="FIG136" s="21"/>
      <c r="FIH136" s="21"/>
      <c r="FII136" s="21"/>
      <c r="FIJ136" s="21"/>
      <c r="FIK136" s="21"/>
      <c r="FIL136" s="21"/>
      <c r="FIM136" s="21"/>
      <c r="FIN136" s="21"/>
      <c r="FIO136" s="21"/>
      <c r="FIP136" s="21"/>
      <c r="FIQ136" s="21"/>
      <c r="FIR136" s="21"/>
      <c r="FIS136" s="21"/>
      <c r="FIT136" s="21"/>
      <c r="FIU136" s="21"/>
      <c r="FIV136" s="21"/>
      <c r="FIW136" s="21"/>
      <c r="FIX136" s="21"/>
      <c r="FIY136" s="21"/>
      <c r="FIZ136" s="21"/>
      <c r="FJA136" s="21"/>
      <c r="FJB136" s="21"/>
      <c r="FJC136" s="21"/>
      <c r="FJD136" s="21"/>
      <c r="FJE136" s="21"/>
      <c r="FJF136" s="21"/>
      <c r="FJG136" s="21"/>
      <c r="FJH136" s="21"/>
      <c r="FJI136" s="21"/>
      <c r="FJJ136" s="21"/>
      <c r="FJK136" s="21"/>
      <c r="FJL136" s="21"/>
      <c r="FJM136" s="21"/>
      <c r="FJN136" s="21"/>
      <c r="FJO136" s="21"/>
      <c r="FJP136" s="21"/>
      <c r="FJQ136" s="21"/>
      <c r="FJR136" s="21"/>
      <c r="FJS136" s="21"/>
      <c r="FJT136" s="21"/>
      <c r="FJU136" s="21"/>
      <c r="FJV136" s="21"/>
      <c r="FJW136" s="21"/>
      <c r="FJX136" s="21"/>
      <c r="FJY136" s="21"/>
      <c r="FJZ136" s="21"/>
      <c r="FKA136" s="21"/>
      <c r="FKB136" s="21"/>
      <c r="FKC136" s="21"/>
      <c r="FKD136" s="21"/>
      <c r="FKE136" s="21"/>
      <c r="FKF136" s="21"/>
      <c r="FKG136" s="21"/>
      <c r="FKH136" s="21"/>
      <c r="FKI136" s="21"/>
      <c r="FKJ136" s="21"/>
      <c r="FKK136" s="21"/>
      <c r="FKL136" s="21"/>
      <c r="FKM136" s="21"/>
      <c r="FKN136" s="21"/>
      <c r="FKO136" s="21"/>
      <c r="FKP136" s="21"/>
      <c r="FKQ136" s="21"/>
      <c r="FKR136" s="21"/>
      <c r="FKS136" s="21"/>
      <c r="FKT136" s="21"/>
      <c r="FKU136" s="21"/>
      <c r="FKV136" s="21"/>
      <c r="FKW136" s="21"/>
      <c r="FKX136" s="21"/>
      <c r="FKY136" s="21"/>
      <c r="FKZ136" s="21"/>
      <c r="FLA136" s="21"/>
      <c r="FLB136" s="21"/>
      <c r="FLC136" s="21"/>
      <c r="FLD136" s="21"/>
      <c r="FLE136" s="21"/>
      <c r="FLF136" s="21"/>
      <c r="FLG136" s="21"/>
      <c r="FLH136" s="21"/>
      <c r="FLI136" s="21"/>
      <c r="FLJ136" s="21"/>
      <c r="FLK136" s="21"/>
      <c r="FLL136" s="21"/>
      <c r="FLM136" s="21"/>
      <c r="FLN136" s="21"/>
      <c r="FLO136" s="21"/>
      <c r="FLP136" s="21"/>
      <c r="FLQ136" s="21"/>
      <c r="FLR136" s="21"/>
      <c r="FLS136" s="21"/>
      <c r="FLT136" s="21"/>
      <c r="FLU136" s="21"/>
      <c r="FLV136" s="21"/>
      <c r="FLW136" s="21"/>
      <c r="FLX136" s="21"/>
      <c r="FLY136" s="21"/>
      <c r="FLZ136" s="21"/>
      <c r="FMA136" s="21"/>
      <c r="FMB136" s="21"/>
      <c r="FMC136" s="21"/>
      <c r="FMD136" s="21"/>
      <c r="FME136" s="21"/>
      <c r="FMF136" s="21"/>
      <c r="FMG136" s="21"/>
      <c r="FMH136" s="21"/>
      <c r="FMI136" s="21"/>
      <c r="FMJ136" s="21"/>
      <c r="FMK136" s="21"/>
      <c r="FML136" s="21"/>
      <c r="FMM136" s="21"/>
      <c r="FMN136" s="21"/>
      <c r="FMO136" s="21"/>
      <c r="FMP136" s="21"/>
      <c r="FMQ136" s="21"/>
      <c r="FMR136" s="21"/>
      <c r="FMS136" s="21"/>
      <c r="FMT136" s="21"/>
      <c r="FMU136" s="21"/>
      <c r="FMV136" s="21"/>
      <c r="FMW136" s="21"/>
      <c r="FMX136" s="21"/>
      <c r="FMY136" s="21"/>
      <c r="FMZ136" s="21"/>
      <c r="FNA136" s="21"/>
      <c r="FNB136" s="21"/>
      <c r="FNC136" s="21"/>
      <c r="FND136" s="21"/>
      <c r="FNE136" s="21"/>
      <c r="FNF136" s="21"/>
      <c r="FNG136" s="21"/>
      <c r="FNH136" s="21"/>
      <c r="FNI136" s="21"/>
      <c r="FNJ136" s="21"/>
      <c r="FNK136" s="21"/>
      <c r="FNL136" s="21"/>
      <c r="FNM136" s="21"/>
      <c r="FNN136" s="21"/>
      <c r="FNO136" s="21"/>
      <c r="FNP136" s="21"/>
      <c r="FNQ136" s="21"/>
      <c r="FNR136" s="21"/>
      <c r="FNS136" s="21"/>
      <c r="FNT136" s="21"/>
      <c r="FNU136" s="21"/>
      <c r="FNV136" s="21"/>
      <c r="FNW136" s="21"/>
      <c r="FNX136" s="21"/>
      <c r="FNY136" s="21"/>
      <c r="FNZ136" s="21"/>
      <c r="FOA136" s="21"/>
      <c r="FOB136" s="21"/>
      <c r="FOC136" s="21"/>
      <c r="FOD136" s="21"/>
      <c r="FOE136" s="21"/>
      <c r="FOF136" s="21"/>
      <c r="FOG136" s="21"/>
      <c r="FOH136" s="21"/>
      <c r="FOI136" s="21"/>
      <c r="FOJ136" s="21"/>
      <c r="FOK136" s="21"/>
      <c r="FOL136" s="21"/>
      <c r="FOM136" s="21"/>
      <c r="FON136" s="21"/>
      <c r="FOO136" s="21"/>
      <c r="FOP136" s="21"/>
      <c r="FOQ136" s="21"/>
      <c r="FOR136" s="21"/>
      <c r="FOS136" s="21"/>
      <c r="FOT136" s="21"/>
      <c r="FOU136" s="21"/>
      <c r="FOV136" s="21"/>
      <c r="FOW136" s="21"/>
      <c r="FOX136" s="21"/>
      <c r="FOY136" s="21"/>
      <c r="FOZ136" s="21"/>
      <c r="FPA136" s="21"/>
      <c r="FPB136" s="21"/>
      <c r="FPC136" s="21"/>
      <c r="FPD136" s="21"/>
      <c r="FPE136" s="21"/>
      <c r="FPF136" s="21"/>
      <c r="FPG136" s="21"/>
      <c r="FPH136" s="21"/>
      <c r="FPI136" s="21"/>
      <c r="FPJ136" s="21"/>
      <c r="FPK136" s="21"/>
      <c r="FPL136" s="21"/>
      <c r="FPM136" s="21"/>
      <c r="FPN136" s="21"/>
      <c r="FPO136" s="21"/>
      <c r="FPP136" s="21"/>
      <c r="FPQ136" s="21"/>
      <c r="FPR136" s="21"/>
      <c r="FPS136" s="21"/>
      <c r="FPT136" s="21"/>
      <c r="FPU136" s="21"/>
      <c r="FPV136" s="21"/>
      <c r="FPW136" s="21"/>
      <c r="FPX136" s="21"/>
      <c r="FPY136" s="21"/>
      <c r="FPZ136" s="21"/>
      <c r="FQA136" s="21"/>
      <c r="FQB136" s="21"/>
      <c r="FQC136" s="21"/>
      <c r="FQD136" s="21"/>
      <c r="FQE136" s="21"/>
      <c r="FQF136" s="21"/>
      <c r="FQG136" s="21"/>
      <c r="FQH136" s="21"/>
      <c r="FQI136" s="21"/>
      <c r="FQJ136" s="21"/>
      <c r="FQK136" s="21"/>
      <c r="FQL136" s="21"/>
      <c r="FQM136" s="21"/>
      <c r="FQN136" s="21"/>
      <c r="FQO136" s="21"/>
      <c r="FQP136" s="21"/>
      <c r="FQQ136" s="21"/>
      <c r="FQR136" s="21"/>
      <c r="FQS136" s="21"/>
      <c r="FQT136" s="21"/>
      <c r="FQU136" s="21"/>
      <c r="FQV136" s="21"/>
      <c r="FQW136" s="21"/>
      <c r="FQX136" s="21"/>
      <c r="FQY136" s="21"/>
      <c r="FQZ136" s="21"/>
      <c r="FRA136" s="21"/>
      <c r="FRB136" s="21"/>
      <c r="FRC136" s="21"/>
      <c r="FRD136" s="21"/>
      <c r="FRE136" s="21"/>
      <c r="FRF136" s="21"/>
      <c r="FRG136" s="21"/>
      <c r="FRH136" s="21"/>
      <c r="FRI136" s="21"/>
      <c r="FRJ136" s="21"/>
      <c r="FRK136" s="21"/>
      <c r="FRL136" s="21"/>
      <c r="FRM136" s="21"/>
      <c r="FRN136" s="21"/>
      <c r="FRO136" s="21"/>
      <c r="FRP136" s="21"/>
      <c r="FRQ136" s="21"/>
      <c r="FRR136" s="21"/>
      <c r="FRS136" s="21"/>
      <c r="FRT136" s="21"/>
      <c r="FRU136" s="21"/>
      <c r="FRV136" s="21"/>
      <c r="FRW136" s="21"/>
      <c r="FRX136" s="21"/>
      <c r="FRY136" s="21"/>
      <c r="FRZ136" s="21"/>
      <c r="FSA136" s="21"/>
      <c r="FSB136" s="21"/>
      <c r="FSC136" s="21"/>
      <c r="FSD136" s="21"/>
      <c r="FSE136" s="21"/>
      <c r="FSF136" s="21"/>
      <c r="FSG136" s="21"/>
      <c r="FSH136" s="21"/>
      <c r="FSI136" s="21"/>
      <c r="FSJ136" s="21"/>
      <c r="FSK136" s="21"/>
      <c r="FSL136" s="21"/>
      <c r="FSM136" s="21"/>
      <c r="FSN136" s="21"/>
      <c r="FSO136" s="21"/>
      <c r="FSP136" s="21"/>
      <c r="FSQ136" s="21"/>
      <c r="FSR136" s="21"/>
      <c r="FSS136" s="21"/>
      <c r="FST136" s="21"/>
      <c r="FSU136" s="21"/>
      <c r="FSV136" s="21"/>
      <c r="FSW136" s="21"/>
      <c r="FSX136" s="21"/>
      <c r="FSY136" s="21"/>
      <c r="FSZ136" s="21"/>
      <c r="FTA136" s="21"/>
      <c r="FTB136" s="21"/>
      <c r="FTC136" s="21"/>
      <c r="FTD136" s="21"/>
      <c r="FTE136" s="21"/>
      <c r="FTF136" s="21"/>
      <c r="FTG136" s="21"/>
      <c r="FTH136" s="21"/>
      <c r="FTI136" s="21"/>
      <c r="FTJ136" s="21"/>
      <c r="FTK136" s="21"/>
      <c r="FTL136" s="21"/>
      <c r="FTM136" s="21"/>
      <c r="FTN136" s="21"/>
      <c r="FTO136" s="21"/>
      <c r="FTP136" s="21"/>
      <c r="FTQ136" s="21"/>
      <c r="FTR136" s="21"/>
      <c r="FTS136" s="21"/>
      <c r="FTT136" s="21"/>
      <c r="FTU136" s="21"/>
      <c r="FTV136" s="21"/>
      <c r="FTW136" s="21"/>
      <c r="FTX136" s="21"/>
      <c r="FTY136" s="21"/>
      <c r="FTZ136" s="21"/>
      <c r="FUA136" s="21"/>
      <c r="FUB136" s="21"/>
      <c r="FUC136" s="21"/>
      <c r="FUD136" s="21"/>
      <c r="FUE136" s="21"/>
      <c r="FUF136" s="21"/>
      <c r="FUG136" s="21"/>
      <c r="FUH136" s="21"/>
      <c r="FUI136" s="21"/>
      <c r="FUJ136" s="21"/>
      <c r="FUK136" s="21"/>
      <c r="FUL136" s="21"/>
      <c r="FUM136" s="21"/>
      <c r="FUN136" s="21"/>
      <c r="FUO136" s="21"/>
      <c r="FUP136" s="21"/>
      <c r="FUQ136" s="21"/>
      <c r="FUR136" s="21"/>
      <c r="FUS136" s="21"/>
      <c r="FUT136" s="21"/>
      <c r="FUU136" s="21"/>
      <c r="FUV136" s="21"/>
      <c r="FUW136" s="21"/>
      <c r="FUX136" s="21"/>
      <c r="FUY136" s="21"/>
      <c r="FUZ136" s="21"/>
      <c r="FVA136" s="21"/>
      <c r="FVB136" s="21"/>
      <c r="FVC136" s="21"/>
      <c r="FVD136" s="21"/>
      <c r="FVE136" s="21"/>
      <c r="FVF136" s="21"/>
      <c r="FVG136" s="21"/>
      <c r="FVH136" s="21"/>
      <c r="FVI136" s="21"/>
      <c r="FVJ136" s="21"/>
      <c r="FVK136" s="21"/>
      <c r="FVL136" s="21"/>
      <c r="FVM136" s="21"/>
      <c r="FVN136" s="21"/>
      <c r="FVO136" s="21"/>
      <c r="FVP136" s="21"/>
      <c r="FVQ136" s="21"/>
      <c r="FVR136" s="21"/>
      <c r="FVS136" s="21"/>
      <c r="FVT136" s="21"/>
      <c r="FVU136" s="21"/>
      <c r="FVV136" s="21"/>
      <c r="FVW136" s="21"/>
      <c r="FVX136" s="21"/>
      <c r="FVY136" s="21"/>
      <c r="FVZ136" s="21"/>
      <c r="FWA136" s="21"/>
      <c r="FWB136" s="21"/>
      <c r="FWC136" s="21"/>
      <c r="FWD136" s="21"/>
      <c r="FWE136" s="21"/>
      <c r="FWF136" s="21"/>
      <c r="FWG136" s="21"/>
      <c r="FWH136" s="21"/>
      <c r="FWI136" s="21"/>
      <c r="FWJ136" s="21"/>
      <c r="FWK136" s="21"/>
      <c r="FWL136" s="21"/>
      <c r="FWM136" s="21"/>
      <c r="FWN136" s="21"/>
      <c r="FWO136" s="21"/>
      <c r="FWP136" s="21"/>
      <c r="FWQ136" s="21"/>
      <c r="FWR136" s="21"/>
      <c r="FWS136" s="21"/>
      <c r="FWT136" s="21"/>
      <c r="FWU136" s="21"/>
      <c r="FWV136" s="21"/>
      <c r="FWW136" s="21"/>
      <c r="FWX136" s="21"/>
      <c r="FWY136" s="21"/>
      <c r="FWZ136" s="21"/>
      <c r="FXA136" s="21"/>
      <c r="FXB136" s="21"/>
      <c r="FXC136" s="21"/>
      <c r="FXD136" s="21"/>
      <c r="FXE136" s="21"/>
      <c r="FXF136" s="21"/>
      <c r="FXG136" s="21"/>
      <c r="FXH136" s="21"/>
      <c r="FXI136" s="21"/>
      <c r="FXJ136" s="21"/>
      <c r="FXK136" s="21"/>
      <c r="FXL136" s="21"/>
      <c r="FXM136" s="21"/>
      <c r="FXN136" s="21"/>
      <c r="FXO136" s="21"/>
      <c r="FXP136" s="21"/>
      <c r="FXQ136" s="21"/>
      <c r="FXR136" s="21"/>
      <c r="FXS136" s="21"/>
      <c r="FXT136" s="21"/>
      <c r="FXU136" s="21"/>
      <c r="FXV136" s="21"/>
      <c r="FXW136" s="21"/>
      <c r="FXX136" s="21"/>
      <c r="FXY136" s="21"/>
      <c r="FXZ136" s="21"/>
      <c r="FYA136" s="21"/>
      <c r="FYB136" s="21"/>
      <c r="FYC136" s="21"/>
      <c r="FYD136" s="21"/>
      <c r="FYE136" s="21"/>
      <c r="FYF136" s="21"/>
      <c r="FYG136" s="21"/>
      <c r="FYH136" s="21"/>
      <c r="FYI136" s="21"/>
      <c r="FYJ136" s="21"/>
      <c r="FYK136" s="21"/>
      <c r="FYL136" s="21"/>
      <c r="FYM136" s="21"/>
      <c r="FYN136" s="21"/>
      <c r="FYO136" s="21"/>
      <c r="FYP136" s="21"/>
      <c r="FYQ136" s="21"/>
      <c r="FYR136" s="21"/>
      <c r="FYS136" s="21"/>
      <c r="FYT136" s="21"/>
      <c r="FYU136" s="21"/>
      <c r="FYV136" s="21"/>
      <c r="FYW136" s="21"/>
      <c r="FYX136" s="21"/>
      <c r="FYY136" s="21"/>
      <c r="FYZ136" s="21"/>
      <c r="FZA136" s="21"/>
      <c r="FZB136" s="21"/>
      <c r="FZC136" s="21"/>
      <c r="FZD136" s="21"/>
      <c r="FZE136" s="21"/>
      <c r="FZF136" s="21"/>
      <c r="FZG136" s="21"/>
      <c r="FZH136" s="21"/>
      <c r="FZI136" s="21"/>
      <c r="FZJ136" s="21"/>
      <c r="FZK136" s="21"/>
      <c r="FZL136" s="21"/>
      <c r="FZM136" s="21"/>
      <c r="FZN136" s="21"/>
      <c r="FZO136" s="21"/>
      <c r="FZP136" s="21"/>
      <c r="FZQ136" s="21"/>
      <c r="FZR136" s="21"/>
      <c r="FZS136" s="21"/>
      <c r="FZT136" s="21"/>
      <c r="FZU136" s="21"/>
      <c r="FZV136" s="21"/>
      <c r="FZW136" s="21"/>
      <c r="FZX136" s="21"/>
      <c r="FZY136" s="21"/>
      <c r="FZZ136" s="21"/>
      <c r="GAA136" s="21"/>
      <c r="GAB136" s="21"/>
      <c r="GAC136" s="21"/>
      <c r="GAD136" s="21"/>
      <c r="GAE136" s="21"/>
      <c r="GAF136" s="21"/>
      <c r="GAG136" s="21"/>
      <c r="GAH136" s="21"/>
      <c r="GAI136" s="21"/>
      <c r="GAJ136" s="21"/>
      <c r="GAK136" s="21"/>
      <c r="GAL136" s="21"/>
      <c r="GAM136" s="21"/>
      <c r="GAN136" s="21"/>
      <c r="GAO136" s="21"/>
      <c r="GAP136" s="21"/>
      <c r="GAQ136" s="21"/>
      <c r="GAR136" s="21"/>
      <c r="GAS136" s="21"/>
      <c r="GAT136" s="21"/>
      <c r="GAU136" s="21"/>
      <c r="GAV136" s="21"/>
      <c r="GAW136" s="21"/>
      <c r="GAX136" s="21"/>
      <c r="GAY136" s="21"/>
      <c r="GAZ136" s="21"/>
      <c r="GBA136" s="21"/>
      <c r="GBB136" s="21"/>
      <c r="GBC136" s="21"/>
      <c r="GBD136" s="21"/>
      <c r="GBE136" s="21"/>
      <c r="GBF136" s="21"/>
      <c r="GBG136" s="21"/>
      <c r="GBH136" s="21"/>
      <c r="GBI136" s="21"/>
      <c r="GBJ136" s="21"/>
      <c r="GBK136" s="21"/>
      <c r="GBL136" s="21"/>
      <c r="GBM136" s="21"/>
      <c r="GBN136" s="21"/>
      <c r="GBO136" s="21"/>
      <c r="GBP136" s="21"/>
      <c r="GBQ136" s="21"/>
      <c r="GBR136" s="21"/>
      <c r="GBS136" s="21"/>
      <c r="GBT136" s="21"/>
      <c r="GBU136" s="21"/>
      <c r="GBV136" s="21"/>
      <c r="GBW136" s="21"/>
      <c r="GBX136" s="21"/>
      <c r="GBY136" s="21"/>
      <c r="GBZ136" s="21"/>
      <c r="GCA136" s="21"/>
      <c r="GCB136" s="21"/>
      <c r="GCC136" s="21"/>
      <c r="GCD136" s="21"/>
      <c r="GCE136" s="21"/>
      <c r="GCF136" s="21"/>
      <c r="GCG136" s="21"/>
      <c r="GCH136" s="21"/>
      <c r="GCI136" s="21"/>
      <c r="GCJ136" s="21"/>
      <c r="GCK136" s="21"/>
      <c r="GCL136" s="21"/>
      <c r="GCM136" s="21"/>
      <c r="GCN136" s="21"/>
      <c r="GCO136" s="21"/>
      <c r="GCP136" s="21"/>
      <c r="GCQ136" s="21"/>
      <c r="GCR136" s="21"/>
      <c r="GCS136" s="21"/>
      <c r="GCT136" s="21"/>
      <c r="GCU136" s="21"/>
      <c r="GCV136" s="21"/>
      <c r="GCW136" s="21"/>
      <c r="GCX136" s="21"/>
      <c r="GCY136" s="21"/>
      <c r="GCZ136" s="21"/>
      <c r="GDA136" s="21"/>
      <c r="GDB136" s="21"/>
      <c r="GDC136" s="21"/>
      <c r="GDD136" s="21"/>
      <c r="GDE136" s="21"/>
      <c r="GDF136" s="21"/>
      <c r="GDG136" s="21"/>
      <c r="GDH136" s="21"/>
      <c r="GDI136" s="21"/>
      <c r="GDJ136" s="21"/>
      <c r="GDK136" s="21"/>
      <c r="GDL136" s="21"/>
      <c r="GDM136" s="21"/>
      <c r="GDN136" s="21"/>
      <c r="GDO136" s="21"/>
      <c r="GDP136" s="21"/>
      <c r="GDQ136" s="21"/>
      <c r="GDR136" s="21"/>
      <c r="GDS136" s="21"/>
      <c r="GDT136" s="21"/>
      <c r="GDU136" s="21"/>
      <c r="GDV136" s="21"/>
      <c r="GDW136" s="21"/>
      <c r="GDX136" s="21"/>
      <c r="GDY136" s="21"/>
      <c r="GDZ136" s="21"/>
      <c r="GEA136" s="21"/>
      <c r="GEB136" s="21"/>
      <c r="GEC136" s="21"/>
      <c r="GED136" s="21"/>
      <c r="GEE136" s="21"/>
      <c r="GEF136" s="21"/>
      <c r="GEG136" s="21"/>
      <c r="GEH136" s="21"/>
      <c r="GEI136" s="21"/>
      <c r="GEJ136" s="21"/>
      <c r="GEK136" s="21"/>
      <c r="GEL136" s="21"/>
      <c r="GEM136" s="21"/>
      <c r="GEN136" s="21"/>
      <c r="GEO136" s="21"/>
      <c r="GEP136" s="21"/>
      <c r="GEQ136" s="21"/>
      <c r="GER136" s="21"/>
      <c r="GES136" s="21"/>
      <c r="GET136" s="21"/>
      <c r="GEU136" s="21"/>
      <c r="GEV136" s="21"/>
      <c r="GEW136" s="21"/>
      <c r="GEX136" s="21"/>
      <c r="GEY136" s="21"/>
      <c r="GEZ136" s="21"/>
      <c r="GFA136" s="21"/>
      <c r="GFB136" s="21"/>
      <c r="GFC136" s="21"/>
      <c r="GFD136" s="21"/>
      <c r="GFE136" s="21"/>
      <c r="GFF136" s="21"/>
      <c r="GFG136" s="21"/>
      <c r="GFH136" s="21"/>
      <c r="GFI136" s="21"/>
      <c r="GFJ136" s="21"/>
      <c r="GFK136" s="21"/>
      <c r="GFL136" s="21"/>
      <c r="GFM136" s="21"/>
      <c r="GFN136" s="21"/>
      <c r="GFO136" s="21"/>
      <c r="GFP136" s="21"/>
      <c r="GFQ136" s="21"/>
      <c r="GFR136" s="21"/>
      <c r="GFS136" s="21"/>
      <c r="GFT136" s="21"/>
      <c r="GFU136" s="21"/>
      <c r="GFV136" s="21"/>
      <c r="GFW136" s="21"/>
      <c r="GFX136" s="21"/>
      <c r="GFY136" s="21"/>
      <c r="GFZ136" s="21"/>
      <c r="GGA136" s="21"/>
      <c r="GGB136" s="21"/>
      <c r="GGC136" s="21"/>
      <c r="GGD136" s="21"/>
      <c r="GGE136" s="21"/>
      <c r="GGF136" s="21"/>
      <c r="GGG136" s="21"/>
      <c r="GGH136" s="21"/>
      <c r="GGI136" s="21"/>
      <c r="GGJ136" s="21"/>
      <c r="GGK136" s="21"/>
      <c r="GGL136" s="21"/>
      <c r="GGM136" s="21"/>
      <c r="GGN136" s="21"/>
      <c r="GGO136" s="21"/>
      <c r="GGP136" s="21"/>
      <c r="GGQ136" s="21"/>
      <c r="GGR136" s="21"/>
      <c r="GGS136" s="21"/>
      <c r="GGT136" s="21"/>
      <c r="GGU136" s="21"/>
      <c r="GGV136" s="21"/>
      <c r="GGW136" s="21"/>
      <c r="GGX136" s="21"/>
      <c r="GGY136" s="21"/>
      <c r="GGZ136" s="21"/>
      <c r="GHA136" s="21"/>
      <c r="GHB136" s="21"/>
      <c r="GHC136" s="21"/>
      <c r="GHD136" s="21"/>
      <c r="GHE136" s="21"/>
      <c r="GHF136" s="21"/>
      <c r="GHG136" s="21"/>
      <c r="GHH136" s="21"/>
      <c r="GHI136" s="21"/>
      <c r="GHJ136" s="21"/>
      <c r="GHK136" s="21"/>
      <c r="GHL136" s="21"/>
      <c r="GHM136" s="21"/>
      <c r="GHN136" s="21"/>
      <c r="GHO136" s="21"/>
      <c r="GHP136" s="21"/>
      <c r="GHQ136" s="21"/>
      <c r="GHR136" s="21"/>
      <c r="GHS136" s="21"/>
      <c r="GHT136" s="21"/>
      <c r="GHU136" s="21"/>
      <c r="GHV136" s="21"/>
      <c r="GHW136" s="21"/>
      <c r="GHX136" s="21"/>
      <c r="GHY136" s="21"/>
      <c r="GHZ136" s="21"/>
      <c r="GIA136" s="21"/>
      <c r="GIB136" s="21"/>
      <c r="GIC136" s="21"/>
      <c r="GID136" s="21"/>
      <c r="GIE136" s="21"/>
      <c r="GIF136" s="21"/>
      <c r="GIG136" s="21"/>
      <c r="GIH136" s="21"/>
      <c r="GII136" s="21"/>
      <c r="GIJ136" s="21"/>
      <c r="GIK136" s="21"/>
      <c r="GIL136" s="21"/>
      <c r="GIM136" s="21"/>
      <c r="GIN136" s="21"/>
      <c r="GIO136" s="21"/>
      <c r="GIP136" s="21"/>
      <c r="GIQ136" s="21"/>
      <c r="GIR136" s="21"/>
      <c r="GIS136" s="21"/>
      <c r="GIT136" s="21"/>
      <c r="GIU136" s="21"/>
      <c r="GIV136" s="21"/>
      <c r="GIW136" s="21"/>
      <c r="GIX136" s="21"/>
      <c r="GIY136" s="21"/>
      <c r="GIZ136" s="21"/>
      <c r="GJA136" s="21"/>
      <c r="GJB136" s="21"/>
      <c r="GJC136" s="21"/>
      <c r="GJD136" s="21"/>
      <c r="GJE136" s="21"/>
      <c r="GJF136" s="21"/>
      <c r="GJG136" s="21"/>
      <c r="GJH136" s="21"/>
      <c r="GJI136" s="21"/>
      <c r="GJJ136" s="21"/>
      <c r="GJK136" s="21"/>
      <c r="GJL136" s="21"/>
      <c r="GJM136" s="21"/>
      <c r="GJN136" s="21"/>
      <c r="GJO136" s="21"/>
      <c r="GJP136" s="21"/>
      <c r="GJQ136" s="21"/>
      <c r="GJR136" s="21"/>
      <c r="GJS136" s="21"/>
      <c r="GJT136" s="21"/>
      <c r="GJU136" s="21"/>
      <c r="GJV136" s="21"/>
      <c r="GJW136" s="21"/>
      <c r="GJX136" s="21"/>
      <c r="GJY136" s="21"/>
      <c r="GJZ136" s="21"/>
      <c r="GKA136" s="21"/>
      <c r="GKB136" s="21"/>
      <c r="GKC136" s="21"/>
      <c r="GKD136" s="21"/>
      <c r="GKE136" s="21"/>
      <c r="GKF136" s="21"/>
      <c r="GKG136" s="21"/>
      <c r="GKH136" s="21"/>
      <c r="GKI136" s="21"/>
      <c r="GKJ136" s="21"/>
      <c r="GKK136" s="21"/>
      <c r="GKL136" s="21"/>
      <c r="GKM136" s="21"/>
      <c r="GKN136" s="21"/>
      <c r="GKO136" s="21"/>
      <c r="GKP136" s="21"/>
      <c r="GKQ136" s="21"/>
      <c r="GKR136" s="21"/>
      <c r="GKS136" s="21"/>
      <c r="GKT136" s="21"/>
      <c r="GKU136" s="21"/>
      <c r="GKV136" s="21"/>
      <c r="GKW136" s="21"/>
      <c r="GKX136" s="21"/>
      <c r="GKY136" s="21"/>
      <c r="GKZ136" s="21"/>
      <c r="GLA136" s="21"/>
      <c r="GLB136" s="21"/>
      <c r="GLC136" s="21"/>
      <c r="GLD136" s="21"/>
      <c r="GLE136" s="21"/>
      <c r="GLF136" s="21"/>
      <c r="GLG136" s="21"/>
      <c r="GLH136" s="21"/>
      <c r="GLI136" s="21"/>
      <c r="GLJ136" s="21"/>
      <c r="GLK136" s="21"/>
      <c r="GLL136" s="21"/>
      <c r="GLM136" s="21"/>
      <c r="GLN136" s="21"/>
      <c r="GLO136" s="21"/>
      <c r="GLP136" s="21"/>
      <c r="GLQ136" s="21"/>
      <c r="GLR136" s="21"/>
      <c r="GLS136" s="21"/>
      <c r="GLT136" s="21"/>
      <c r="GLU136" s="21"/>
      <c r="GLV136" s="21"/>
      <c r="GLW136" s="21"/>
      <c r="GLX136" s="21"/>
      <c r="GLY136" s="21"/>
      <c r="GLZ136" s="21"/>
      <c r="GMA136" s="21"/>
      <c r="GMB136" s="21"/>
      <c r="GMC136" s="21"/>
      <c r="GMD136" s="21"/>
      <c r="GME136" s="21"/>
      <c r="GMF136" s="21"/>
      <c r="GMG136" s="21"/>
      <c r="GMH136" s="21"/>
      <c r="GMI136" s="21"/>
      <c r="GMJ136" s="21"/>
      <c r="GMK136" s="21"/>
      <c r="GML136" s="21"/>
      <c r="GMM136" s="21"/>
      <c r="GMN136" s="21"/>
      <c r="GMO136" s="21"/>
      <c r="GMP136" s="21"/>
      <c r="GMQ136" s="21"/>
      <c r="GMR136" s="21"/>
      <c r="GMS136" s="21"/>
      <c r="GMT136" s="21"/>
      <c r="GMU136" s="21"/>
      <c r="GMV136" s="21"/>
      <c r="GMW136" s="21"/>
      <c r="GMX136" s="21"/>
      <c r="GMY136" s="21"/>
      <c r="GMZ136" s="21"/>
      <c r="GNA136" s="21"/>
      <c r="GNB136" s="21"/>
      <c r="GNC136" s="21"/>
      <c r="GND136" s="21"/>
      <c r="GNE136" s="21"/>
      <c r="GNF136" s="21"/>
      <c r="GNG136" s="21"/>
      <c r="GNH136" s="21"/>
      <c r="GNI136" s="21"/>
      <c r="GNJ136" s="21"/>
      <c r="GNK136" s="21"/>
      <c r="GNL136" s="21"/>
      <c r="GNM136" s="21"/>
      <c r="GNN136" s="21"/>
      <c r="GNO136" s="21"/>
      <c r="GNP136" s="21"/>
      <c r="GNQ136" s="21"/>
      <c r="GNR136" s="21"/>
      <c r="GNS136" s="21"/>
      <c r="GNT136" s="21"/>
      <c r="GNU136" s="21"/>
      <c r="GNV136" s="21"/>
      <c r="GNW136" s="21"/>
      <c r="GNX136" s="21"/>
      <c r="GNY136" s="21"/>
      <c r="GNZ136" s="21"/>
      <c r="GOA136" s="21"/>
      <c r="GOB136" s="21"/>
      <c r="GOC136" s="21"/>
      <c r="GOD136" s="21"/>
      <c r="GOE136" s="21"/>
      <c r="GOF136" s="21"/>
      <c r="GOG136" s="21"/>
      <c r="GOH136" s="21"/>
      <c r="GOI136" s="21"/>
      <c r="GOJ136" s="21"/>
      <c r="GOK136" s="21"/>
      <c r="GOL136" s="21"/>
      <c r="GOM136" s="21"/>
      <c r="GON136" s="21"/>
      <c r="GOO136" s="21"/>
      <c r="GOP136" s="21"/>
      <c r="GOQ136" s="21"/>
      <c r="GOR136" s="21"/>
      <c r="GOS136" s="21"/>
      <c r="GOT136" s="21"/>
      <c r="GOU136" s="21"/>
      <c r="GOV136" s="21"/>
      <c r="GOW136" s="21"/>
      <c r="GOX136" s="21"/>
      <c r="GOY136" s="21"/>
      <c r="GOZ136" s="21"/>
      <c r="GPA136" s="21"/>
      <c r="GPB136" s="21"/>
      <c r="GPC136" s="21"/>
      <c r="GPD136" s="21"/>
      <c r="GPE136" s="21"/>
      <c r="GPF136" s="21"/>
      <c r="GPG136" s="21"/>
      <c r="GPH136" s="21"/>
      <c r="GPI136" s="21"/>
      <c r="GPJ136" s="21"/>
      <c r="GPK136" s="21"/>
      <c r="GPL136" s="21"/>
      <c r="GPM136" s="21"/>
      <c r="GPN136" s="21"/>
      <c r="GPO136" s="21"/>
      <c r="GPP136" s="21"/>
      <c r="GPQ136" s="21"/>
      <c r="GPR136" s="21"/>
      <c r="GPS136" s="21"/>
      <c r="GPT136" s="21"/>
      <c r="GPU136" s="21"/>
      <c r="GPV136" s="21"/>
      <c r="GPW136" s="21"/>
      <c r="GPX136" s="21"/>
      <c r="GPY136" s="21"/>
      <c r="GPZ136" s="21"/>
      <c r="GQA136" s="21"/>
      <c r="GQB136" s="21"/>
      <c r="GQC136" s="21"/>
      <c r="GQD136" s="21"/>
      <c r="GQE136" s="21"/>
      <c r="GQF136" s="21"/>
      <c r="GQG136" s="21"/>
      <c r="GQH136" s="21"/>
      <c r="GQI136" s="21"/>
      <c r="GQJ136" s="21"/>
      <c r="GQK136" s="21"/>
      <c r="GQL136" s="21"/>
      <c r="GQM136" s="21"/>
      <c r="GQN136" s="21"/>
      <c r="GQO136" s="21"/>
      <c r="GQP136" s="21"/>
      <c r="GQQ136" s="21"/>
      <c r="GQR136" s="21"/>
      <c r="GQS136" s="21"/>
      <c r="GQT136" s="21"/>
      <c r="GQU136" s="21"/>
      <c r="GQV136" s="21"/>
      <c r="GQW136" s="21"/>
      <c r="GQX136" s="21"/>
      <c r="GQY136" s="21"/>
      <c r="GQZ136" s="21"/>
      <c r="GRA136" s="21"/>
      <c r="GRB136" s="21"/>
      <c r="GRC136" s="21"/>
      <c r="GRD136" s="21"/>
      <c r="GRE136" s="21"/>
      <c r="GRF136" s="21"/>
      <c r="GRG136" s="21"/>
      <c r="GRH136" s="21"/>
      <c r="GRI136" s="21"/>
      <c r="GRJ136" s="21"/>
      <c r="GRK136" s="21"/>
      <c r="GRL136" s="21"/>
      <c r="GRM136" s="21"/>
      <c r="GRN136" s="21"/>
      <c r="GRO136" s="21"/>
      <c r="GRP136" s="21"/>
      <c r="GRQ136" s="21"/>
      <c r="GRR136" s="21"/>
      <c r="GRS136" s="21"/>
      <c r="GRT136" s="21"/>
      <c r="GRU136" s="21"/>
      <c r="GRV136" s="21"/>
      <c r="GRW136" s="21"/>
      <c r="GRX136" s="21"/>
      <c r="GRY136" s="21"/>
      <c r="GRZ136" s="21"/>
      <c r="GSA136" s="21"/>
      <c r="GSB136" s="21"/>
      <c r="GSC136" s="21"/>
      <c r="GSD136" s="21"/>
      <c r="GSE136" s="21"/>
      <c r="GSF136" s="21"/>
      <c r="GSG136" s="21"/>
      <c r="GSH136" s="21"/>
      <c r="GSI136" s="21"/>
      <c r="GSJ136" s="21"/>
      <c r="GSK136" s="21"/>
      <c r="GSL136" s="21"/>
      <c r="GSM136" s="21"/>
      <c r="GSN136" s="21"/>
      <c r="GSO136" s="21"/>
      <c r="GSP136" s="21"/>
      <c r="GSQ136" s="21"/>
      <c r="GSR136" s="21"/>
      <c r="GSS136" s="21"/>
      <c r="GST136" s="21"/>
      <c r="GSU136" s="21"/>
      <c r="GSV136" s="21"/>
      <c r="GSW136" s="21"/>
      <c r="GSX136" s="21"/>
      <c r="GSY136" s="21"/>
      <c r="GSZ136" s="21"/>
      <c r="GTA136" s="21"/>
      <c r="GTB136" s="21"/>
      <c r="GTC136" s="21"/>
      <c r="GTD136" s="21"/>
      <c r="GTE136" s="21"/>
      <c r="GTF136" s="21"/>
      <c r="GTG136" s="21"/>
      <c r="GTH136" s="21"/>
      <c r="GTI136" s="21"/>
      <c r="GTJ136" s="21"/>
      <c r="GTK136" s="21"/>
      <c r="GTL136" s="21"/>
      <c r="GTM136" s="21"/>
      <c r="GTN136" s="21"/>
      <c r="GTO136" s="21"/>
      <c r="GTP136" s="21"/>
      <c r="GTQ136" s="21"/>
      <c r="GTR136" s="21"/>
      <c r="GTS136" s="21"/>
      <c r="GTT136" s="21"/>
      <c r="GTU136" s="21"/>
      <c r="GTV136" s="21"/>
      <c r="GTW136" s="21"/>
      <c r="GTX136" s="21"/>
      <c r="GTY136" s="21"/>
      <c r="GTZ136" s="21"/>
      <c r="GUA136" s="21"/>
      <c r="GUB136" s="21"/>
      <c r="GUC136" s="21"/>
      <c r="GUD136" s="21"/>
      <c r="GUE136" s="21"/>
      <c r="GUF136" s="21"/>
      <c r="GUG136" s="21"/>
      <c r="GUH136" s="21"/>
      <c r="GUI136" s="21"/>
      <c r="GUJ136" s="21"/>
      <c r="GUK136" s="21"/>
      <c r="GUL136" s="21"/>
      <c r="GUM136" s="21"/>
      <c r="GUN136" s="21"/>
      <c r="GUO136" s="21"/>
      <c r="GUP136" s="21"/>
      <c r="GUQ136" s="21"/>
      <c r="GUR136" s="21"/>
      <c r="GUS136" s="21"/>
      <c r="GUT136" s="21"/>
      <c r="GUU136" s="21"/>
      <c r="GUV136" s="21"/>
      <c r="GUW136" s="21"/>
      <c r="GUX136" s="21"/>
      <c r="GUY136" s="21"/>
      <c r="GUZ136" s="21"/>
      <c r="GVA136" s="21"/>
      <c r="GVB136" s="21"/>
      <c r="GVC136" s="21"/>
      <c r="GVD136" s="21"/>
      <c r="GVE136" s="21"/>
      <c r="GVF136" s="21"/>
      <c r="GVG136" s="21"/>
      <c r="GVH136" s="21"/>
      <c r="GVI136" s="21"/>
      <c r="GVJ136" s="21"/>
      <c r="GVK136" s="21"/>
      <c r="GVL136" s="21"/>
      <c r="GVM136" s="21"/>
      <c r="GVN136" s="21"/>
      <c r="GVO136" s="21"/>
      <c r="GVP136" s="21"/>
      <c r="GVQ136" s="21"/>
      <c r="GVR136" s="21"/>
      <c r="GVS136" s="21"/>
      <c r="GVT136" s="21"/>
      <c r="GVU136" s="21"/>
      <c r="GVV136" s="21"/>
      <c r="GVW136" s="21"/>
      <c r="GVX136" s="21"/>
      <c r="GVY136" s="21"/>
      <c r="GVZ136" s="21"/>
      <c r="GWA136" s="21"/>
      <c r="GWB136" s="21"/>
      <c r="GWC136" s="21"/>
      <c r="GWD136" s="21"/>
      <c r="GWE136" s="21"/>
      <c r="GWF136" s="21"/>
      <c r="GWG136" s="21"/>
      <c r="GWH136" s="21"/>
      <c r="GWI136" s="21"/>
      <c r="GWJ136" s="21"/>
      <c r="GWK136" s="21"/>
      <c r="GWL136" s="21"/>
      <c r="GWM136" s="21"/>
      <c r="GWN136" s="21"/>
      <c r="GWO136" s="21"/>
      <c r="GWP136" s="21"/>
      <c r="GWQ136" s="21"/>
      <c r="GWR136" s="21"/>
      <c r="GWS136" s="21"/>
      <c r="GWT136" s="21"/>
      <c r="GWU136" s="21"/>
      <c r="GWV136" s="21"/>
      <c r="GWW136" s="21"/>
      <c r="GWX136" s="21"/>
      <c r="GWY136" s="21"/>
      <c r="GWZ136" s="21"/>
      <c r="GXA136" s="21"/>
      <c r="GXB136" s="21"/>
      <c r="GXC136" s="21"/>
      <c r="GXD136" s="21"/>
      <c r="GXE136" s="21"/>
      <c r="GXF136" s="21"/>
      <c r="GXG136" s="21"/>
      <c r="GXH136" s="21"/>
      <c r="GXI136" s="21"/>
      <c r="GXJ136" s="21"/>
      <c r="GXK136" s="21"/>
      <c r="GXL136" s="21"/>
      <c r="GXM136" s="21"/>
      <c r="GXN136" s="21"/>
      <c r="GXO136" s="21"/>
      <c r="GXP136" s="21"/>
      <c r="GXQ136" s="21"/>
      <c r="GXR136" s="21"/>
      <c r="GXS136" s="21"/>
      <c r="GXT136" s="21"/>
      <c r="GXU136" s="21"/>
      <c r="GXV136" s="21"/>
      <c r="GXW136" s="21"/>
      <c r="GXX136" s="21"/>
      <c r="GXY136" s="21"/>
      <c r="GXZ136" s="21"/>
      <c r="GYA136" s="21"/>
      <c r="GYB136" s="21"/>
      <c r="GYC136" s="21"/>
      <c r="GYD136" s="21"/>
      <c r="GYE136" s="21"/>
      <c r="GYF136" s="21"/>
      <c r="GYG136" s="21"/>
      <c r="GYH136" s="21"/>
      <c r="GYI136" s="21"/>
      <c r="GYJ136" s="21"/>
      <c r="GYK136" s="21"/>
      <c r="GYL136" s="21"/>
      <c r="GYM136" s="21"/>
      <c r="GYN136" s="21"/>
      <c r="GYO136" s="21"/>
      <c r="GYP136" s="21"/>
      <c r="GYQ136" s="21"/>
      <c r="GYR136" s="21"/>
      <c r="GYS136" s="21"/>
      <c r="GYT136" s="21"/>
      <c r="GYU136" s="21"/>
      <c r="GYV136" s="21"/>
      <c r="GYW136" s="21"/>
      <c r="GYX136" s="21"/>
      <c r="GYY136" s="21"/>
      <c r="GYZ136" s="21"/>
      <c r="GZA136" s="21"/>
      <c r="GZB136" s="21"/>
      <c r="GZC136" s="21"/>
      <c r="GZD136" s="21"/>
      <c r="GZE136" s="21"/>
      <c r="GZF136" s="21"/>
      <c r="GZG136" s="21"/>
      <c r="GZH136" s="21"/>
      <c r="GZI136" s="21"/>
      <c r="GZJ136" s="21"/>
      <c r="GZK136" s="21"/>
      <c r="GZL136" s="21"/>
      <c r="GZM136" s="21"/>
      <c r="GZN136" s="21"/>
      <c r="GZO136" s="21"/>
      <c r="GZP136" s="21"/>
      <c r="GZQ136" s="21"/>
      <c r="GZR136" s="21"/>
      <c r="GZS136" s="21"/>
      <c r="GZT136" s="21"/>
      <c r="GZU136" s="21"/>
      <c r="GZV136" s="21"/>
      <c r="GZW136" s="21"/>
      <c r="GZX136" s="21"/>
      <c r="GZY136" s="21"/>
      <c r="GZZ136" s="21"/>
      <c r="HAA136" s="21"/>
      <c r="HAB136" s="21"/>
      <c r="HAC136" s="21"/>
      <c r="HAD136" s="21"/>
      <c r="HAE136" s="21"/>
      <c r="HAF136" s="21"/>
      <c r="HAG136" s="21"/>
      <c r="HAH136" s="21"/>
      <c r="HAI136" s="21"/>
      <c r="HAJ136" s="21"/>
      <c r="HAK136" s="21"/>
      <c r="HAL136" s="21"/>
      <c r="HAM136" s="21"/>
      <c r="HAN136" s="21"/>
      <c r="HAO136" s="21"/>
      <c r="HAP136" s="21"/>
      <c r="HAQ136" s="21"/>
      <c r="HAR136" s="21"/>
      <c r="HAS136" s="21"/>
      <c r="HAT136" s="21"/>
      <c r="HAU136" s="21"/>
      <c r="HAV136" s="21"/>
      <c r="HAW136" s="21"/>
      <c r="HAX136" s="21"/>
      <c r="HAY136" s="21"/>
      <c r="HAZ136" s="21"/>
      <c r="HBA136" s="21"/>
      <c r="HBB136" s="21"/>
      <c r="HBC136" s="21"/>
      <c r="HBD136" s="21"/>
      <c r="HBE136" s="21"/>
      <c r="HBF136" s="21"/>
      <c r="HBG136" s="21"/>
      <c r="HBH136" s="21"/>
      <c r="HBI136" s="21"/>
      <c r="HBJ136" s="21"/>
      <c r="HBK136" s="21"/>
      <c r="HBL136" s="21"/>
      <c r="HBM136" s="21"/>
      <c r="HBN136" s="21"/>
      <c r="HBO136" s="21"/>
      <c r="HBP136" s="21"/>
      <c r="HBQ136" s="21"/>
      <c r="HBR136" s="21"/>
      <c r="HBS136" s="21"/>
      <c r="HBT136" s="21"/>
      <c r="HBU136" s="21"/>
      <c r="HBV136" s="21"/>
      <c r="HBW136" s="21"/>
      <c r="HBX136" s="21"/>
      <c r="HBY136" s="21"/>
      <c r="HBZ136" s="21"/>
      <c r="HCA136" s="21"/>
      <c r="HCB136" s="21"/>
      <c r="HCC136" s="21"/>
      <c r="HCD136" s="21"/>
      <c r="HCE136" s="21"/>
      <c r="HCF136" s="21"/>
      <c r="HCG136" s="21"/>
      <c r="HCH136" s="21"/>
      <c r="HCI136" s="21"/>
      <c r="HCJ136" s="21"/>
      <c r="HCK136" s="21"/>
      <c r="HCL136" s="21"/>
      <c r="HCM136" s="21"/>
      <c r="HCN136" s="21"/>
      <c r="HCO136" s="21"/>
      <c r="HCP136" s="21"/>
      <c r="HCQ136" s="21"/>
      <c r="HCR136" s="21"/>
      <c r="HCS136" s="21"/>
      <c r="HCT136" s="21"/>
      <c r="HCU136" s="21"/>
      <c r="HCV136" s="21"/>
      <c r="HCW136" s="21"/>
      <c r="HCX136" s="21"/>
      <c r="HCY136" s="21"/>
      <c r="HCZ136" s="21"/>
      <c r="HDA136" s="21"/>
      <c r="HDB136" s="21"/>
      <c r="HDC136" s="21"/>
      <c r="HDD136" s="21"/>
      <c r="HDE136" s="21"/>
      <c r="HDF136" s="21"/>
      <c r="HDG136" s="21"/>
      <c r="HDH136" s="21"/>
      <c r="HDI136" s="21"/>
      <c r="HDJ136" s="21"/>
      <c r="HDK136" s="21"/>
      <c r="HDL136" s="21"/>
      <c r="HDM136" s="21"/>
      <c r="HDN136" s="21"/>
      <c r="HDO136" s="21"/>
      <c r="HDP136" s="21"/>
      <c r="HDQ136" s="21"/>
      <c r="HDR136" s="21"/>
      <c r="HDS136" s="21"/>
      <c r="HDT136" s="21"/>
      <c r="HDU136" s="21"/>
      <c r="HDV136" s="21"/>
      <c r="HDW136" s="21"/>
      <c r="HDX136" s="21"/>
      <c r="HDY136" s="21"/>
      <c r="HDZ136" s="21"/>
      <c r="HEA136" s="21"/>
      <c r="HEB136" s="21"/>
      <c r="HEC136" s="21"/>
      <c r="HED136" s="21"/>
      <c r="HEE136" s="21"/>
      <c r="HEF136" s="21"/>
      <c r="HEG136" s="21"/>
      <c r="HEH136" s="21"/>
      <c r="HEI136" s="21"/>
      <c r="HEJ136" s="21"/>
      <c r="HEK136" s="21"/>
      <c r="HEL136" s="21"/>
      <c r="HEM136" s="21"/>
      <c r="HEN136" s="21"/>
      <c r="HEO136" s="21"/>
      <c r="HEP136" s="21"/>
      <c r="HEQ136" s="21"/>
      <c r="HER136" s="21"/>
      <c r="HES136" s="21"/>
      <c r="HET136" s="21"/>
      <c r="HEU136" s="21"/>
      <c r="HEV136" s="21"/>
      <c r="HEW136" s="21"/>
      <c r="HEX136" s="21"/>
      <c r="HEY136" s="21"/>
      <c r="HEZ136" s="21"/>
      <c r="HFA136" s="21"/>
      <c r="HFB136" s="21"/>
      <c r="HFC136" s="21"/>
      <c r="HFD136" s="21"/>
      <c r="HFE136" s="21"/>
      <c r="HFF136" s="21"/>
      <c r="HFG136" s="21"/>
      <c r="HFH136" s="21"/>
      <c r="HFI136" s="21"/>
      <c r="HFJ136" s="21"/>
      <c r="HFK136" s="21"/>
      <c r="HFL136" s="21"/>
      <c r="HFM136" s="21"/>
      <c r="HFN136" s="21"/>
      <c r="HFO136" s="21"/>
      <c r="HFP136" s="21"/>
      <c r="HFQ136" s="21"/>
      <c r="HFR136" s="21"/>
      <c r="HFS136" s="21"/>
      <c r="HFT136" s="21"/>
      <c r="HFU136" s="21"/>
      <c r="HFV136" s="21"/>
      <c r="HFW136" s="21"/>
      <c r="HFX136" s="21"/>
      <c r="HFY136" s="21"/>
      <c r="HFZ136" s="21"/>
      <c r="HGA136" s="21"/>
      <c r="HGB136" s="21"/>
      <c r="HGC136" s="21"/>
      <c r="HGD136" s="21"/>
      <c r="HGE136" s="21"/>
      <c r="HGF136" s="21"/>
      <c r="HGG136" s="21"/>
      <c r="HGH136" s="21"/>
      <c r="HGI136" s="21"/>
      <c r="HGJ136" s="21"/>
      <c r="HGK136" s="21"/>
      <c r="HGL136" s="21"/>
      <c r="HGM136" s="21"/>
      <c r="HGN136" s="21"/>
      <c r="HGO136" s="21"/>
      <c r="HGP136" s="21"/>
      <c r="HGQ136" s="21"/>
      <c r="HGR136" s="21"/>
      <c r="HGS136" s="21"/>
      <c r="HGT136" s="21"/>
      <c r="HGU136" s="21"/>
      <c r="HGV136" s="21"/>
      <c r="HGW136" s="21"/>
      <c r="HGX136" s="21"/>
      <c r="HGY136" s="21"/>
      <c r="HGZ136" s="21"/>
      <c r="HHA136" s="21"/>
      <c r="HHB136" s="21"/>
      <c r="HHC136" s="21"/>
      <c r="HHD136" s="21"/>
      <c r="HHE136" s="21"/>
      <c r="HHF136" s="21"/>
      <c r="HHG136" s="21"/>
      <c r="HHH136" s="21"/>
      <c r="HHI136" s="21"/>
      <c r="HHJ136" s="21"/>
      <c r="HHK136" s="21"/>
      <c r="HHL136" s="21"/>
      <c r="HHM136" s="21"/>
      <c r="HHN136" s="21"/>
      <c r="HHO136" s="21"/>
      <c r="HHP136" s="21"/>
      <c r="HHQ136" s="21"/>
      <c r="HHR136" s="21"/>
      <c r="HHS136" s="21"/>
      <c r="HHT136" s="21"/>
      <c r="HHU136" s="21"/>
      <c r="HHV136" s="21"/>
      <c r="HHW136" s="21"/>
      <c r="HHX136" s="21"/>
      <c r="HHY136" s="21"/>
      <c r="HHZ136" s="21"/>
      <c r="HIA136" s="21"/>
      <c r="HIB136" s="21"/>
      <c r="HIC136" s="21"/>
      <c r="HID136" s="21"/>
      <c r="HIE136" s="21"/>
      <c r="HIF136" s="21"/>
      <c r="HIG136" s="21"/>
      <c r="HIH136" s="21"/>
      <c r="HII136" s="21"/>
      <c r="HIJ136" s="21"/>
      <c r="HIK136" s="21"/>
      <c r="HIL136" s="21"/>
      <c r="HIM136" s="21"/>
      <c r="HIN136" s="21"/>
      <c r="HIO136" s="21"/>
      <c r="HIP136" s="21"/>
      <c r="HIQ136" s="21"/>
      <c r="HIR136" s="21"/>
      <c r="HIS136" s="21"/>
      <c r="HIT136" s="21"/>
      <c r="HIU136" s="21"/>
      <c r="HIV136" s="21"/>
      <c r="HIW136" s="21"/>
      <c r="HIX136" s="21"/>
      <c r="HIY136" s="21"/>
      <c r="HIZ136" s="21"/>
      <c r="HJA136" s="21"/>
      <c r="HJB136" s="21"/>
      <c r="HJC136" s="21"/>
      <c r="HJD136" s="21"/>
      <c r="HJE136" s="21"/>
      <c r="HJF136" s="21"/>
      <c r="HJG136" s="21"/>
      <c r="HJH136" s="21"/>
      <c r="HJI136" s="21"/>
      <c r="HJJ136" s="21"/>
      <c r="HJK136" s="21"/>
      <c r="HJL136" s="21"/>
      <c r="HJM136" s="21"/>
      <c r="HJN136" s="21"/>
      <c r="HJO136" s="21"/>
      <c r="HJP136" s="21"/>
      <c r="HJQ136" s="21"/>
      <c r="HJR136" s="21"/>
      <c r="HJS136" s="21"/>
      <c r="HJT136" s="21"/>
      <c r="HJU136" s="21"/>
      <c r="HJV136" s="21"/>
      <c r="HJW136" s="21"/>
      <c r="HJX136" s="21"/>
      <c r="HJY136" s="21"/>
      <c r="HJZ136" s="21"/>
      <c r="HKA136" s="21"/>
      <c r="HKB136" s="21"/>
      <c r="HKC136" s="21"/>
      <c r="HKD136" s="21"/>
      <c r="HKE136" s="21"/>
      <c r="HKF136" s="21"/>
      <c r="HKG136" s="21"/>
      <c r="HKH136" s="21"/>
      <c r="HKI136" s="21"/>
      <c r="HKJ136" s="21"/>
      <c r="HKK136" s="21"/>
      <c r="HKL136" s="21"/>
      <c r="HKM136" s="21"/>
      <c r="HKN136" s="21"/>
      <c r="HKO136" s="21"/>
      <c r="HKP136" s="21"/>
      <c r="HKQ136" s="21"/>
      <c r="HKR136" s="21"/>
      <c r="HKS136" s="21"/>
      <c r="HKT136" s="21"/>
      <c r="HKU136" s="21"/>
      <c r="HKV136" s="21"/>
      <c r="HKW136" s="21"/>
      <c r="HKX136" s="21"/>
      <c r="HKY136" s="21"/>
      <c r="HKZ136" s="21"/>
      <c r="HLA136" s="21"/>
      <c r="HLB136" s="21"/>
      <c r="HLC136" s="21"/>
      <c r="HLD136" s="21"/>
      <c r="HLE136" s="21"/>
      <c r="HLF136" s="21"/>
      <c r="HLG136" s="21"/>
      <c r="HLH136" s="21"/>
      <c r="HLI136" s="21"/>
      <c r="HLJ136" s="21"/>
      <c r="HLK136" s="21"/>
      <c r="HLL136" s="21"/>
      <c r="HLM136" s="21"/>
      <c r="HLN136" s="21"/>
      <c r="HLO136" s="21"/>
      <c r="HLP136" s="21"/>
      <c r="HLQ136" s="21"/>
      <c r="HLR136" s="21"/>
      <c r="HLS136" s="21"/>
      <c r="HLT136" s="21"/>
      <c r="HLU136" s="21"/>
      <c r="HLV136" s="21"/>
      <c r="HLW136" s="21"/>
      <c r="HLX136" s="21"/>
      <c r="HLY136" s="21"/>
      <c r="HLZ136" s="21"/>
      <c r="HMA136" s="21"/>
      <c r="HMB136" s="21"/>
      <c r="HMC136" s="21"/>
      <c r="HMD136" s="21"/>
      <c r="HME136" s="21"/>
      <c r="HMF136" s="21"/>
      <c r="HMG136" s="21"/>
      <c r="HMH136" s="21"/>
      <c r="HMI136" s="21"/>
      <c r="HMJ136" s="21"/>
      <c r="HMK136" s="21"/>
      <c r="HML136" s="21"/>
      <c r="HMM136" s="21"/>
      <c r="HMN136" s="21"/>
      <c r="HMO136" s="21"/>
      <c r="HMP136" s="21"/>
      <c r="HMQ136" s="21"/>
      <c r="HMR136" s="21"/>
      <c r="HMS136" s="21"/>
      <c r="HMT136" s="21"/>
      <c r="HMU136" s="21"/>
      <c r="HMV136" s="21"/>
      <c r="HMW136" s="21"/>
      <c r="HMX136" s="21"/>
      <c r="HMY136" s="21"/>
      <c r="HMZ136" s="21"/>
      <c r="HNA136" s="21"/>
      <c r="HNB136" s="21"/>
      <c r="HNC136" s="21"/>
      <c r="HND136" s="21"/>
      <c r="HNE136" s="21"/>
      <c r="HNF136" s="21"/>
      <c r="HNG136" s="21"/>
      <c r="HNH136" s="21"/>
      <c r="HNI136" s="21"/>
      <c r="HNJ136" s="21"/>
      <c r="HNK136" s="21"/>
      <c r="HNL136" s="21"/>
      <c r="HNM136" s="21"/>
      <c r="HNN136" s="21"/>
      <c r="HNO136" s="21"/>
      <c r="HNP136" s="21"/>
      <c r="HNQ136" s="21"/>
      <c r="HNR136" s="21"/>
      <c r="HNS136" s="21"/>
      <c r="HNT136" s="21"/>
      <c r="HNU136" s="21"/>
      <c r="HNV136" s="21"/>
      <c r="HNW136" s="21"/>
      <c r="HNX136" s="21"/>
      <c r="HNY136" s="21"/>
      <c r="HNZ136" s="21"/>
      <c r="HOA136" s="21"/>
      <c r="HOB136" s="21"/>
      <c r="HOC136" s="21"/>
      <c r="HOD136" s="21"/>
      <c r="HOE136" s="21"/>
      <c r="HOF136" s="21"/>
      <c r="HOG136" s="21"/>
      <c r="HOH136" s="21"/>
      <c r="HOI136" s="21"/>
      <c r="HOJ136" s="21"/>
      <c r="HOK136" s="21"/>
      <c r="HOL136" s="21"/>
      <c r="HOM136" s="21"/>
      <c r="HON136" s="21"/>
      <c r="HOO136" s="21"/>
      <c r="HOP136" s="21"/>
      <c r="HOQ136" s="21"/>
      <c r="HOR136" s="21"/>
      <c r="HOS136" s="21"/>
      <c r="HOT136" s="21"/>
      <c r="HOU136" s="21"/>
      <c r="HOV136" s="21"/>
      <c r="HOW136" s="21"/>
      <c r="HOX136" s="21"/>
      <c r="HOY136" s="21"/>
      <c r="HOZ136" s="21"/>
      <c r="HPA136" s="21"/>
      <c r="HPB136" s="21"/>
      <c r="HPC136" s="21"/>
      <c r="HPD136" s="21"/>
      <c r="HPE136" s="21"/>
      <c r="HPF136" s="21"/>
      <c r="HPG136" s="21"/>
      <c r="HPH136" s="21"/>
      <c r="HPI136" s="21"/>
      <c r="HPJ136" s="21"/>
      <c r="HPK136" s="21"/>
      <c r="HPL136" s="21"/>
      <c r="HPM136" s="21"/>
      <c r="HPN136" s="21"/>
      <c r="HPO136" s="21"/>
      <c r="HPP136" s="21"/>
      <c r="HPQ136" s="21"/>
      <c r="HPR136" s="21"/>
      <c r="HPS136" s="21"/>
      <c r="HPT136" s="21"/>
      <c r="HPU136" s="21"/>
      <c r="HPV136" s="21"/>
      <c r="HPW136" s="21"/>
      <c r="HPX136" s="21"/>
      <c r="HPY136" s="21"/>
      <c r="HPZ136" s="21"/>
      <c r="HQA136" s="21"/>
      <c r="HQB136" s="21"/>
      <c r="HQC136" s="21"/>
      <c r="HQD136" s="21"/>
      <c r="HQE136" s="21"/>
      <c r="HQF136" s="21"/>
      <c r="HQG136" s="21"/>
      <c r="HQH136" s="21"/>
      <c r="HQI136" s="21"/>
      <c r="HQJ136" s="21"/>
      <c r="HQK136" s="21"/>
      <c r="HQL136" s="21"/>
      <c r="HQM136" s="21"/>
      <c r="HQN136" s="21"/>
      <c r="HQO136" s="21"/>
      <c r="HQP136" s="21"/>
      <c r="HQQ136" s="21"/>
      <c r="HQR136" s="21"/>
      <c r="HQS136" s="21"/>
      <c r="HQT136" s="21"/>
      <c r="HQU136" s="21"/>
      <c r="HQV136" s="21"/>
      <c r="HQW136" s="21"/>
      <c r="HQX136" s="21"/>
      <c r="HQY136" s="21"/>
      <c r="HQZ136" s="21"/>
      <c r="HRA136" s="21"/>
      <c r="HRB136" s="21"/>
      <c r="HRC136" s="21"/>
      <c r="HRD136" s="21"/>
      <c r="HRE136" s="21"/>
      <c r="HRF136" s="21"/>
      <c r="HRG136" s="21"/>
      <c r="HRH136" s="21"/>
      <c r="HRI136" s="21"/>
      <c r="HRJ136" s="21"/>
      <c r="HRK136" s="21"/>
      <c r="HRL136" s="21"/>
      <c r="HRM136" s="21"/>
      <c r="HRN136" s="21"/>
      <c r="HRO136" s="21"/>
      <c r="HRP136" s="21"/>
      <c r="HRQ136" s="21"/>
      <c r="HRR136" s="21"/>
      <c r="HRS136" s="21"/>
      <c r="HRT136" s="21"/>
      <c r="HRU136" s="21"/>
      <c r="HRV136" s="21"/>
      <c r="HRW136" s="21"/>
      <c r="HRX136" s="21"/>
      <c r="HRY136" s="21"/>
      <c r="HRZ136" s="21"/>
      <c r="HSA136" s="21"/>
      <c r="HSB136" s="21"/>
      <c r="HSC136" s="21"/>
      <c r="HSD136" s="21"/>
      <c r="HSE136" s="21"/>
      <c r="HSF136" s="21"/>
      <c r="HSG136" s="21"/>
      <c r="HSH136" s="21"/>
      <c r="HSI136" s="21"/>
      <c r="HSJ136" s="21"/>
      <c r="HSK136" s="21"/>
      <c r="HSL136" s="21"/>
      <c r="HSM136" s="21"/>
      <c r="HSN136" s="21"/>
      <c r="HSO136" s="21"/>
      <c r="HSP136" s="21"/>
      <c r="HSQ136" s="21"/>
      <c r="HSR136" s="21"/>
      <c r="HSS136" s="21"/>
      <c r="HST136" s="21"/>
      <c r="HSU136" s="21"/>
      <c r="HSV136" s="21"/>
      <c r="HSW136" s="21"/>
      <c r="HSX136" s="21"/>
      <c r="HSY136" s="21"/>
      <c r="HSZ136" s="21"/>
      <c r="HTA136" s="21"/>
      <c r="HTB136" s="21"/>
      <c r="HTC136" s="21"/>
      <c r="HTD136" s="21"/>
      <c r="HTE136" s="21"/>
      <c r="HTF136" s="21"/>
      <c r="HTG136" s="21"/>
      <c r="HTH136" s="21"/>
      <c r="HTI136" s="21"/>
      <c r="HTJ136" s="21"/>
      <c r="HTK136" s="21"/>
      <c r="HTL136" s="21"/>
      <c r="HTM136" s="21"/>
      <c r="HTN136" s="21"/>
      <c r="HTO136" s="21"/>
      <c r="HTP136" s="21"/>
      <c r="HTQ136" s="21"/>
      <c r="HTR136" s="21"/>
      <c r="HTS136" s="21"/>
      <c r="HTT136" s="21"/>
      <c r="HTU136" s="21"/>
      <c r="HTV136" s="21"/>
      <c r="HTW136" s="21"/>
      <c r="HTX136" s="21"/>
      <c r="HTY136" s="21"/>
      <c r="HTZ136" s="21"/>
      <c r="HUA136" s="21"/>
      <c r="HUB136" s="21"/>
      <c r="HUC136" s="21"/>
      <c r="HUD136" s="21"/>
      <c r="HUE136" s="21"/>
      <c r="HUF136" s="21"/>
      <c r="HUG136" s="21"/>
      <c r="HUH136" s="21"/>
      <c r="HUI136" s="21"/>
      <c r="HUJ136" s="21"/>
      <c r="HUK136" s="21"/>
      <c r="HUL136" s="21"/>
      <c r="HUM136" s="21"/>
      <c r="HUN136" s="21"/>
      <c r="HUO136" s="21"/>
      <c r="HUP136" s="21"/>
      <c r="HUQ136" s="21"/>
      <c r="HUR136" s="21"/>
      <c r="HUS136" s="21"/>
      <c r="HUT136" s="21"/>
      <c r="HUU136" s="21"/>
      <c r="HUV136" s="21"/>
      <c r="HUW136" s="21"/>
      <c r="HUX136" s="21"/>
      <c r="HUY136" s="21"/>
      <c r="HUZ136" s="21"/>
      <c r="HVA136" s="21"/>
      <c r="HVB136" s="21"/>
      <c r="HVC136" s="21"/>
      <c r="HVD136" s="21"/>
      <c r="HVE136" s="21"/>
      <c r="HVF136" s="21"/>
      <c r="HVG136" s="21"/>
      <c r="HVH136" s="21"/>
      <c r="HVI136" s="21"/>
      <c r="HVJ136" s="21"/>
      <c r="HVK136" s="21"/>
      <c r="HVL136" s="21"/>
      <c r="HVM136" s="21"/>
      <c r="HVN136" s="21"/>
      <c r="HVO136" s="21"/>
      <c r="HVP136" s="21"/>
      <c r="HVQ136" s="21"/>
      <c r="HVR136" s="21"/>
      <c r="HVS136" s="21"/>
      <c r="HVT136" s="21"/>
      <c r="HVU136" s="21"/>
      <c r="HVV136" s="21"/>
      <c r="HVW136" s="21"/>
      <c r="HVX136" s="21"/>
      <c r="HVY136" s="21"/>
      <c r="HVZ136" s="21"/>
      <c r="HWA136" s="21"/>
      <c r="HWB136" s="21"/>
      <c r="HWC136" s="21"/>
      <c r="HWD136" s="21"/>
      <c r="HWE136" s="21"/>
      <c r="HWF136" s="21"/>
      <c r="HWG136" s="21"/>
      <c r="HWH136" s="21"/>
      <c r="HWI136" s="21"/>
      <c r="HWJ136" s="21"/>
      <c r="HWK136" s="21"/>
      <c r="HWL136" s="21"/>
      <c r="HWM136" s="21"/>
      <c r="HWN136" s="21"/>
      <c r="HWO136" s="21"/>
      <c r="HWP136" s="21"/>
      <c r="HWQ136" s="21"/>
      <c r="HWR136" s="21"/>
      <c r="HWS136" s="21"/>
      <c r="HWT136" s="21"/>
      <c r="HWU136" s="21"/>
      <c r="HWV136" s="21"/>
      <c r="HWW136" s="21"/>
      <c r="HWX136" s="21"/>
      <c r="HWY136" s="21"/>
      <c r="HWZ136" s="21"/>
      <c r="HXA136" s="21"/>
      <c r="HXB136" s="21"/>
      <c r="HXC136" s="21"/>
      <c r="HXD136" s="21"/>
      <c r="HXE136" s="21"/>
      <c r="HXF136" s="21"/>
      <c r="HXG136" s="21"/>
      <c r="HXH136" s="21"/>
      <c r="HXI136" s="21"/>
      <c r="HXJ136" s="21"/>
      <c r="HXK136" s="21"/>
      <c r="HXL136" s="21"/>
      <c r="HXM136" s="21"/>
      <c r="HXN136" s="21"/>
      <c r="HXO136" s="21"/>
      <c r="HXP136" s="21"/>
      <c r="HXQ136" s="21"/>
      <c r="HXR136" s="21"/>
      <c r="HXS136" s="21"/>
      <c r="HXT136" s="21"/>
      <c r="HXU136" s="21"/>
      <c r="HXV136" s="21"/>
      <c r="HXW136" s="21"/>
      <c r="HXX136" s="21"/>
      <c r="HXY136" s="21"/>
      <c r="HXZ136" s="21"/>
      <c r="HYA136" s="21"/>
      <c r="HYB136" s="21"/>
      <c r="HYC136" s="21"/>
      <c r="HYD136" s="21"/>
      <c r="HYE136" s="21"/>
      <c r="HYF136" s="21"/>
      <c r="HYG136" s="21"/>
      <c r="HYH136" s="21"/>
      <c r="HYI136" s="21"/>
      <c r="HYJ136" s="21"/>
      <c r="HYK136" s="21"/>
      <c r="HYL136" s="21"/>
      <c r="HYM136" s="21"/>
      <c r="HYN136" s="21"/>
      <c r="HYO136" s="21"/>
      <c r="HYP136" s="21"/>
      <c r="HYQ136" s="21"/>
      <c r="HYR136" s="21"/>
      <c r="HYS136" s="21"/>
      <c r="HYT136" s="21"/>
      <c r="HYU136" s="21"/>
      <c r="HYV136" s="21"/>
      <c r="HYW136" s="21"/>
      <c r="HYX136" s="21"/>
      <c r="HYY136" s="21"/>
      <c r="HYZ136" s="21"/>
      <c r="HZA136" s="21"/>
      <c r="HZB136" s="21"/>
      <c r="HZC136" s="21"/>
      <c r="HZD136" s="21"/>
      <c r="HZE136" s="21"/>
      <c r="HZF136" s="21"/>
      <c r="HZG136" s="21"/>
      <c r="HZH136" s="21"/>
      <c r="HZI136" s="21"/>
      <c r="HZJ136" s="21"/>
      <c r="HZK136" s="21"/>
      <c r="HZL136" s="21"/>
      <c r="HZM136" s="21"/>
      <c r="HZN136" s="21"/>
      <c r="HZO136" s="21"/>
      <c r="HZP136" s="21"/>
      <c r="HZQ136" s="21"/>
      <c r="HZR136" s="21"/>
      <c r="HZS136" s="21"/>
      <c r="HZT136" s="21"/>
      <c r="HZU136" s="21"/>
      <c r="HZV136" s="21"/>
      <c r="HZW136" s="21"/>
      <c r="HZX136" s="21"/>
      <c r="HZY136" s="21"/>
      <c r="HZZ136" s="21"/>
      <c r="IAA136" s="21"/>
      <c r="IAB136" s="21"/>
      <c r="IAC136" s="21"/>
      <c r="IAD136" s="21"/>
      <c r="IAE136" s="21"/>
      <c r="IAF136" s="21"/>
      <c r="IAG136" s="21"/>
      <c r="IAH136" s="21"/>
      <c r="IAI136" s="21"/>
      <c r="IAJ136" s="21"/>
      <c r="IAK136" s="21"/>
      <c r="IAL136" s="21"/>
      <c r="IAM136" s="21"/>
      <c r="IAN136" s="21"/>
      <c r="IAO136" s="21"/>
      <c r="IAP136" s="21"/>
      <c r="IAQ136" s="21"/>
      <c r="IAR136" s="21"/>
      <c r="IAS136" s="21"/>
      <c r="IAT136" s="21"/>
      <c r="IAU136" s="21"/>
      <c r="IAV136" s="21"/>
      <c r="IAW136" s="21"/>
      <c r="IAX136" s="21"/>
      <c r="IAY136" s="21"/>
      <c r="IAZ136" s="21"/>
      <c r="IBA136" s="21"/>
      <c r="IBB136" s="21"/>
      <c r="IBC136" s="21"/>
      <c r="IBD136" s="21"/>
      <c r="IBE136" s="21"/>
      <c r="IBF136" s="21"/>
      <c r="IBG136" s="21"/>
      <c r="IBH136" s="21"/>
      <c r="IBI136" s="21"/>
      <c r="IBJ136" s="21"/>
      <c r="IBK136" s="21"/>
      <c r="IBL136" s="21"/>
      <c r="IBM136" s="21"/>
      <c r="IBN136" s="21"/>
      <c r="IBO136" s="21"/>
      <c r="IBP136" s="21"/>
      <c r="IBQ136" s="21"/>
      <c r="IBR136" s="21"/>
      <c r="IBS136" s="21"/>
      <c r="IBT136" s="21"/>
      <c r="IBU136" s="21"/>
      <c r="IBV136" s="21"/>
      <c r="IBW136" s="21"/>
      <c r="IBX136" s="21"/>
      <c r="IBY136" s="21"/>
      <c r="IBZ136" s="21"/>
      <c r="ICA136" s="21"/>
      <c r="ICB136" s="21"/>
      <c r="ICC136" s="21"/>
      <c r="ICD136" s="21"/>
      <c r="ICE136" s="21"/>
      <c r="ICF136" s="21"/>
      <c r="ICG136" s="21"/>
      <c r="ICH136" s="21"/>
      <c r="ICI136" s="21"/>
      <c r="ICJ136" s="21"/>
      <c r="ICK136" s="21"/>
      <c r="ICL136" s="21"/>
      <c r="ICM136" s="21"/>
      <c r="ICN136" s="21"/>
      <c r="ICO136" s="21"/>
      <c r="ICP136" s="21"/>
      <c r="ICQ136" s="21"/>
      <c r="ICR136" s="21"/>
      <c r="ICS136" s="21"/>
      <c r="ICT136" s="21"/>
      <c r="ICU136" s="21"/>
      <c r="ICV136" s="21"/>
      <c r="ICW136" s="21"/>
      <c r="ICX136" s="21"/>
      <c r="ICY136" s="21"/>
      <c r="ICZ136" s="21"/>
      <c r="IDA136" s="21"/>
      <c r="IDB136" s="21"/>
      <c r="IDC136" s="21"/>
      <c r="IDD136" s="21"/>
      <c r="IDE136" s="21"/>
      <c r="IDF136" s="21"/>
      <c r="IDG136" s="21"/>
      <c r="IDH136" s="21"/>
      <c r="IDI136" s="21"/>
      <c r="IDJ136" s="21"/>
      <c r="IDK136" s="21"/>
      <c r="IDL136" s="21"/>
      <c r="IDM136" s="21"/>
      <c r="IDN136" s="21"/>
      <c r="IDO136" s="21"/>
      <c r="IDP136" s="21"/>
      <c r="IDQ136" s="21"/>
      <c r="IDR136" s="21"/>
      <c r="IDS136" s="21"/>
      <c r="IDT136" s="21"/>
      <c r="IDU136" s="21"/>
      <c r="IDV136" s="21"/>
      <c r="IDW136" s="21"/>
      <c r="IDX136" s="21"/>
      <c r="IDY136" s="21"/>
      <c r="IDZ136" s="21"/>
      <c r="IEA136" s="21"/>
      <c r="IEB136" s="21"/>
      <c r="IEC136" s="21"/>
      <c r="IED136" s="21"/>
      <c r="IEE136" s="21"/>
      <c r="IEF136" s="21"/>
      <c r="IEG136" s="21"/>
      <c r="IEH136" s="21"/>
      <c r="IEI136" s="21"/>
      <c r="IEJ136" s="21"/>
      <c r="IEK136" s="21"/>
      <c r="IEL136" s="21"/>
      <c r="IEM136" s="21"/>
      <c r="IEN136" s="21"/>
      <c r="IEO136" s="21"/>
      <c r="IEP136" s="21"/>
      <c r="IEQ136" s="21"/>
      <c r="IER136" s="21"/>
      <c r="IES136" s="21"/>
      <c r="IET136" s="21"/>
      <c r="IEU136" s="21"/>
      <c r="IEV136" s="21"/>
      <c r="IEW136" s="21"/>
      <c r="IEX136" s="21"/>
      <c r="IEY136" s="21"/>
      <c r="IEZ136" s="21"/>
      <c r="IFA136" s="21"/>
      <c r="IFB136" s="21"/>
      <c r="IFC136" s="21"/>
      <c r="IFD136" s="21"/>
      <c r="IFE136" s="21"/>
      <c r="IFF136" s="21"/>
      <c r="IFG136" s="21"/>
      <c r="IFH136" s="21"/>
      <c r="IFI136" s="21"/>
      <c r="IFJ136" s="21"/>
      <c r="IFK136" s="21"/>
      <c r="IFL136" s="21"/>
      <c r="IFM136" s="21"/>
      <c r="IFN136" s="21"/>
      <c r="IFO136" s="21"/>
      <c r="IFP136" s="21"/>
      <c r="IFQ136" s="21"/>
      <c r="IFR136" s="21"/>
      <c r="IFS136" s="21"/>
      <c r="IFT136" s="21"/>
      <c r="IFU136" s="21"/>
      <c r="IFV136" s="21"/>
      <c r="IFW136" s="21"/>
      <c r="IFX136" s="21"/>
      <c r="IFY136" s="21"/>
      <c r="IFZ136" s="21"/>
      <c r="IGA136" s="21"/>
      <c r="IGB136" s="21"/>
      <c r="IGC136" s="21"/>
      <c r="IGD136" s="21"/>
      <c r="IGE136" s="21"/>
      <c r="IGF136" s="21"/>
      <c r="IGG136" s="21"/>
      <c r="IGH136" s="21"/>
      <c r="IGI136" s="21"/>
      <c r="IGJ136" s="21"/>
      <c r="IGK136" s="21"/>
      <c r="IGL136" s="21"/>
      <c r="IGM136" s="21"/>
      <c r="IGN136" s="21"/>
      <c r="IGO136" s="21"/>
      <c r="IGP136" s="21"/>
      <c r="IGQ136" s="21"/>
      <c r="IGR136" s="21"/>
      <c r="IGS136" s="21"/>
      <c r="IGT136" s="21"/>
      <c r="IGU136" s="21"/>
      <c r="IGV136" s="21"/>
      <c r="IGW136" s="21"/>
      <c r="IGX136" s="21"/>
      <c r="IGY136" s="21"/>
      <c r="IGZ136" s="21"/>
      <c r="IHA136" s="21"/>
      <c r="IHB136" s="21"/>
      <c r="IHC136" s="21"/>
      <c r="IHD136" s="21"/>
      <c r="IHE136" s="21"/>
      <c r="IHF136" s="21"/>
      <c r="IHG136" s="21"/>
      <c r="IHH136" s="21"/>
      <c r="IHI136" s="21"/>
      <c r="IHJ136" s="21"/>
      <c r="IHK136" s="21"/>
      <c r="IHL136" s="21"/>
      <c r="IHM136" s="21"/>
      <c r="IHN136" s="21"/>
      <c r="IHO136" s="21"/>
      <c r="IHP136" s="21"/>
      <c r="IHQ136" s="21"/>
      <c r="IHR136" s="21"/>
      <c r="IHS136" s="21"/>
      <c r="IHT136" s="21"/>
      <c r="IHU136" s="21"/>
      <c r="IHV136" s="21"/>
      <c r="IHW136" s="21"/>
      <c r="IHX136" s="21"/>
      <c r="IHY136" s="21"/>
      <c r="IHZ136" s="21"/>
      <c r="IIA136" s="21"/>
      <c r="IIB136" s="21"/>
      <c r="IIC136" s="21"/>
      <c r="IID136" s="21"/>
      <c r="IIE136" s="21"/>
      <c r="IIF136" s="21"/>
      <c r="IIG136" s="21"/>
      <c r="IIH136" s="21"/>
      <c r="III136" s="21"/>
      <c r="IIJ136" s="21"/>
      <c r="IIK136" s="21"/>
      <c r="IIL136" s="21"/>
      <c r="IIM136" s="21"/>
      <c r="IIN136" s="21"/>
      <c r="IIO136" s="21"/>
      <c r="IIP136" s="21"/>
      <c r="IIQ136" s="21"/>
      <c r="IIR136" s="21"/>
      <c r="IIS136" s="21"/>
      <c r="IIT136" s="21"/>
      <c r="IIU136" s="21"/>
      <c r="IIV136" s="21"/>
      <c r="IIW136" s="21"/>
      <c r="IIX136" s="21"/>
      <c r="IIY136" s="21"/>
      <c r="IIZ136" s="21"/>
      <c r="IJA136" s="21"/>
      <c r="IJB136" s="21"/>
      <c r="IJC136" s="21"/>
      <c r="IJD136" s="21"/>
      <c r="IJE136" s="21"/>
      <c r="IJF136" s="21"/>
      <c r="IJG136" s="21"/>
      <c r="IJH136" s="21"/>
      <c r="IJI136" s="21"/>
      <c r="IJJ136" s="21"/>
      <c r="IJK136" s="21"/>
      <c r="IJL136" s="21"/>
      <c r="IJM136" s="21"/>
      <c r="IJN136" s="21"/>
      <c r="IJO136" s="21"/>
      <c r="IJP136" s="21"/>
      <c r="IJQ136" s="21"/>
      <c r="IJR136" s="21"/>
      <c r="IJS136" s="21"/>
      <c r="IJT136" s="21"/>
      <c r="IJU136" s="21"/>
      <c r="IJV136" s="21"/>
      <c r="IJW136" s="21"/>
      <c r="IJX136" s="21"/>
      <c r="IJY136" s="21"/>
      <c r="IJZ136" s="21"/>
      <c r="IKA136" s="21"/>
      <c r="IKB136" s="21"/>
      <c r="IKC136" s="21"/>
      <c r="IKD136" s="21"/>
      <c r="IKE136" s="21"/>
      <c r="IKF136" s="21"/>
      <c r="IKG136" s="21"/>
      <c r="IKH136" s="21"/>
      <c r="IKI136" s="21"/>
      <c r="IKJ136" s="21"/>
      <c r="IKK136" s="21"/>
      <c r="IKL136" s="21"/>
      <c r="IKM136" s="21"/>
      <c r="IKN136" s="21"/>
      <c r="IKO136" s="21"/>
      <c r="IKP136" s="21"/>
      <c r="IKQ136" s="21"/>
      <c r="IKR136" s="21"/>
      <c r="IKS136" s="21"/>
      <c r="IKT136" s="21"/>
      <c r="IKU136" s="21"/>
      <c r="IKV136" s="21"/>
      <c r="IKW136" s="21"/>
      <c r="IKX136" s="21"/>
      <c r="IKY136" s="21"/>
      <c r="IKZ136" s="21"/>
      <c r="ILA136" s="21"/>
      <c r="ILB136" s="21"/>
      <c r="ILC136" s="21"/>
      <c r="ILD136" s="21"/>
      <c r="ILE136" s="21"/>
      <c r="ILF136" s="21"/>
      <c r="ILG136" s="21"/>
      <c r="ILH136" s="21"/>
      <c r="ILI136" s="21"/>
      <c r="ILJ136" s="21"/>
      <c r="ILK136" s="21"/>
      <c r="ILL136" s="21"/>
      <c r="ILM136" s="21"/>
      <c r="ILN136" s="21"/>
      <c r="ILO136" s="21"/>
      <c r="ILP136" s="21"/>
      <c r="ILQ136" s="21"/>
      <c r="ILR136" s="21"/>
      <c r="ILS136" s="21"/>
      <c r="ILT136" s="21"/>
      <c r="ILU136" s="21"/>
      <c r="ILV136" s="21"/>
      <c r="ILW136" s="21"/>
      <c r="ILX136" s="21"/>
      <c r="ILY136" s="21"/>
      <c r="ILZ136" s="21"/>
      <c r="IMA136" s="21"/>
      <c r="IMB136" s="21"/>
      <c r="IMC136" s="21"/>
      <c r="IMD136" s="21"/>
      <c r="IME136" s="21"/>
      <c r="IMF136" s="21"/>
      <c r="IMG136" s="21"/>
      <c r="IMH136" s="21"/>
      <c r="IMI136" s="21"/>
      <c r="IMJ136" s="21"/>
      <c r="IMK136" s="21"/>
      <c r="IML136" s="21"/>
      <c r="IMM136" s="21"/>
      <c r="IMN136" s="21"/>
      <c r="IMO136" s="21"/>
      <c r="IMP136" s="21"/>
      <c r="IMQ136" s="21"/>
      <c r="IMR136" s="21"/>
      <c r="IMS136" s="21"/>
      <c r="IMT136" s="21"/>
      <c r="IMU136" s="21"/>
      <c r="IMV136" s="21"/>
      <c r="IMW136" s="21"/>
      <c r="IMX136" s="21"/>
      <c r="IMY136" s="21"/>
      <c r="IMZ136" s="21"/>
      <c r="INA136" s="21"/>
      <c r="INB136" s="21"/>
      <c r="INC136" s="21"/>
      <c r="IND136" s="21"/>
      <c r="INE136" s="21"/>
      <c r="INF136" s="21"/>
      <c r="ING136" s="21"/>
      <c r="INH136" s="21"/>
      <c r="INI136" s="21"/>
      <c r="INJ136" s="21"/>
      <c r="INK136" s="21"/>
      <c r="INL136" s="21"/>
      <c r="INM136" s="21"/>
      <c r="INN136" s="21"/>
      <c r="INO136" s="21"/>
      <c r="INP136" s="21"/>
      <c r="INQ136" s="21"/>
      <c r="INR136" s="21"/>
      <c r="INS136" s="21"/>
      <c r="INT136" s="21"/>
      <c r="INU136" s="21"/>
      <c r="INV136" s="21"/>
      <c r="INW136" s="21"/>
      <c r="INX136" s="21"/>
      <c r="INY136" s="21"/>
      <c r="INZ136" s="21"/>
      <c r="IOA136" s="21"/>
      <c r="IOB136" s="21"/>
      <c r="IOC136" s="21"/>
      <c r="IOD136" s="21"/>
      <c r="IOE136" s="21"/>
      <c r="IOF136" s="21"/>
      <c r="IOG136" s="21"/>
      <c r="IOH136" s="21"/>
      <c r="IOI136" s="21"/>
      <c r="IOJ136" s="21"/>
      <c r="IOK136" s="21"/>
      <c r="IOL136" s="21"/>
      <c r="IOM136" s="21"/>
      <c r="ION136" s="21"/>
      <c r="IOO136" s="21"/>
      <c r="IOP136" s="21"/>
      <c r="IOQ136" s="21"/>
      <c r="IOR136" s="21"/>
      <c r="IOS136" s="21"/>
      <c r="IOT136" s="21"/>
      <c r="IOU136" s="21"/>
      <c r="IOV136" s="21"/>
      <c r="IOW136" s="21"/>
      <c r="IOX136" s="21"/>
      <c r="IOY136" s="21"/>
      <c r="IOZ136" s="21"/>
      <c r="IPA136" s="21"/>
      <c r="IPB136" s="21"/>
      <c r="IPC136" s="21"/>
      <c r="IPD136" s="21"/>
      <c r="IPE136" s="21"/>
      <c r="IPF136" s="21"/>
      <c r="IPG136" s="21"/>
      <c r="IPH136" s="21"/>
      <c r="IPI136" s="21"/>
      <c r="IPJ136" s="21"/>
      <c r="IPK136" s="21"/>
      <c r="IPL136" s="21"/>
      <c r="IPM136" s="21"/>
      <c r="IPN136" s="21"/>
      <c r="IPO136" s="21"/>
      <c r="IPP136" s="21"/>
      <c r="IPQ136" s="21"/>
      <c r="IPR136" s="21"/>
      <c r="IPS136" s="21"/>
      <c r="IPT136" s="21"/>
      <c r="IPU136" s="21"/>
      <c r="IPV136" s="21"/>
      <c r="IPW136" s="21"/>
      <c r="IPX136" s="21"/>
      <c r="IPY136" s="21"/>
      <c r="IPZ136" s="21"/>
      <c r="IQA136" s="21"/>
      <c r="IQB136" s="21"/>
      <c r="IQC136" s="21"/>
      <c r="IQD136" s="21"/>
      <c r="IQE136" s="21"/>
      <c r="IQF136" s="21"/>
      <c r="IQG136" s="21"/>
      <c r="IQH136" s="21"/>
      <c r="IQI136" s="21"/>
      <c r="IQJ136" s="21"/>
      <c r="IQK136" s="21"/>
      <c r="IQL136" s="21"/>
      <c r="IQM136" s="21"/>
      <c r="IQN136" s="21"/>
      <c r="IQO136" s="21"/>
      <c r="IQP136" s="21"/>
      <c r="IQQ136" s="21"/>
      <c r="IQR136" s="21"/>
      <c r="IQS136" s="21"/>
      <c r="IQT136" s="21"/>
      <c r="IQU136" s="21"/>
      <c r="IQV136" s="21"/>
      <c r="IQW136" s="21"/>
      <c r="IQX136" s="21"/>
      <c r="IQY136" s="21"/>
      <c r="IQZ136" s="21"/>
      <c r="IRA136" s="21"/>
      <c r="IRB136" s="21"/>
      <c r="IRC136" s="21"/>
      <c r="IRD136" s="21"/>
      <c r="IRE136" s="21"/>
      <c r="IRF136" s="21"/>
      <c r="IRG136" s="21"/>
      <c r="IRH136" s="21"/>
      <c r="IRI136" s="21"/>
      <c r="IRJ136" s="21"/>
      <c r="IRK136" s="21"/>
      <c r="IRL136" s="21"/>
      <c r="IRM136" s="21"/>
      <c r="IRN136" s="21"/>
      <c r="IRO136" s="21"/>
      <c r="IRP136" s="21"/>
      <c r="IRQ136" s="21"/>
      <c r="IRR136" s="21"/>
      <c r="IRS136" s="21"/>
      <c r="IRT136" s="21"/>
      <c r="IRU136" s="21"/>
      <c r="IRV136" s="21"/>
      <c r="IRW136" s="21"/>
      <c r="IRX136" s="21"/>
      <c r="IRY136" s="21"/>
      <c r="IRZ136" s="21"/>
      <c r="ISA136" s="21"/>
      <c r="ISB136" s="21"/>
      <c r="ISC136" s="21"/>
      <c r="ISD136" s="21"/>
      <c r="ISE136" s="21"/>
      <c r="ISF136" s="21"/>
      <c r="ISG136" s="21"/>
      <c r="ISH136" s="21"/>
      <c r="ISI136" s="21"/>
      <c r="ISJ136" s="21"/>
      <c r="ISK136" s="21"/>
      <c r="ISL136" s="21"/>
      <c r="ISM136" s="21"/>
      <c r="ISN136" s="21"/>
      <c r="ISO136" s="21"/>
      <c r="ISP136" s="21"/>
      <c r="ISQ136" s="21"/>
      <c r="ISR136" s="21"/>
      <c r="ISS136" s="21"/>
      <c r="IST136" s="21"/>
      <c r="ISU136" s="21"/>
      <c r="ISV136" s="21"/>
      <c r="ISW136" s="21"/>
      <c r="ISX136" s="21"/>
      <c r="ISY136" s="21"/>
      <c r="ISZ136" s="21"/>
      <c r="ITA136" s="21"/>
      <c r="ITB136" s="21"/>
      <c r="ITC136" s="21"/>
      <c r="ITD136" s="21"/>
      <c r="ITE136" s="21"/>
      <c r="ITF136" s="21"/>
      <c r="ITG136" s="21"/>
      <c r="ITH136" s="21"/>
      <c r="ITI136" s="21"/>
      <c r="ITJ136" s="21"/>
      <c r="ITK136" s="21"/>
      <c r="ITL136" s="21"/>
      <c r="ITM136" s="21"/>
      <c r="ITN136" s="21"/>
      <c r="ITO136" s="21"/>
      <c r="ITP136" s="21"/>
      <c r="ITQ136" s="21"/>
      <c r="ITR136" s="21"/>
      <c r="ITS136" s="21"/>
      <c r="ITT136" s="21"/>
      <c r="ITU136" s="21"/>
      <c r="ITV136" s="21"/>
      <c r="ITW136" s="21"/>
      <c r="ITX136" s="21"/>
      <c r="ITY136" s="21"/>
      <c r="ITZ136" s="21"/>
      <c r="IUA136" s="21"/>
      <c r="IUB136" s="21"/>
      <c r="IUC136" s="21"/>
      <c r="IUD136" s="21"/>
      <c r="IUE136" s="21"/>
      <c r="IUF136" s="21"/>
      <c r="IUG136" s="21"/>
      <c r="IUH136" s="21"/>
      <c r="IUI136" s="21"/>
      <c r="IUJ136" s="21"/>
      <c r="IUK136" s="21"/>
      <c r="IUL136" s="21"/>
      <c r="IUM136" s="21"/>
      <c r="IUN136" s="21"/>
      <c r="IUO136" s="21"/>
      <c r="IUP136" s="21"/>
      <c r="IUQ136" s="21"/>
      <c r="IUR136" s="21"/>
      <c r="IUS136" s="21"/>
      <c r="IUT136" s="21"/>
      <c r="IUU136" s="21"/>
      <c r="IUV136" s="21"/>
      <c r="IUW136" s="21"/>
      <c r="IUX136" s="21"/>
      <c r="IUY136" s="21"/>
      <c r="IUZ136" s="21"/>
      <c r="IVA136" s="21"/>
      <c r="IVB136" s="21"/>
      <c r="IVC136" s="21"/>
      <c r="IVD136" s="21"/>
      <c r="IVE136" s="21"/>
      <c r="IVF136" s="21"/>
      <c r="IVG136" s="21"/>
      <c r="IVH136" s="21"/>
      <c r="IVI136" s="21"/>
      <c r="IVJ136" s="21"/>
      <c r="IVK136" s="21"/>
      <c r="IVL136" s="21"/>
      <c r="IVM136" s="21"/>
      <c r="IVN136" s="21"/>
      <c r="IVO136" s="21"/>
      <c r="IVP136" s="21"/>
      <c r="IVQ136" s="21"/>
      <c r="IVR136" s="21"/>
      <c r="IVS136" s="21"/>
      <c r="IVT136" s="21"/>
      <c r="IVU136" s="21"/>
      <c r="IVV136" s="21"/>
      <c r="IVW136" s="21"/>
      <c r="IVX136" s="21"/>
      <c r="IVY136" s="21"/>
      <c r="IVZ136" s="21"/>
      <c r="IWA136" s="21"/>
      <c r="IWB136" s="21"/>
      <c r="IWC136" s="21"/>
      <c r="IWD136" s="21"/>
      <c r="IWE136" s="21"/>
      <c r="IWF136" s="21"/>
      <c r="IWG136" s="21"/>
      <c r="IWH136" s="21"/>
      <c r="IWI136" s="21"/>
      <c r="IWJ136" s="21"/>
      <c r="IWK136" s="21"/>
      <c r="IWL136" s="21"/>
      <c r="IWM136" s="21"/>
      <c r="IWN136" s="21"/>
      <c r="IWO136" s="21"/>
      <c r="IWP136" s="21"/>
      <c r="IWQ136" s="21"/>
      <c r="IWR136" s="21"/>
      <c r="IWS136" s="21"/>
      <c r="IWT136" s="21"/>
      <c r="IWU136" s="21"/>
      <c r="IWV136" s="21"/>
      <c r="IWW136" s="21"/>
      <c r="IWX136" s="21"/>
      <c r="IWY136" s="21"/>
      <c r="IWZ136" s="21"/>
      <c r="IXA136" s="21"/>
      <c r="IXB136" s="21"/>
      <c r="IXC136" s="21"/>
      <c r="IXD136" s="21"/>
      <c r="IXE136" s="21"/>
      <c r="IXF136" s="21"/>
      <c r="IXG136" s="21"/>
      <c r="IXH136" s="21"/>
      <c r="IXI136" s="21"/>
      <c r="IXJ136" s="21"/>
      <c r="IXK136" s="21"/>
      <c r="IXL136" s="21"/>
      <c r="IXM136" s="21"/>
      <c r="IXN136" s="21"/>
      <c r="IXO136" s="21"/>
      <c r="IXP136" s="21"/>
      <c r="IXQ136" s="21"/>
      <c r="IXR136" s="21"/>
      <c r="IXS136" s="21"/>
      <c r="IXT136" s="21"/>
      <c r="IXU136" s="21"/>
      <c r="IXV136" s="21"/>
      <c r="IXW136" s="21"/>
      <c r="IXX136" s="21"/>
      <c r="IXY136" s="21"/>
      <c r="IXZ136" s="21"/>
      <c r="IYA136" s="21"/>
      <c r="IYB136" s="21"/>
      <c r="IYC136" s="21"/>
      <c r="IYD136" s="21"/>
      <c r="IYE136" s="21"/>
      <c r="IYF136" s="21"/>
      <c r="IYG136" s="21"/>
      <c r="IYH136" s="21"/>
      <c r="IYI136" s="21"/>
      <c r="IYJ136" s="21"/>
      <c r="IYK136" s="21"/>
      <c r="IYL136" s="21"/>
      <c r="IYM136" s="21"/>
      <c r="IYN136" s="21"/>
      <c r="IYO136" s="21"/>
      <c r="IYP136" s="21"/>
      <c r="IYQ136" s="21"/>
      <c r="IYR136" s="21"/>
      <c r="IYS136" s="21"/>
      <c r="IYT136" s="21"/>
      <c r="IYU136" s="21"/>
      <c r="IYV136" s="21"/>
      <c r="IYW136" s="21"/>
      <c r="IYX136" s="21"/>
      <c r="IYY136" s="21"/>
      <c r="IYZ136" s="21"/>
      <c r="IZA136" s="21"/>
      <c r="IZB136" s="21"/>
      <c r="IZC136" s="21"/>
      <c r="IZD136" s="21"/>
      <c r="IZE136" s="21"/>
      <c r="IZF136" s="21"/>
      <c r="IZG136" s="21"/>
      <c r="IZH136" s="21"/>
      <c r="IZI136" s="21"/>
      <c r="IZJ136" s="21"/>
      <c r="IZK136" s="21"/>
      <c r="IZL136" s="21"/>
      <c r="IZM136" s="21"/>
      <c r="IZN136" s="21"/>
      <c r="IZO136" s="21"/>
      <c r="IZP136" s="21"/>
      <c r="IZQ136" s="21"/>
      <c r="IZR136" s="21"/>
      <c r="IZS136" s="21"/>
      <c r="IZT136" s="21"/>
      <c r="IZU136" s="21"/>
      <c r="IZV136" s="21"/>
      <c r="IZW136" s="21"/>
      <c r="IZX136" s="21"/>
      <c r="IZY136" s="21"/>
      <c r="IZZ136" s="21"/>
      <c r="JAA136" s="21"/>
      <c r="JAB136" s="21"/>
      <c r="JAC136" s="21"/>
      <c r="JAD136" s="21"/>
      <c r="JAE136" s="21"/>
      <c r="JAF136" s="21"/>
      <c r="JAG136" s="21"/>
      <c r="JAH136" s="21"/>
      <c r="JAI136" s="21"/>
      <c r="JAJ136" s="21"/>
      <c r="JAK136" s="21"/>
      <c r="JAL136" s="21"/>
      <c r="JAM136" s="21"/>
      <c r="JAN136" s="21"/>
      <c r="JAO136" s="21"/>
      <c r="JAP136" s="21"/>
      <c r="JAQ136" s="21"/>
      <c r="JAR136" s="21"/>
      <c r="JAS136" s="21"/>
      <c r="JAT136" s="21"/>
      <c r="JAU136" s="21"/>
      <c r="JAV136" s="21"/>
      <c r="JAW136" s="21"/>
      <c r="JAX136" s="21"/>
      <c r="JAY136" s="21"/>
      <c r="JAZ136" s="21"/>
      <c r="JBA136" s="21"/>
      <c r="JBB136" s="21"/>
      <c r="JBC136" s="21"/>
      <c r="JBD136" s="21"/>
      <c r="JBE136" s="21"/>
      <c r="JBF136" s="21"/>
      <c r="JBG136" s="21"/>
      <c r="JBH136" s="21"/>
      <c r="JBI136" s="21"/>
      <c r="JBJ136" s="21"/>
      <c r="JBK136" s="21"/>
      <c r="JBL136" s="21"/>
      <c r="JBM136" s="21"/>
      <c r="JBN136" s="21"/>
      <c r="JBO136" s="21"/>
      <c r="JBP136" s="21"/>
      <c r="JBQ136" s="21"/>
      <c r="JBR136" s="21"/>
      <c r="JBS136" s="21"/>
      <c r="JBT136" s="21"/>
      <c r="JBU136" s="21"/>
      <c r="JBV136" s="21"/>
      <c r="JBW136" s="21"/>
      <c r="JBX136" s="21"/>
      <c r="JBY136" s="21"/>
      <c r="JBZ136" s="21"/>
      <c r="JCA136" s="21"/>
      <c r="JCB136" s="21"/>
      <c r="JCC136" s="21"/>
      <c r="JCD136" s="21"/>
      <c r="JCE136" s="21"/>
      <c r="JCF136" s="21"/>
      <c r="JCG136" s="21"/>
      <c r="JCH136" s="21"/>
      <c r="JCI136" s="21"/>
      <c r="JCJ136" s="21"/>
      <c r="JCK136" s="21"/>
      <c r="JCL136" s="21"/>
      <c r="JCM136" s="21"/>
      <c r="JCN136" s="21"/>
      <c r="JCO136" s="21"/>
      <c r="JCP136" s="21"/>
      <c r="JCQ136" s="21"/>
      <c r="JCR136" s="21"/>
      <c r="JCS136" s="21"/>
      <c r="JCT136" s="21"/>
      <c r="JCU136" s="21"/>
      <c r="JCV136" s="21"/>
      <c r="JCW136" s="21"/>
      <c r="JCX136" s="21"/>
      <c r="JCY136" s="21"/>
      <c r="JCZ136" s="21"/>
      <c r="JDA136" s="21"/>
      <c r="JDB136" s="21"/>
      <c r="JDC136" s="21"/>
      <c r="JDD136" s="21"/>
      <c r="JDE136" s="21"/>
      <c r="JDF136" s="21"/>
      <c r="JDG136" s="21"/>
      <c r="JDH136" s="21"/>
      <c r="JDI136" s="21"/>
      <c r="JDJ136" s="21"/>
      <c r="JDK136" s="21"/>
      <c r="JDL136" s="21"/>
      <c r="JDM136" s="21"/>
      <c r="JDN136" s="21"/>
      <c r="JDO136" s="21"/>
      <c r="JDP136" s="21"/>
      <c r="JDQ136" s="21"/>
      <c r="JDR136" s="21"/>
      <c r="JDS136" s="21"/>
      <c r="JDT136" s="21"/>
      <c r="JDU136" s="21"/>
      <c r="JDV136" s="21"/>
      <c r="JDW136" s="21"/>
      <c r="JDX136" s="21"/>
      <c r="JDY136" s="21"/>
      <c r="JDZ136" s="21"/>
      <c r="JEA136" s="21"/>
      <c r="JEB136" s="21"/>
      <c r="JEC136" s="21"/>
      <c r="JED136" s="21"/>
      <c r="JEE136" s="21"/>
      <c r="JEF136" s="21"/>
      <c r="JEG136" s="21"/>
      <c r="JEH136" s="21"/>
      <c r="JEI136" s="21"/>
      <c r="JEJ136" s="21"/>
      <c r="JEK136" s="21"/>
      <c r="JEL136" s="21"/>
      <c r="JEM136" s="21"/>
      <c r="JEN136" s="21"/>
      <c r="JEO136" s="21"/>
      <c r="JEP136" s="21"/>
      <c r="JEQ136" s="21"/>
      <c r="JER136" s="21"/>
      <c r="JES136" s="21"/>
      <c r="JET136" s="21"/>
      <c r="JEU136" s="21"/>
      <c r="JEV136" s="21"/>
      <c r="JEW136" s="21"/>
      <c r="JEX136" s="21"/>
      <c r="JEY136" s="21"/>
      <c r="JEZ136" s="21"/>
      <c r="JFA136" s="21"/>
      <c r="JFB136" s="21"/>
      <c r="JFC136" s="21"/>
      <c r="JFD136" s="21"/>
      <c r="JFE136" s="21"/>
      <c r="JFF136" s="21"/>
      <c r="JFG136" s="21"/>
      <c r="JFH136" s="21"/>
      <c r="JFI136" s="21"/>
      <c r="JFJ136" s="21"/>
      <c r="JFK136" s="21"/>
      <c r="JFL136" s="21"/>
      <c r="JFM136" s="21"/>
      <c r="JFN136" s="21"/>
      <c r="JFO136" s="21"/>
      <c r="JFP136" s="21"/>
      <c r="JFQ136" s="21"/>
      <c r="JFR136" s="21"/>
      <c r="JFS136" s="21"/>
      <c r="JFT136" s="21"/>
      <c r="JFU136" s="21"/>
      <c r="JFV136" s="21"/>
      <c r="JFW136" s="21"/>
      <c r="JFX136" s="21"/>
      <c r="JFY136" s="21"/>
      <c r="JFZ136" s="21"/>
      <c r="JGA136" s="21"/>
      <c r="JGB136" s="21"/>
      <c r="JGC136" s="21"/>
      <c r="JGD136" s="21"/>
      <c r="JGE136" s="21"/>
      <c r="JGF136" s="21"/>
      <c r="JGG136" s="21"/>
      <c r="JGH136" s="21"/>
      <c r="JGI136" s="21"/>
      <c r="JGJ136" s="21"/>
      <c r="JGK136" s="21"/>
      <c r="JGL136" s="21"/>
      <c r="JGM136" s="21"/>
      <c r="JGN136" s="21"/>
      <c r="JGO136" s="21"/>
      <c r="JGP136" s="21"/>
      <c r="JGQ136" s="21"/>
      <c r="JGR136" s="21"/>
      <c r="JGS136" s="21"/>
      <c r="JGT136" s="21"/>
      <c r="JGU136" s="21"/>
      <c r="JGV136" s="21"/>
      <c r="JGW136" s="21"/>
      <c r="JGX136" s="21"/>
      <c r="JGY136" s="21"/>
      <c r="JGZ136" s="21"/>
      <c r="JHA136" s="21"/>
      <c r="JHB136" s="21"/>
      <c r="JHC136" s="21"/>
      <c r="JHD136" s="21"/>
      <c r="JHE136" s="21"/>
      <c r="JHF136" s="21"/>
      <c r="JHG136" s="21"/>
      <c r="JHH136" s="21"/>
      <c r="JHI136" s="21"/>
      <c r="JHJ136" s="21"/>
      <c r="JHK136" s="21"/>
      <c r="JHL136" s="21"/>
      <c r="JHM136" s="21"/>
      <c r="JHN136" s="21"/>
      <c r="JHO136" s="21"/>
      <c r="JHP136" s="21"/>
      <c r="JHQ136" s="21"/>
      <c r="JHR136" s="21"/>
      <c r="JHS136" s="21"/>
      <c r="JHT136" s="21"/>
      <c r="JHU136" s="21"/>
      <c r="JHV136" s="21"/>
      <c r="JHW136" s="21"/>
      <c r="JHX136" s="21"/>
      <c r="JHY136" s="21"/>
      <c r="JHZ136" s="21"/>
      <c r="JIA136" s="21"/>
      <c r="JIB136" s="21"/>
      <c r="JIC136" s="21"/>
      <c r="JID136" s="21"/>
      <c r="JIE136" s="21"/>
      <c r="JIF136" s="21"/>
      <c r="JIG136" s="21"/>
      <c r="JIH136" s="21"/>
      <c r="JII136" s="21"/>
      <c r="JIJ136" s="21"/>
      <c r="JIK136" s="21"/>
      <c r="JIL136" s="21"/>
      <c r="JIM136" s="21"/>
      <c r="JIN136" s="21"/>
      <c r="JIO136" s="21"/>
      <c r="JIP136" s="21"/>
      <c r="JIQ136" s="21"/>
      <c r="JIR136" s="21"/>
      <c r="JIS136" s="21"/>
      <c r="JIT136" s="21"/>
      <c r="JIU136" s="21"/>
      <c r="JIV136" s="21"/>
      <c r="JIW136" s="21"/>
      <c r="JIX136" s="21"/>
      <c r="JIY136" s="21"/>
      <c r="JIZ136" s="21"/>
      <c r="JJA136" s="21"/>
      <c r="JJB136" s="21"/>
      <c r="JJC136" s="21"/>
      <c r="JJD136" s="21"/>
      <c r="JJE136" s="21"/>
      <c r="JJF136" s="21"/>
      <c r="JJG136" s="21"/>
      <c r="JJH136" s="21"/>
      <c r="JJI136" s="21"/>
      <c r="JJJ136" s="21"/>
      <c r="JJK136" s="21"/>
      <c r="JJL136" s="21"/>
      <c r="JJM136" s="21"/>
      <c r="JJN136" s="21"/>
      <c r="JJO136" s="21"/>
      <c r="JJP136" s="21"/>
      <c r="JJQ136" s="21"/>
      <c r="JJR136" s="21"/>
      <c r="JJS136" s="21"/>
      <c r="JJT136" s="21"/>
      <c r="JJU136" s="21"/>
      <c r="JJV136" s="21"/>
      <c r="JJW136" s="21"/>
      <c r="JJX136" s="21"/>
      <c r="JJY136" s="21"/>
      <c r="JJZ136" s="21"/>
      <c r="JKA136" s="21"/>
      <c r="JKB136" s="21"/>
      <c r="JKC136" s="21"/>
      <c r="JKD136" s="21"/>
      <c r="JKE136" s="21"/>
      <c r="JKF136" s="21"/>
      <c r="JKG136" s="21"/>
      <c r="JKH136" s="21"/>
      <c r="JKI136" s="21"/>
      <c r="JKJ136" s="21"/>
      <c r="JKK136" s="21"/>
      <c r="JKL136" s="21"/>
      <c r="JKM136" s="21"/>
      <c r="JKN136" s="21"/>
      <c r="JKO136" s="21"/>
      <c r="JKP136" s="21"/>
      <c r="JKQ136" s="21"/>
      <c r="JKR136" s="21"/>
      <c r="JKS136" s="21"/>
      <c r="JKT136" s="21"/>
      <c r="JKU136" s="21"/>
      <c r="JKV136" s="21"/>
      <c r="JKW136" s="21"/>
      <c r="JKX136" s="21"/>
      <c r="JKY136" s="21"/>
      <c r="JKZ136" s="21"/>
      <c r="JLA136" s="21"/>
      <c r="JLB136" s="21"/>
      <c r="JLC136" s="21"/>
      <c r="JLD136" s="21"/>
      <c r="JLE136" s="21"/>
      <c r="JLF136" s="21"/>
      <c r="JLG136" s="21"/>
      <c r="JLH136" s="21"/>
      <c r="JLI136" s="21"/>
      <c r="JLJ136" s="21"/>
      <c r="JLK136" s="21"/>
      <c r="JLL136" s="21"/>
      <c r="JLM136" s="21"/>
      <c r="JLN136" s="21"/>
      <c r="JLO136" s="21"/>
      <c r="JLP136" s="21"/>
      <c r="JLQ136" s="21"/>
      <c r="JLR136" s="21"/>
      <c r="JLS136" s="21"/>
      <c r="JLT136" s="21"/>
      <c r="JLU136" s="21"/>
      <c r="JLV136" s="21"/>
      <c r="JLW136" s="21"/>
      <c r="JLX136" s="21"/>
      <c r="JLY136" s="21"/>
      <c r="JLZ136" s="21"/>
      <c r="JMA136" s="21"/>
      <c r="JMB136" s="21"/>
      <c r="JMC136" s="21"/>
      <c r="JMD136" s="21"/>
      <c r="JME136" s="21"/>
      <c r="JMF136" s="21"/>
      <c r="JMG136" s="21"/>
      <c r="JMH136" s="21"/>
      <c r="JMI136" s="21"/>
      <c r="JMJ136" s="21"/>
      <c r="JMK136" s="21"/>
      <c r="JML136" s="21"/>
      <c r="JMM136" s="21"/>
      <c r="JMN136" s="21"/>
      <c r="JMO136" s="21"/>
      <c r="JMP136" s="21"/>
      <c r="JMQ136" s="21"/>
      <c r="JMR136" s="21"/>
      <c r="JMS136" s="21"/>
      <c r="JMT136" s="21"/>
      <c r="JMU136" s="21"/>
      <c r="JMV136" s="21"/>
      <c r="JMW136" s="21"/>
      <c r="JMX136" s="21"/>
      <c r="JMY136" s="21"/>
      <c r="JMZ136" s="21"/>
      <c r="JNA136" s="21"/>
      <c r="JNB136" s="21"/>
      <c r="JNC136" s="21"/>
      <c r="JND136" s="21"/>
      <c r="JNE136" s="21"/>
      <c r="JNF136" s="21"/>
      <c r="JNG136" s="21"/>
      <c r="JNH136" s="21"/>
      <c r="JNI136" s="21"/>
      <c r="JNJ136" s="21"/>
      <c r="JNK136" s="21"/>
      <c r="JNL136" s="21"/>
      <c r="JNM136" s="21"/>
      <c r="JNN136" s="21"/>
      <c r="JNO136" s="21"/>
      <c r="JNP136" s="21"/>
      <c r="JNQ136" s="21"/>
      <c r="JNR136" s="21"/>
      <c r="JNS136" s="21"/>
      <c r="JNT136" s="21"/>
      <c r="JNU136" s="21"/>
      <c r="JNV136" s="21"/>
      <c r="JNW136" s="21"/>
      <c r="JNX136" s="21"/>
      <c r="JNY136" s="21"/>
      <c r="JNZ136" s="21"/>
      <c r="JOA136" s="21"/>
      <c r="JOB136" s="21"/>
      <c r="JOC136" s="21"/>
      <c r="JOD136" s="21"/>
      <c r="JOE136" s="21"/>
      <c r="JOF136" s="21"/>
      <c r="JOG136" s="21"/>
      <c r="JOH136" s="21"/>
      <c r="JOI136" s="21"/>
      <c r="JOJ136" s="21"/>
      <c r="JOK136" s="21"/>
      <c r="JOL136" s="21"/>
      <c r="JOM136" s="21"/>
      <c r="JON136" s="21"/>
      <c r="JOO136" s="21"/>
      <c r="JOP136" s="21"/>
      <c r="JOQ136" s="21"/>
      <c r="JOR136" s="21"/>
      <c r="JOS136" s="21"/>
      <c r="JOT136" s="21"/>
      <c r="JOU136" s="21"/>
      <c r="JOV136" s="21"/>
      <c r="JOW136" s="21"/>
      <c r="JOX136" s="21"/>
      <c r="JOY136" s="21"/>
      <c r="JOZ136" s="21"/>
      <c r="JPA136" s="21"/>
      <c r="JPB136" s="21"/>
      <c r="JPC136" s="21"/>
      <c r="JPD136" s="21"/>
      <c r="JPE136" s="21"/>
      <c r="JPF136" s="21"/>
      <c r="JPG136" s="21"/>
      <c r="JPH136" s="21"/>
      <c r="JPI136" s="21"/>
      <c r="JPJ136" s="21"/>
      <c r="JPK136" s="21"/>
      <c r="JPL136" s="21"/>
      <c r="JPM136" s="21"/>
      <c r="JPN136" s="21"/>
      <c r="JPO136" s="21"/>
      <c r="JPP136" s="21"/>
      <c r="JPQ136" s="21"/>
      <c r="JPR136" s="21"/>
      <c r="JPS136" s="21"/>
      <c r="JPT136" s="21"/>
      <c r="JPU136" s="21"/>
      <c r="JPV136" s="21"/>
      <c r="JPW136" s="21"/>
      <c r="JPX136" s="21"/>
      <c r="JPY136" s="21"/>
      <c r="JPZ136" s="21"/>
      <c r="JQA136" s="21"/>
      <c r="JQB136" s="21"/>
      <c r="JQC136" s="21"/>
      <c r="JQD136" s="21"/>
      <c r="JQE136" s="21"/>
      <c r="JQF136" s="21"/>
      <c r="JQG136" s="21"/>
      <c r="JQH136" s="21"/>
      <c r="JQI136" s="21"/>
      <c r="JQJ136" s="21"/>
      <c r="JQK136" s="21"/>
      <c r="JQL136" s="21"/>
      <c r="JQM136" s="21"/>
      <c r="JQN136" s="21"/>
      <c r="JQO136" s="21"/>
      <c r="JQP136" s="21"/>
      <c r="JQQ136" s="21"/>
      <c r="JQR136" s="21"/>
      <c r="JQS136" s="21"/>
      <c r="JQT136" s="21"/>
      <c r="JQU136" s="21"/>
      <c r="JQV136" s="21"/>
      <c r="JQW136" s="21"/>
      <c r="JQX136" s="21"/>
      <c r="JQY136" s="21"/>
      <c r="JQZ136" s="21"/>
      <c r="JRA136" s="21"/>
      <c r="JRB136" s="21"/>
      <c r="JRC136" s="21"/>
      <c r="JRD136" s="21"/>
      <c r="JRE136" s="21"/>
      <c r="JRF136" s="21"/>
      <c r="JRG136" s="21"/>
      <c r="JRH136" s="21"/>
      <c r="JRI136" s="21"/>
      <c r="JRJ136" s="21"/>
      <c r="JRK136" s="21"/>
      <c r="JRL136" s="21"/>
      <c r="JRM136" s="21"/>
      <c r="JRN136" s="21"/>
      <c r="JRO136" s="21"/>
      <c r="JRP136" s="21"/>
      <c r="JRQ136" s="21"/>
      <c r="JRR136" s="21"/>
      <c r="JRS136" s="21"/>
      <c r="JRT136" s="21"/>
      <c r="JRU136" s="21"/>
      <c r="JRV136" s="21"/>
      <c r="JRW136" s="21"/>
      <c r="JRX136" s="21"/>
      <c r="JRY136" s="21"/>
      <c r="JRZ136" s="21"/>
      <c r="JSA136" s="21"/>
      <c r="JSB136" s="21"/>
      <c r="JSC136" s="21"/>
      <c r="JSD136" s="21"/>
      <c r="JSE136" s="21"/>
      <c r="JSF136" s="21"/>
      <c r="JSG136" s="21"/>
      <c r="JSH136" s="21"/>
      <c r="JSI136" s="21"/>
      <c r="JSJ136" s="21"/>
      <c r="JSK136" s="21"/>
      <c r="JSL136" s="21"/>
      <c r="JSM136" s="21"/>
      <c r="JSN136" s="21"/>
      <c r="JSO136" s="21"/>
      <c r="JSP136" s="21"/>
      <c r="JSQ136" s="21"/>
      <c r="JSR136" s="21"/>
      <c r="JSS136" s="21"/>
      <c r="JST136" s="21"/>
      <c r="JSU136" s="21"/>
      <c r="JSV136" s="21"/>
      <c r="JSW136" s="21"/>
      <c r="JSX136" s="21"/>
      <c r="JSY136" s="21"/>
      <c r="JSZ136" s="21"/>
      <c r="JTA136" s="21"/>
      <c r="JTB136" s="21"/>
      <c r="JTC136" s="21"/>
      <c r="JTD136" s="21"/>
      <c r="JTE136" s="21"/>
      <c r="JTF136" s="21"/>
      <c r="JTG136" s="21"/>
      <c r="JTH136" s="21"/>
      <c r="JTI136" s="21"/>
      <c r="JTJ136" s="21"/>
      <c r="JTK136" s="21"/>
      <c r="JTL136" s="21"/>
      <c r="JTM136" s="21"/>
      <c r="JTN136" s="21"/>
      <c r="JTO136" s="21"/>
      <c r="JTP136" s="21"/>
      <c r="JTQ136" s="21"/>
      <c r="JTR136" s="21"/>
      <c r="JTS136" s="21"/>
      <c r="JTT136" s="21"/>
      <c r="JTU136" s="21"/>
      <c r="JTV136" s="21"/>
      <c r="JTW136" s="21"/>
      <c r="JTX136" s="21"/>
      <c r="JTY136" s="21"/>
      <c r="JTZ136" s="21"/>
      <c r="JUA136" s="21"/>
      <c r="JUB136" s="21"/>
      <c r="JUC136" s="21"/>
      <c r="JUD136" s="21"/>
      <c r="JUE136" s="21"/>
      <c r="JUF136" s="21"/>
      <c r="JUG136" s="21"/>
      <c r="JUH136" s="21"/>
      <c r="JUI136" s="21"/>
      <c r="JUJ136" s="21"/>
      <c r="JUK136" s="21"/>
      <c r="JUL136" s="21"/>
      <c r="JUM136" s="21"/>
      <c r="JUN136" s="21"/>
      <c r="JUO136" s="21"/>
      <c r="JUP136" s="21"/>
      <c r="JUQ136" s="21"/>
      <c r="JUR136" s="21"/>
      <c r="JUS136" s="21"/>
      <c r="JUT136" s="21"/>
      <c r="JUU136" s="21"/>
      <c r="JUV136" s="21"/>
      <c r="JUW136" s="21"/>
      <c r="JUX136" s="21"/>
      <c r="JUY136" s="21"/>
      <c r="JUZ136" s="21"/>
      <c r="JVA136" s="21"/>
      <c r="JVB136" s="21"/>
      <c r="JVC136" s="21"/>
      <c r="JVD136" s="21"/>
      <c r="JVE136" s="21"/>
      <c r="JVF136" s="21"/>
      <c r="JVG136" s="21"/>
      <c r="JVH136" s="21"/>
      <c r="JVI136" s="21"/>
      <c r="JVJ136" s="21"/>
      <c r="JVK136" s="21"/>
      <c r="JVL136" s="21"/>
      <c r="JVM136" s="21"/>
      <c r="JVN136" s="21"/>
      <c r="JVO136" s="21"/>
      <c r="JVP136" s="21"/>
      <c r="JVQ136" s="21"/>
      <c r="JVR136" s="21"/>
      <c r="JVS136" s="21"/>
      <c r="JVT136" s="21"/>
      <c r="JVU136" s="21"/>
      <c r="JVV136" s="21"/>
      <c r="JVW136" s="21"/>
      <c r="JVX136" s="21"/>
      <c r="JVY136" s="21"/>
      <c r="JVZ136" s="21"/>
      <c r="JWA136" s="21"/>
      <c r="JWB136" s="21"/>
      <c r="JWC136" s="21"/>
      <c r="JWD136" s="21"/>
      <c r="JWE136" s="21"/>
      <c r="JWF136" s="21"/>
      <c r="JWG136" s="21"/>
      <c r="JWH136" s="21"/>
      <c r="JWI136" s="21"/>
      <c r="JWJ136" s="21"/>
      <c r="JWK136" s="21"/>
      <c r="JWL136" s="21"/>
      <c r="JWM136" s="21"/>
      <c r="JWN136" s="21"/>
      <c r="JWO136" s="21"/>
      <c r="JWP136" s="21"/>
      <c r="JWQ136" s="21"/>
      <c r="JWR136" s="21"/>
      <c r="JWS136" s="21"/>
      <c r="JWT136" s="21"/>
      <c r="JWU136" s="21"/>
      <c r="JWV136" s="21"/>
      <c r="JWW136" s="21"/>
      <c r="JWX136" s="21"/>
      <c r="JWY136" s="21"/>
      <c r="JWZ136" s="21"/>
      <c r="JXA136" s="21"/>
      <c r="JXB136" s="21"/>
      <c r="JXC136" s="21"/>
      <c r="JXD136" s="21"/>
      <c r="JXE136" s="21"/>
      <c r="JXF136" s="21"/>
      <c r="JXG136" s="21"/>
      <c r="JXH136" s="21"/>
      <c r="JXI136" s="21"/>
      <c r="JXJ136" s="21"/>
      <c r="JXK136" s="21"/>
      <c r="JXL136" s="21"/>
      <c r="JXM136" s="21"/>
      <c r="JXN136" s="21"/>
      <c r="JXO136" s="21"/>
      <c r="JXP136" s="21"/>
      <c r="JXQ136" s="21"/>
      <c r="JXR136" s="21"/>
      <c r="JXS136" s="21"/>
      <c r="JXT136" s="21"/>
      <c r="JXU136" s="21"/>
      <c r="JXV136" s="21"/>
      <c r="JXW136" s="21"/>
      <c r="JXX136" s="21"/>
      <c r="JXY136" s="21"/>
      <c r="JXZ136" s="21"/>
      <c r="JYA136" s="21"/>
      <c r="JYB136" s="21"/>
      <c r="JYC136" s="21"/>
      <c r="JYD136" s="21"/>
      <c r="JYE136" s="21"/>
      <c r="JYF136" s="21"/>
      <c r="JYG136" s="21"/>
      <c r="JYH136" s="21"/>
      <c r="JYI136" s="21"/>
      <c r="JYJ136" s="21"/>
      <c r="JYK136" s="21"/>
      <c r="JYL136" s="21"/>
      <c r="JYM136" s="21"/>
      <c r="JYN136" s="21"/>
      <c r="JYO136" s="21"/>
      <c r="JYP136" s="21"/>
      <c r="JYQ136" s="21"/>
      <c r="JYR136" s="21"/>
      <c r="JYS136" s="21"/>
      <c r="JYT136" s="21"/>
      <c r="JYU136" s="21"/>
      <c r="JYV136" s="21"/>
      <c r="JYW136" s="21"/>
      <c r="JYX136" s="21"/>
      <c r="JYY136" s="21"/>
      <c r="JYZ136" s="21"/>
      <c r="JZA136" s="21"/>
      <c r="JZB136" s="21"/>
      <c r="JZC136" s="21"/>
      <c r="JZD136" s="21"/>
      <c r="JZE136" s="21"/>
      <c r="JZF136" s="21"/>
      <c r="JZG136" s="21"/>
      <c r="JZH136" s="21"/>
      <c r="JZI136" s="21"/>
      <c r="JZJ136" s="21"/>
      <c r="JZK136" s="21"/>
      <c r="JZL136" s="21"/>
      <c r="JZM136" s="21"/>
      <c r="JZN136" s="21"/>
      <c r="JZO136" s="21"/>
      <c r="JZP136" s="21"/>
      <c r="JZQ136" s="21"/>
      <c r="JZR136" s="21"/>
      <c r="JZS136" s="21"/>
      <c r="JZT136" s="21"/>
      <c r="JZU136" s="21"/>
      <c r="JZV136" s="21"/>
      <c r="JZW136" s="21"/>
      <c r="JZX136" s="21"/>
      <c r="JZY136" s="21"/>
      <c r="JZZ136" s="21"/>
      <c r="KAA136" s="21"/>
      <c r="KAB136" s="21"/>
      <c r="KAC136" s="21"/>
      <c r="KAD136" s="21"/>
      <c r="KAE136" s="21"/>
      <c r="KAF136" s="21"/>
      <c r="KAG136" s="21"/>
      <c r="KAH136" s="21"/>
      <c r="KAI136" s="21"/>
      <c r="KAJ136" s="21"/>
      <c r="KAK136" s="21"/>
      <c r="KAL136" s="21"/>
      <c r="KAM136" s="21"/>
      <c r="KAN136" s="21"/>
      <c r="KAO136" s="21"/>
      <c r="KAP136" s="21"/>
      <c r="KAQ136" s="21"/>
      <c r="KAR136" s="21"/>
      <c r="KAS136" s="21"/>
      <c r="KAT136" s="21"/>
      <c r="KAU136" s="21"/>
      <c r="KAV136" s="21"/>
      <c r="KAW136" s="21"/>
      <c r="KAX136" s="21"/>
      <c r="KAY136" s="21"/>
      <c r="KAZ136" s="21"/>
      <c r="KBA136" s="21"/>
      <c r="KBB136" s="21"/>
      <c r="KBC136" s="21"/>
      <c r="KBD136" s="21"/>
      <c r="KBE136" s="21"/>
      <c r="KBF136" s="21"/>
      <c r="KBG136" s="21"/>
      <c r="KBH136" s="21"/>
      <c r="KBI136" s="21"/>
      <c r="KBJ136" s="21"/>
      <c r="KBK136" s="21"/>
      <c r="KBL136" s="21"/>
      <c r="KBM136" s="21"/>
      <c r="KBN136" s="21"/>
      <c r="KBO136" s="21"/>
      <c r="KBP136" s="21"/>
      <c r="KBQ136" s="21"/>
      <c r="KBR136" s="21"/>
      <c r="KBS136" s="21"/>
      <c r="KBT136" s="21"/>
      <c r="KBU136" s="21"/>
      <c r="KBV136" s="21"/>
      <c r="KBW136" s="21"/>
      <c r="KBX136" s="21"/>
      <c r="KBY136" s="21"/>
      <c r="KBZ136" s="21"/>
      <c r="KCA136" s="21"/>
      <c r="KCB136" s="21"/>
      <c r="KCC136" s="21"/>
      <c r="KCD136" s="21"/>
      <c r="KCE136" s="21"/>
      <c r="KCF136" s="21"/>
      <c r="KCG136" s="21"/>
      <c r="KCH136" s="21"/>
      <c r="KCI136" s="21"/>
      <c r="KCJ136" s="21"/>
      <c r="KCK136" s="21"/>
      <c r="KCL136" s="21"/>
      <c r="KCM136" s="21"/>
      <c r="KCN136" s="21"/>
      <c r="KCO136" s="21"/>
      <c r="KCP136" s="21"/>
      <c r="KCQ136" s="21"/>
      <c r="KCR136" s="21"/>
      <c r="KCS136" s="21"/>
      <c r="KCT136" s="21"/>
      <c r="KCU136" s="21"/>
      <c r="KCV136" s="21"/>
      <c r="KCW136" s="21"/>
      <c r="KCX136" s="21"/>
      <c r="KCY136" s="21"/>
      <c r="KCZ136" s="21"/>
      <c r="KDA136" s="21"/>
      <c r="KDB136" s="21"/>
      <c r="KDC136" s="21"/>
      <c r="KDD136" s="21"/>
      <c r="KDE136" s="21"/>
      <c r="KDF136" s="21"/>
      <c r="KDG136" s="21"/>
      <c r="KDH136" s="21"/>
      <c r="KDI136" s="21"/>
      <c r="KDJ136" s="21"/>
      <c r="KDK136" s="21"/>
      <c r="KDL136" s="21"/>
      <c r="KDM136" s="21"/>
      <c r="KDN136" s="21"/>
      <c r="KDO136" s="21"/>
      <c r="KDP136" s="21"/>
      <c r="KDQ136" s="21"/>
      <c r="KDR136" s="21"/>
      <c r="KDS136" s="21"/>
      <c r="KDT136" s="21"/>
      <c r="KDU136" s="21"/>
      <c r="KDV136" s="21"/>
      <c r="KDW136" s="21"/>
      <c r="KDX136" s="21"/>
      <c r="KDY136" s="21"/>
      <c r="KDZ136" s="21"/>
      <c r="KEA136" s="21"/>
      <c r="KEB136" s="21"/>
      <c r="KEC136" s="21"/>
      <c r="KED136" s="21"/>
      <c r="KEE136" s="21"/>
      <c r="KEF136" s="21"/>
      <c r="KEG136" s="21"/>
      <c r="KEH136" s="21"/>
      <c r="KEI136" s="21"/>
      <c r="KEJ136" s="21"/>
      <c r="KEK136" s="21"/>
      <c r="KEL136" s="21"/>
      <c r="KEM136" s="21"/>
      <c r="KEN136" s="21"/>
      <c r="KEO136" s="21"/>
      <c r="KEP136" s="21"/>
      <c r="KEQ136" s="21"/>
      <c r="KER136" s="21"/>
      <c r="KES136" s="21"/>
      <c r="KET136" s="21"/>
      <c r="KEU136" s="21"/>
      <c r="KEV136" s="21"/>
      <c r="KEW136" s="21"/>
      <c r="KEX136" s="21"/>
      <c r="KEY136" s="21"/>
      <c r="KEZ136" s="21"/>
      <c r="KFA136" s="21"/>
      <c r="KFB136" s="21"/>
      <c r="KFC136" s="21"/>
      <c r="KFD136" s="21"/>
      <c r="KFE136" s="21"/>
      <c r="KFF136" s="21"/>
      <c r="KFG136" s="21"/>
      <c r="KFH136" s="21"/>
      <c r="KFI136" s="21"/>
      <c r="KFJ136" s="21"/>
      <c r="KFK136" s="21"/>
      <c r="KFL136" s="21"/>
      <c r="KFM136" s="21"/>
      <c r="KFN136" s="21"/>
      <c r="KFO136" s="21"/>
      <c r="KFP136" s="21"/>
      <c r="KFQ136" s="21"/>
      <c r="KFR136" s="21"/>
      <c r="KFS136" s="21"/>
      <c r="KFT136" s="21"/>
      <c r="KFU136" s="21"/>
      <c r="KFV136" s="21"/>
      <c r="KFW136" s="21"/>
      <c r="KFX136" s="21"/>
      <c r="KFY136" s="21"/>
      <c r="KFZ136" s="21"/>
      <c r="KGA136" s="21"/>
      <c r="KGB136" s="21"/>
      <c r="KGC136" s="21"/>
      <c r="KGD136" s="21"/>
      <c r="KGE136" s="21"/>
      <c r="KGF136" s="21"/>
      <c r="KGG136" s="21"/>
      <c r="KGH136" s="21"/>
      <c r="KGI136" s="21"/>
      <c r="KGJ136" s="21"/>
      <c r="KGK136" s="21"/>
      <c r="KGL136" s="21"/>
      <c r="KGM136" s="21"/>
      <c r="KGN136" s="21"/>
      <c r="KGO136" s="21"/>
      <c r="KGP136" s="21"/>
      <c r="KGQ136" s="21"/>
      <c r="KGR136" s="21"/>
      <c r="KGS136" s="21"/>
      <c r="KGT136" s="21"/>
      <c r="KGU136" s="21"/>
      <c r="KGV136" s="21"/>
      <c r="KGW136" s="21"/>
      <c r="KGX136" s="21"/>
      <c r="KGY136" s="21"/>
      <c r="KGZ136" s="21"/>
      <c r="KHA136" s="21"/>
      <c r="KHB136" s="21"/>
      <c r="KHC136" s="21"/>
      <c r="KHD136" s="21"/>
      <c r="KHE136" s="21"/>
      <c r="KHF136" s="21"/>
      <c r="KHG136" s="21"/>
      <c r="KHH136" s="21"/>
      <c r="KHI136" s="21"/>
      <c r="KHJ136" s="21"/>
      <c r="KHK136" s="21"/>
      <c r="KHL136" s="21"/>
      <c r="KHM136" s="21"/>
      <c r="KHN136" s="21"/>
      <c r="KHO136" s="21"/>
      <c r="KHP136" s="21"/>
      <c r="KHQ136" s="21"/>
      <c r="KHR136" s="21"/>
      <c r="KHS136" s="21"/>
      <c r="KHT136" s="21"/>
      <c r="KHU136" s="21"/>
      <c r="KHV136" s="21"/>
      <c r="KHW136" s="21"/>
      <c r="KHX136" s="21"/>
      <c r="KHY136" s="21"/>
      <c r="KHZ136" s="21"/>
      <c r="KIA136" s="21"/>
      <c r="KIB136" s="21"/>
      <c r="KIC136" s="21"/>
      <c r="KID136" s="21"/>
      <c r="KIE136" s="21"/>
      <c r="KIF136" s="21"/>
      <c r="KIG136" s="21"/>
      <c r="KIH136" s="21"/>
      <c r="KII136" s="21"/>
      <c r="KIJ136" s="21"/>
      <c r="KIK136" s="21"/>
      <c r="KIL136" s="21"/>
      <c r="KIM136" s="21"/>
      <c r="KIN136" s="21"/>
      <c r="KIO136" s="21"/>
      <c r="KIP136" s="21"/>
      <c r="KIQ136" s="21"/>
      <c r="KIR136" s="21"/>
      <c r="KIS136" s="21"/>
      <c r="KIT136" s="21"/>
      <c r="KIU136" s="21"/>
      <c r="KIV136" s="21"/>
      <c r="KIW136" s="21"/>
      <c r="KIX136" s="21"/>
      <c r="KIY136" s="21"/>
      <c r="KIZ136" s="21"/>
      <c r="KJA136" s="21"/>
      <c r="KJB136" s="21"/>
      <c r="KJC136" s="21"/>
      <c r="KJD136" s="21"/>
      <c r="KJE136" s="21"/>
      <c r="KJF136" s="21"/>
      <c r="KJG136" s="21"/>
      <c r="KJH136" s="21"/>
      <c r="KJI136" s="21"/>
      <c r="KJJ136" s="21"/>
      <c r="KJK136" s="21"/>
      <c r="KJL136" s="21"/>
      <c r="KJM136" s="21"/>
      <c r="KJN136" s="21"/>
      <c r="KJO136" s="21"/>
      <c r="KJP136" s="21"/>
      <c r="KJQ136" s="21"/>
      <c r="KJR136" s="21"/>
      <c r="KJS136" s="21"/>
      <c r="KJT136" s="21"/>
      <c r="KJU136" s="21"/>
      <c r="KJV136" s="21"/>
      <c r="KJW136" s="21"/>
      <c r="KJX136" s="21"/>
      <c r="KJY136" s="21"/>
      <c r="KJZ136" s="21"/>
      <c r="KKA136" s="21"/>
      <c r="KKB136" s="21"/>
      <c r="KKC136" s="21"/>
      <c r="KKD136" s="21"/>
      <c r="KKE136" s="21"/>
      <c r="KKF136" s="21"/>
      <c r="KKG136" s="21"/>
      <c r="KKH136" s="21"/>
      <c r="KKI136" s="21"/>
      <c r="KKJ136" s="21"/>
      <c r="KKK136" s="21"/>
      <c r="KKL136" s="21"/>
      <c r="KKM136" s="21"/>
      <c r="KKN136" s="21"/>
      <c r="KKO136" s="21"/>
      <c r="KKP136" s="21"/>
      <c r="KKQ136" s="21"/>
      <c r="KKR136" s="21"/>
      <c r="KKS136" s="21"/>
      <c r="KKT136" s="21"/>
      <c r="KKU136" s="21"/>
      <c r="KKV136" s="21"/>
      <c r="KKW136" s="21"/>
      <c r="KKX136" s="21"/>
      <c r="KKY136" s="21"/>
      <c r="KKZ136" s="21"/>
      <c r="KLA136" s="21"/>
      <c r="KLB136" s="21"/>
      <c r="KLC136" s="21"/>
      <c r="KLD136" s="21"/>
      <c r="KLE136" s="21"/>
      <c r="KLF136" s="21"/>
      <c r="KLG136" s="21"/>
      <c r="KLH136" s="21"/>
      <c r="KLI136" s="21"/>
      <c r="KLJ136" s="21"/>
      <c r="KLK136" s="21"/>
      <c r="KLL136" s="21"/>
      <c r="KLM136" s="21"/>
      <c r="KLN136" s="21"/>
      <c r="KLO136" s="21"/>
      <c r="KLP136" s="21"/>
      <c r="KLQ136" s="21"/>
      <c r="KLR136" s="21"/>
      <c r="KLS136" s="21"/>
      <c r="KLT136" s="21"/>
      <c r="KLU136" s="21"/>
      <c r="KLV136" s="21"/>
      <c r="KLW136" s="21"/>
      <c r="KLX136" s="21"/>
      <c r="KLY136" s="21"/>
      <c r="KLZ136" s="21"/>
      <c r="KMA136" s="21"/>
      <c r="KMB136" s="21"/>
      <c r="KMC136" s="21"/>
      <c r="KMD136" s="21"/>
      <c r="KME136" s="21"/>
      <c r="KMF136" s="21"/>
      <c r="KMG136" s="21"/>
      <c r="KMH136" s="21"/>
      <c r="KMI136" s="21"/>
      <c r="KMJ136" s="21"/>
      <c r="KMK136" s="21"/>
      <c r="KML136" s="21"/>
      <c r="KMM136" s="21"/>
      <c r="KMN136" s="21"/>
      <c r="KMO136" s="21"/>
      <c r="KMP136" s="21"/>
      <c r="KMQ136" s="21"/>
      <c r="KMR136" s="21"/>
      <c r="KMS136" s="21"/>
      <c r="KMT136" s="21"/>
      <c r="KMU136" s="21"/>
      <c r="KMV136" s="21"/>
      <c r="KMW136" s="21"/>
      <c r="KMX136" s="21"/>
      <c r="KMY136" s="21"/>
      <c r="KMZ136" s="21"/>
      <c r="KNA136" s="21"/>
      <c r="KNB136" s="21"/>
      <c r="KNC136" s="21"/>
      <c r="KND136" s="21"/>
      <c r="KNE136" s="21"/>
      <c r="KNF136" s="21"/>
      <c r="KNG136" s="21"/>
      <c r="KNH136" s="21"/>
      <c r="KNI136" s="21"/>
      <c r="KNJ136" s="21"/>
      <c r="KNK136" s="21"/>
      <c r="KNL136" s="21"/>
      <c r="KNM136" s="21"/>
      <c r="KNN136" s="21"/>
      <c r="KNO136" s="21"/>
      <c r="KNP136" s="21"/>
      <c r="KNQ136" s="21"/>
      <c r="KNR136" s="21"/>
      <c r="KNS136" s="21"/>
      <c r="KNT136" s="21"/>
      <c r="KNU136" s="21"/>
      <c r="KNV136" s="21"/>
      <c r="KNW136" s="21"/>
      <c r="KNX136" s="21"/>
      <c r="KNY136" s="21"/>
      <c r="KNZ136" s="21"/>
      <c r="KOA136" s="21"/>
      <c r="KOB136" s="21"/>
      <c r="KOC136" s="21"/>
      <c r="KOD136" s="21"/>
      <c r="KOE136" s="21"/>
      <c r="KOF136" s="21"/>
      <c r="KOG136" s="21"/>
      <c r="KOH136" s="21"/>
      <c r="KOI136" s="21"/>
      <c r="KOJ136" s="21"/>
      <c r="KOK136" s="21"/>
      <c r="KOL136" s="21"/>
      <c r="KOM136" s="21"/>
      <c r="KON136" s="21"/>
      <c r="KOO136" s="21"/>
      <c r="KOP136" s="21"/>
      <c r="KOQ136" s="21"/>
      <c r="KOR136" s="21"/>
      <c r="KOS136" s="21"/>
      <c r="KOT136" s="21"/>
      <c r="KOU136" s="21"/>
      <c r="KOV136" s="21"/>
      <c r="KOW136" s="21"/>
      <c r="KOX136" s="21"/>
      <c r="KOY136" s="21"/>
      <c r="KOZ136" s="21"/>
      <c r="KPA136" s="21"/>
      <c r="KPB136" s="21"/>
      <c r="KPC136" s="21"/>
      <c r="KPD136" s="21"/>
      <c r="KPE136" s="21"/>
      <c r="KPF136" s="21"/>
      <c r="KPG136" s="21"/>
      <c r="KPH136" s="21"/>
      <c r="KPI136" s="21"/>
      <c r="KPJ136" s="21"/>
      <c r="KPK136" s="21"/>
      <c r="KPL136" s="21"/>
      <c r="KPM136" s="21"/>
      <c r="KPN136" s="21"/>
      <c r="KPO136" s="21"/>
      <c r="KPP136" s="21"/>
      <c r="KPQ136" s="21"/>
      <c r="KPR136" s="21"/>
      <c r="KPS136" s="21"/>
      <c r="KPT136" s="21"/>
      <c r="KPU136" s="21"/>
      <c r="KPV136" s="21"/>
      <c r="KPW136" s="21"/>
      <c r="KPX136" s="21"/>
      <c r="KPY136" s="21"/>
      <c r="KPZ136" s="21"/>
      <c r="KQA136" s="21"/>
      <c r="KQB136" s="21"/>
      <c r="KQC136" s="21"/>
      <c r="KQD136" s="21"/>
      <c r="KQE136" s="21"/>
      <c r="KQF136" s="21"/>
      <c r="KQG136" s="21"/>
      <c r="KQH136" s="21"/>
      <c r="KQI136" s="21"/>
      <c r="KQJ136" s="21"/>
      <c r="KQK136" s="21"/>
      <c r="KQL136" s="21"/>
      <c r="KQM136" s="21"/>
      <c r="KQN136" s="21"/>
      <c r="KQO136" s="21"/>
      <c r="KQP136" s="21"/>
      <c r="KQQ136" s="21"/>
      <c r="KQR136" s="21"/>
      <c r="KQS136" s="21"/>
      <c r="KQT136" s="21"/>
      <c r="KQU136" s="21"/>
      <c r="KQV136" s="21"/>
      <c r="KQW136" s="21"/>
      <c r="KQX136" s="21"/>
      <c r="KQY136" s="21"/>
      <c r="KQZ136" s="21"/>
      <c r="KRA136" s="21"/>
      <c r="KRB136" s="21"/>
      <c r="KRC136" s="21"/>
      <c r="KRD136" s="21"/>
      <c r="KRE136" s="21"/>
      <c r="KRF136" s="21"/>
      <c r="KRG136" s="21"/>
      <c r="KRH136" s="21"/>
      <c r="KRI136" s="21"/>
      <c r="KRJ136" s="21"/>
      <c r="KRK136" s="21"/>
      <c r="KRL136" s="21"/>
      <c r="KRM136" s="21"/>
      <c r="KRN136" s="21"/>
      <c r="KRO136" s="21"/>
      <c r="KRP136" s="21"/>
      <c r="KRQ136" s="21"/>
      <c r="KRR136" s="21"/>
      <c r="KRS136" s="21"/>
      <c r="KRT136" s="21"/>
      <c r="KRU136" s="21"/>
      <c r="KRV136" s="21"/>
      <c r="KRW136" s="21"/>
      <c r="KRX136" s="21"/>
      <c r="KRY136" s="21"/>
      <c r="KRZ136" s="21"/>
      <c r="KSA136" s="21"/>
      <c r="KSB136" s="21"/>
      <c r="KSC136" s="21"/>
      <c r="KSD136" s="21"/>
      <c r="KSE136" s="21"/>
      <c r="KSF136" s="21"/>
      <c r="KSG136" s="21"/>
      <c r="KSH136" s="21"/>
      <c r="KSI136" s="21"/>
      <c r="KSJ136" s="21"/>
      <c r="KSK136" s="21"/>
      <c r="KSL136" s="21"/>
      <c r="KSM136" s="21"/>
      <c r="KSN136" s="21"/>
      <c r="KSO136" s="21"/>
      <c r="KSP136" s="21"/>
      <c r="KSQ136" s="21"/>
      <c r="KSR136" s="21"/>
      <c r="KSS136" s="21"/>
      <c r="KST136" s="21"/>
      <c r="KSU136" s="21"/>
      <c r="KSV136" s="21"/>
      <c r="KSW136" s="21"/>
      <c r="KSX136" s="21"/>
      <c r="KSY136" s="21"/>
      <c r="KSZ136" s="21"/>
      <c r="KTA136" s="21"/>
      <c r="KTB136" s="21"/>
      <c r="KTC136" s="21"/>
      <c r="KTD136" s="21"/>
      <c r="KTE136" s="21"/>
      <c r="KTF136" s="21"/>
      <c r="KTG136" s="21"/>
      <c r="KTH136" s="21"/>
      <c r="KTI136" s="21"/>
      <c r="KTJ136" s="21"/>
      <c r="KTK136" s="21"/>
      <c r="KTL136" s="21"/>
      <c r="KTM136" s="21"/>
      <c r="KTN136" s="21"/>
      <c r="KTO136" s="21"/>
      <c r="KTP136" s="21"/>
      <c r="KTQ136" s="21"/>
      <c r="KTR136" s="21"/>
      <c r="KTS136" s="21"/>
      <c r="KTT136" s="21"/>
      <c r="KTU136" s="21"/>
      <c r="KTV136" s="21"/>
      <c r="KTW136" s="21"/>
      <c r="KTX136" s="21"/>
      <c r="KTY136" s="21"/>
      <c r="KTZ136" s="21"/>
      <c r="KUA136" s="21"/>
      <c r="KUB136" s="21"/>
      <c r="KUC136" s="21"/>
      <c r="KUD136" s="21"/>
      <c r="KUE136" s="21"/>
      <c r="KUF136" s="21"/>
      <c r="KUG136" s="21"/>
      <c r="KUH136" s="21"/>
      <c r="KUI136" s="21"/>
      <c r="KUJ136" s="21"/>
      <c r="KUK136" s="21"/>
      <c r="KUL136" s="21"/>
      <c r="KUM136" s="21"/>
      <c r="KUN136" s="21"/>
      <c r="KUO136" s="21"/>
      <c r="KUP136" s="21"/>
      <c r="KUQ136" s="21"/>
      <c r="KUR136" s="21"/>
      <c r="KUS136" s="21"/>
      <c r="KUT136" s="21"/>
      <c r="KUU136" s="21"/>
      <c r="KUV136" s="21"/>
      <c r="KUW136" s="21"/>
      <c r="KUX136" s="21"/>
      <c r="KUY136" s="21"/>
      <c r="KUZ136" s="21"/>
      <c r="KVA136" s="21"/>
      <c r="KVB136" s="21"/>
      <c r="KVC136" s="21"/>
      <c r="KVD136" s="21"/>
      <c r="KVE136" s="21"/>
      <c r="KVF136" s="21"/>
      <c r="KVG136" s="21"/>
      <c r="KVH136" s="21"/>
      <c r="KVI136" s="21"/>
      <c r="KVJ136" s="21"/>
      <c r="KVK136" s="21"/>
      <c r="KVL136" s="21"/>
      <c r="KVM136" s="21"/>
      <c r="KVN136" s="21"/>
      <c r="KVO136" s="21"/>
      <c r="KVP136" s="21"/>
      <c r="KVQ136" s="21"/>
      <c r="KVR136" s="21"/>
      <c r="KVS136" s="21"/>
      <c r="KVT136" s="21"/>
      <c r="KVU136" s="21"/>
      <c r="KVV136" s="21"/>
      <c r="KVW136" s="21"/>
      <c r="KVX136" s="21"/>
      <c r="KVY136" s="21"/>
      <c r="KVZ136" s="21"/>
      <c r="KWA136" s="21"/>
      <c r="KWB136" s="21"/>
      <c r="KWC136" s="21"/>
      <c r="KWD136" s="21"/>
      <c r="KWE136" s="21"/>
      <c r="KWF136" s="21"/>
      <c r="KWG136" s="21"/>
      <c r="KWH136" s="21"/>
      <c r="KWI136" s="21"/>
      <c r="KWJ136" s="21"/>
      <c r="KWK136" s="21"/>
      <c r="KWL136" s="21"/>
      <c r="KWM136" s="21"/>
      <c r="KWN136" s="21"/>
      <c r="KWO136" s="21"/>
      <c r="KWP136" s="21"/>
      <c r="KWQ136" s="21"/>
      <c r="KWR136" s="21"/>
      <c r="KWS136" s="21"/>
      <c r="KWT136" s="21"/>
      <c r="KWU136" s="21"/>
      <c r="KWV136" s="21"/>
      <c r="KWW136" s="21"/>
      <c r="KWX136" s="21"/>
      <c r="KWY136" s="21"/>
      <c r="KWZ136" s="21"/>
      <c r="KXA136" s="21"/>
      <c r="KXB136" s="21"/>
      <c r="KXC136" s="21"/>
      <c r="KXD136" s="21"/>
      <c r="KXE136" s="21"/>
      <c r="KXF136" s="21"/>
      <c r="KXG136" s="21"/>
      <c r="KXH136" s="21"/>
      <c r="KXI136" s="21"/>
      <c r="KXJ136" s="21"/>
      <c r="KXK136" s="21"/>
      <c r="KXL136" s="21"/>
      <c r="KXM136" s="21"/>
      <c r="KXN136" s="21"/>
      <c r="KXO136" s="21"/>
      <c r="KXP136" s="21"/>
      <c r="KXQ136" s="21"/>
      <c r="KXR136" s="21"/>
      <c r="KXS136" s="21"/>
      <c r="KXT136" s="21"/>
      <c r="KXU136" s="21"/>
      <c r="KXV136" s="21"/>
      <c r="KXW136" s="21"/>
      <c r="KXX136" s="21"/>
      <c r="KXY136" s="21"/>
      <c r="KXZ136" s="21"/>
      <c r="KYA136" s="21"/>
      <c r="KYB136" s="21"/>
      <c r="KYC136" s="21"/>
      <c r="KYD136" s="21"/>
      <c r="KYE136" s="21"/>
      <c r="KYF136" s="21"/>
      <c r="KYG136" s="21"/>
      <c r="KYH136" s="21"/>
      <c r="KYI136" s="21"/>
      <c r="KYJ136" s="21"/>
      <c r="KYK136" s="21"/>
      <c r="KYL136" s="21"/>
      <c r="KYM136" s="21"/>
      <c r="KYN136" s="21"/>
      <c r="KYO136" s="21"/>
      <c r="KYP136" s="21"/>
      <c r="KYQ136" s="21"/>
      <c r="KYR136" s="21"/>
      <c r="KYS136" s="21"/>
      <c r="KYT136" s="21"/>
      <c r="KYU136" s="21"/>
      <c r="KYV136" s="21"/>
      <c r="KYW136" s="21"/>
      <c r="KYX136" s="21"/>
      <c r="KYY136" s="21"/>
      <c r="KYZ136" s="21"/>
      <c r="KZA136" s="21"/>
      <c r="KZB136" s="21"/>
      <c r="KZC136" s="21"/>
      <c r="KZD136" s="21"/>
      <c r="KZE136" s="21"/>
      <c r="KZF136" s="21"/>
      <c r="KZG136" s="21"/>
      <c r="KZH136" s="21"/>
      <c r="KZI136" s="21"/>
      <c r="KZJ136" s="21"/>
      <c r="KZK136" s="21"/>
      <c r="KZL136" s="21"/>
      <c r="KZM136" s="21"/>
      <c r="KZN136" s="21"/>
      <c r="KZO136" s="21"/>
      <c r="KZP136" s="21"/>
      <c r="KZQ136" s="21"/>
      <c r="KZR136" s="21"/>
      <c r="KZS136" s="21"/>
      <c r="KZT136" s="21"/>
      <c r="KZU136" s="21"/>
      <c r="KZV136" s="21"/>
      <c r="KZW136" s="21"/>
      <c r="KZX136" s="21"/>
      <c r="KZY136" s="21"/>
      <c r="KZZ136" s="21"/>
      <c r="LAA136" s="21"/>
      <c r="LAB136" s="21"/>
      <c r="LAC136" s="21"/>
      <c r="LAD136" s="21"/>
      <c r="LAE136" s="21"/>
      <c r="LAF136" s="21"/>
      <c r="LAG136" s="21"/>
      <c r="LAH136" s="21"/>
      <c r="LAI136" s="21"/>
      <c r="LAJ136" s="21"/>
      <c r="LAK136" s="21"/>
      <c r="LAL136" s="21"/>
      <c r="LAM136" s="21"/>
      <c r="LAN136" s="21"/>
      <c r="LAO136" s="21"/>
      <c r="LAP136" s="21"/>
      <c r="LAQ136" s="21"/>
      <c r="LAR136" s="21"/>
      <c r="LAS136" s="21"/>
      <c r="LAT136" s="21"/>
      <c r="LAU136" s="21"/>
      <c r="LAV136" s="21"/>
      <c r="LAW136" s="21"/>
      <c r="LAX136" s="21"/>
      <c r="LAY136" s="21"/>
      <c r="LAZ136" s="21"/>
      <c r="LBA136" s="21"/>
      <c r="LBB136" s="21"/>
      <c r="LBC136" s="21"/>
      <c r="LBD136" s="21"/>
      <c r="LBE136" s="21"/>
      <c r="LBF136" s="21"/>
      <c r="LBG136" s="21"/>
      <c r="LBH136" s="21"/>
      <c r="LBI136" s="21"/>
      <c r="LBJ136" s="21"/>
      <c r="LBK136" s="21"/>
      <c r="LBL136" s="21"/>
      <c r="LBM136" s="21"/>
      <c r="LBN136" s="21"/>
      <c r="LBO136" s="21"/>
      <c r="LBP136" s="21"/>
      <c r="LBQ136" s="21"/>
      <c r="LBR136" s="21"/>
      <c r="LBS136" s="21"/>
      <c r="LBT136" s="21"/>
      <c r="LBU136" s="21"/>
      <c r="LBV136" s="21"/>
      <c r="LBW136" s="21"/>
      <c r="LBX136" s="21"/>
      <c r="LBY136" s="21"/>
      <c r="LBZ136" s="21"/>
      <c r="LCA136" s="21"/>
      <c r="LCB136" s="21"/>
      <c r="LCC136" s="21"/>
      <c r="LCD136" s="21"/>
      <c r="LCE136" s="21"/>
      <c r="LCF136" s="21"/>
      <c r="LCG136" s="21"/>
      <c r="LCH136" s="21"/>
      <c r="LCI136" s="21"/>
      <c r="LCJ136" s="21"/>
      <c r="LCK136" s="21"/>
      <c r="LCL136" s="21"/>
      <c r="LCM136" s="21"/>
      <c r="LCN136" s="21"/>
      <c r="LCO136" s="21"/>
      <c r="LCP136" s="21"/>
      <c r="LCQ136" s="21"/>
      <c r="LCR136" s="21"/>
      <c r="LCS136" s="21"/>
      <c r="LCT136" s="21"/>
      <c r="LCU136" s="21"/>
      <c r="LCV136" s="21"/>
      <c r="LCW136" s="21"/>
      <c r="LCX136" s="21"/>
      <c r="LCY136" s="21"/>
      <c r="LCZ136" s="21"/>
      <c r="LDA136" s="21"/>
      <c r="LDB136" s="21"/>
      <c r="LDC136" s="21"/>
      <c r="LDD136" s="21"/>
      <c r="LDE136" s="21"/>
      <c r="LDF136" s="21"/>
      <c r="LDG136" s="21"/>
      <c r="LDH136" s="21"/>
      <c r="LDI136" s="21"/>
      <c r="LDJ136" s="21"/>
      <c r="LDK136" s="21"/>
      <c r="LDL136" s="21"/>
      <c r="LDM136" s="21"/>
      <c r="LDN136" s="21"/>
      <c r="LDO136" s="21"/>
      <c r="LDP136" s="21"/>
      <c r="LDQ136" s="21"/>
      <c r="LDR136" s="21"/>
      <c r="LDS136" s="21"/>
      <c r="LDT136" s="21"/>
      <c r="LDU136" s="21"/>
      <c r="LDV136" s="21"/>
      <c r="LDW136" s="21"/>
      <c r="LDX136" s="21"/>
      <c r="LDY136" s="21"/>
      <c r="LDZ136" s="21"/>
      <c r="LEA136" s="21"/>
      <c r="LEB136" s="21"/>
      <c r="LEC136" s="21"/>
      <c r="LED136" s="21"/>
      <c r="LEE136" s="21"/>
      <c r="LEF136" s="21"/>
      <c r="LEG136" s="21"/>
      <c r="LEH136" s="21"/>
      <c r="LEI136" s="21"/>
      <c r="LEJ136" s="21"/>
      <c r="LEK136" s="21"/>
      <c r="LEL136" s="21"/>
      <c r="LEM136" s="21"/>
      <c r="LEN136" s="21"/>
      <c r="LEO136" s="21"/>
      <c r="LEP136" s="21"/>
      <c r="LEQ136" s="21"/>
      <c r="LER136" s="21"/>
      <c r="LES136" s="21"/>
      <c r="LET136" s="21"/>
      <c r="LEU136" s="21"/>
      <c r="LEV136" s="21"/>
      <c r="LEW136" s="21"/>
      <c r="LEX136" s="21"/>
      <c r="LEY136" s="21"/>
      <c r="LEZ136" s="21"/>
      <c r="LFA136" s="21"/>
      <c r="LFB136" s="21"/>
      <c r="LFC136" s="21"/>
      <c r="LFD136" s="21"/>
      <c r="LFE136" s="21"/>
      <c r="LFF136" s="21"/>
      <c r="LFG136" s="21"/>
      <c r="LFH136" s="21"/>
      <c r="LFI136" s="21"/>
      <c r="LFJ136" s="21"/>
      <c r="LFK136" s="21"/>
      <c r="LFL136" s="21"/>
      <c r="LFM136" s="21"/>
      <c r="LFN136" s="21"/>
      <c r="LFO136" s="21"/>
      <c r="LFP136" s="21"/>
      <c r="LFQ136" s="21"/>
      <c r="LFR136" s="21"/>
      <c r="LFS136" s="21"/>
      <c r="LFT136" s="21"/>
      <c r="LFU136" s="21"/>
      <c r="LFV136" s="21"/>
      <c r="LFW136" s="21"/>
      <c r="LFX136" s="21"/>
      <c r="LFY136" s="21"/>
      <c r="LFZ136" s="21"/>
      <c r="LGA136" s="21"/>
      <c r="LGB136" s="21"/>
      <c r="LGC136" s="21"/>
      <c r="LGD136" s="21"/>
      <c r="LGE136" s="21"/>
      <c r="LGF136" s="21"/>
      <c r="LGG136" s="21"/>
      <c r="LGH136" s="21"/>
      <c r="LGI136" s="21"/>
      <c r="LGJ136" s="21"/>
      <c r="LGK136" s="21"/>
      <c r="LGL136" s="21"/>
      <c r="LGM136" s="21"/>
      <c r="LGN136" s="21"/>
      <c r="LGO136" s="21"/>
      <c r="LGP136" s="21"/>
      <c r="LGQ136" s="21"/>
      <c r="LGR136" s="21"/>
      <c r="LGS136" s="21"/>
      <c r="LGT136" s="21"/>
      <c r="LGU136" s="21"/>
      <c r="LGV136" s="21"/>
      <c r="LGW136" s="21"/>
      <c r="LGX136" s="21"/>
      <c r="LGY136" s="21"/>
      <c r="LGZ136" s="21"/>
      <c r="LHA136" s="21"/>
      <c r="LHB136" s="21"/>
      <c r="LHC136" s="21"/>
      <c r="LHD136" s="21"/>
      <c r="LHE136" s="21"/>
      <c r="LHF136" s="21"/>
      <c r="LHG136" s="21"/>
      <c r="LHH136" s="21"/>
      <c r="LHI136" s="21"/>
      <c r="LHJ136" s="21"/>
      <c r="LHK136" s="21"/>
      <c r="LHL136" s="21"/>
      <c r="LHM136" s="21"/>
      <c r="LHN136" s="21"/>
      <c r="LHO136" s="21"/>
      <c r="LHP136" s="21"/>
      <c r="LHQ136" s="21"/>
      <c r="LHR136" s="21"/>
      <c r="LHS136" s="21"/>
      <c r="LHT136" s="21"/>
      <c r="LHU136" s="21"/>
      <c r="LHV136" s="21"/>
      <c r="LHW136" s="21"/>
      <c r="LHX136" s="21"/>
      <c r="LHY136" s="21"/>
      <c r="LHZ136" s="21"/>
      <c r="LIA136" s="21"/>
      <c r="LIB136" s="21"/>
      <c r="LIC136" s="21"/>
      <c r="LID136" s="21"/>
      <c r="LIE136" s="21"/>
      <c r="LIF136" s="21"/>
      <c r="LIG136" s="21"/>
      <c r="LIH136" s="21"/>
      <c r="LII136" s="21"/>
      <c r="LIJ136" s="21"/>
      <c r="LIK136" s="21"/>
      <c r="LIL136" s="21"/>
      <c r="LIM136" s="21"/>
      <c r="LIN136" s="21"/>
      <c r="LIO136" s="21"/>
      <c r="LIP136" s="21"/>
      <c r="LIQ136" s="21"/>
      <c r="LIR136" s="21"/>
      <c r="LIS136" s="21"/>
      <c r="LIT136" s="21"/>
      <c r="LIU136" s="21"/>
      <c r="LIV136" s="21"/>
      <c r="LIW136" s="21"/>
      <c r="LIX136" s="21"/>
      <c r="LIY136" s="21"/>
      <c r="LIZ136" s="21"/>
      <c r="LJA136" s="21"/>
      <c r="LJB136" s="21"/>
      <c r="LJC136" s="21"/>
      <c r="LJD136" s="21"/>
      <c r="LJE136" s="21"/>
      <c r="LJF136" s="21"/>
      <c r="LJG136" s="21"/>
      <c r="LJH136" s="21"/>
      <c r="LJI136" s="21"/>
      <c r="LJJ136" s="21"/>
      <c r="LJK136" s="21"/>
      <c r="LJL136" s="21"/>
      <c r="LJM136" s="21"/>
      <c r="LJN136" s="21"/>
      <c r="LJO136" s="21"/>
      <c r="LJP136" s="21"/>
      <c r="LJQ136" s="21"/>
      <c r="LJR136" s="21"/>
      <c r="LJS136" s="21"/>
      <c r="LJT136" s="21"/>
      <c r="LJU136" s="21"/>
      <c r="LJV136" s="21"/>
      <c r="LJW136" s="21"/>
      <c r="LJX136" s="21"/>
      <c r="LJY136" s="21"/>
      <c r="LJZ136" s="21"/>
      <c r="LKA136" s="21"/>
      <c r="LKB136" s="21"/>
      <c r="LKC136" s="21"/>
      <c r="LKD136" s="21"/>
      <c r="LKE136" s="21"/>
      <c r="LKF136" s="21"/>
      <c r="LKG136" s="21"/>
      <c r="LKH136" s="21"/>
      <c r="LKI136" s="21"/>
      <c r="LKJ136" s="21"/>
      <c r="LKK136" s="21"/>
      <c r="LKL136" s="21"/>
      <c r="LKM136" s="21"/>
      <c r="LKN136" s="21"/>
      <c r="LKO136" s="21"/>
      <c r="LKP136" s="21"/>
      <c r="LKQ136" s="21"/>
      <c r="LKR136" s="21"/>
      <c r="LKS136" s="21"/>
      <c r="LKT136" s="21"/>
      <c r="LKU136" s="21"/>
      <c r="LKV136" s="21"/>
      <c r="LKW136" s="21"/>
      <c r="LKX136" s="21"/>
      <c r="LKY136" s="21"/>
      <c r="LKZ136" s="21"/>
      <c r="LLA136" s="21"/>
      <c r="LLB136" s="21"/>
      <c r="LLC136" s="21"/>
      <c r="LLD136" s="21"/>
      <c r="LLE136" s="21"/>
      <c r="LLF136" s="21"/>
      <c r="LLG136" s="21"/>
      <c r="LLH136" s="21"/>
      <c r="LLI136" s="21"/>
      <c r="LLJ136" s="21"/>
      <c r="LLK136" s="21"/>
      <c r="LLL136" s="21"/>
      <c r="LLM136" s="21"/>
      <c r="LLN136" s="21"/>
      <c r="LLO136" s="21"/>
      <c r="LLP136" s="21"/>
      <c r="LLQ136" s="21"/>
      <c r="LLR136" s="21"/>
      <c r="LLS136" s="21"/>
      <c r="LLT136" s="21"/>
      <c r="LLU136" s="21"/>
      <c r="LLV136" s="21"/>
      <c r="LLW136" s="21"/>
      <c r="LLX136" s="21"/>
      <c r="LLY136" s="21"/>
      <c r="LLZ136" s="21"/>
      <c r="LMA136" s="21"/>
      <c r="LMB136" s="21"/>
      <c r="LMC136" s="21"/>
      <c r="LMD136" s="21"/>
      <c r="LME136" s="21"/>
      <c r="LMF136" s="21"/>
      <c r="LMG136" s="21"/>
      <c r="LMH136" s="21"/>
      <c r="LMI136" s="21"/>
      <c r="LMJ136" s="21"/>
      <c r="LMK136" s="21"/>
      <c r="LML136" s="21"/>
      <c r="LMM136" s="21"/>
      <c r="LMN136" s="21"/>
      <c r="LMO136" s="21"/>
      <c r="LMP136" s="21"/>
      <c r="LMQ136" s="21"/>
      <c r="LMR136" s="21"/>
      <c r="LMS136" s="21"/>
      <c r="LMT136" s="21"/>
      <c r="LMU136" s="21"/>
      <c r="LMV136" s="21"/>
      <c r="LMW136" s="21"/>
      <c r="LMX136" s="21"/>
      <c r="LMY136" s="21"/>
      <c r="LMZ136" s="21"/>
      <c r="LNA136" s="21"/>
      <c r="LNB136" s="21"/>
      <c r="LNC136" s="21"/>
      <c r="LND136" s="21"/>
      <c r="LNE136" s="21"/>
      <c r="LNF136" s="21"/>
      <c r="LNG136" s="21"/>
      <c r="LNH136" s="21"/>
      <c r="LNI136" s="21"/>
      <c r="LNJ136" s="21"/>
      <c r="LNK136" s="21"/>
      <c r="LNL136" s="21"/>
      <c r="LNM136" s="21"/>
      <c r="LNN136" s="21"/>
      <c r="LNO136" s="21"/>
      <c r="LNP136" s="21"/>
      <c r="LNQ136" s="21"/>
      <c r="LNR136" s="21"/>
      <c r="LNS136" s="21"/>
      <c r="LNT136" s="21"/>
      <c r="LNU136" s="21"/>
      <c r="LNV136" s="21"/>
      <c r="LNW136" s="21"/>
      <c r="LNX136" s="21"/>
      <c r="LNY136" s="21"/>
      <c r="LNZ136" s="21"/>
      <c r="LOA136" s="21"/>
      <c r="LOB136" s="21"/>
      <c r="LOC136" s="21"/>
      <c r="LOD136" s="21"/>
      <c r="LOE136" s="21"/>
      <c r="LOF136" s="21"/>
      <c r="LOG136" s="21"/>
      <c r="LOH136" s="21"/>
      <c r="LOI136" s="21"/>
      <c r="LOJ136" s="21"/>
      <c r="LOK136" s="21"/>
      <c r="LOL136" s="21"/>
      <c r="LOM136" s="21"/>
      <c r="LON136" s="21"/>
      <c r="LOO136" s="21"/>
      <c r="LOP136" s="21"/>
      <c r="LOQ136" s="21"/>
      <c r="LOR136" s="21"/>
      <c r="LOS136" s="21"/>
      <c r="LOT136" s="21"/>
      <c r="LOU136" s="21"/>
      <c r="LOV136" s="21"/>
      <c r="LOW136" s="21"/>
      <c r="LOX136" s="21"/>
      <c r="LOY136" s="21"/>
      <c r="LOZ136" s="21"/>
      <c r="LPA136" s="21"/>
      <c r="LPB136" s="21"/>
      <c r="LPC136" s="21"/>
      <c r="LPD136" s="21"/>
      <c r="LPE136" s="21"/>
      <c r="LPF136" s="21"/>
      <c r="LPG136" s="21"/>
      <c r="LPH136" s="21"/>
      <c r="LPI136" s="21"/>
      <c r="LPJ136" s="21"/>
      <c r="LPK136" s="21"/>
      <c r="LPL136" s="21"/>
      <c r="LPM136" s="21"/>
      <c r="LPN136" s="21"/>
      <c r="LPO136" s="21"/>
      <c r="LPP136" s="21"/>
      <c r="LPQ136" s="21"/>
      <c r="LPR136" s="21"/>
      <c r="LPS136" s="21"/>
      <c r="LPT136" s="21"/>
      <c r="LPU136" s="21"/>
      <c r="LPV136" s="21"/>
      <c r="LPW136" s="21"/>
      <c r="LPX136" s="21"/>
      <c r="LPY136" s="21"/>
      <c r="LPZ136" s="21"/>
      <c r="LQA136" s="21"/>
      <c r="LQB136" s="21"/>
      <c r="LQC136" s="21"/>
      <c r="LQD136" s="21"/>
      <c r="LQE136" s="21"/>
      <c r="LQF136" s="21"/>
      <c r="LQG136" s="21"/>
      <c r="LQH136" s="21"/>
      <c r="LQI136" s="21"/>
      <c r="LQJ136" s="21"/>
      <c r="LQK136" s="21"/>
      <c r="LQL136" s="21"/>
      <c r="LQM136" s="21"/>
      <c r="LQN136" s="21"/>
      <c r="LQO136" s="21"/>
      <c r="LQP136" s="21"/>
      <c r="LQQ136" s="21"/>
      <c r="LQR136" s="21"/>
      <c r="LQS136" s="21"/>
      <c r="LQT136" s="21"/>
      <c r="LQU136" s="21"/>
      <c r="LQV136" s="21"/>
      <c r="LQW136" s="21"/>
      <c r="LQX136" s="21"/>
      <c r="LQY136" s="21"/>
      <c r="LQZ136" s="21"/>
      <c r="LRA136" s="21"/>
      <c r="LRB136" s="21"/>
      <c r="LRC136" s="21"/>
      <c r="LRD136" s="21"/>
      <c r="LRE136" s="21"/>
      <c r="LRF136" s="21"/>
      <c r="LRG136" s="21"/>
      <c r="LRH136" s="21"/>
      <c r="LRI136" s="21"/>
      <c r="LRJ136" s="21"/>
      <c r="LRK136" s="21"/>
      <c r="LRL136" s="21"/>
      <c r="LRM136" s="21"/>
      <c r="LRN136" s="21"/>
      <c r="LRO136" s="21"/>
      <c r="LRP136" s="21"/>
      <c r="LRQ136" s="21"/>
      <c r="LRR136" s="21"/>
      <c r="LRS136" s="21"/>
      <c r="LRT136" s="21"/>
      <c r="LRU136" s="21"/>
      <c r="LRV136" s="21"/>
      <c r="LRW136" s="21"/>
      <c r="LRX136" s="21"/>
      <c r="LRY136" s="21"/>
      <c r="LRZ136" s="21"/>
      <c r="LSA136" s="21"/>
      <c r="LSB136" s="21"/>
      <c r="LSC136" s="21"/>
      <c r="LSD136" s="21"/>
      <c r="LSE136" s="21"/>
      <c r="LSF136" s="21"/>
      <c r="LSG136" s="21"/>
      <c r="LSH136" s="21"/>
      <c r="LSI136" s="21"/>
      <c r="LSJ136" s="21"/>
      <c r="LSK136" s="21"/>
      <c r="LSL136" s="21"/>
      <c r="LSM136" s="21"/>
      <c r="LSN136" s="21"/>
      <c r="LSO136" s="21"/>
      <c r="LSP136" s="21"/>
      <c r="LSQ136" s="21"/>
      <c r="LSR136" s="21"/>
      <c r="LSS136" s="21"/>
      <c r="LST136" s="21"/>
      <c r="LSU136" s="21"/>
      <c r="LSV136" s="21"/>
      <c r="LSW136" s="21"/>
      <c r="LSX136" s="21"/>
      <c r="LSY136" s="21"/>
      <c r="LSZ136" s="21"/>
      <c r="LTA136" s="21"/>
      <c r="LTB136" s="21"/>
      <c r="LTC136" s="21"/>
      <c r="LTD136" s="21"/>
      <c r="LTE136" s="21"/>
      <c r="LTF136" s="21"/>
      <c r="LTG136" s="21"/>
      <c r="LTH136" s="21"/>
      <c r="LTI136" s="21"/>
      <c r="LTJ136" s="21"/>
      <c r="LTK136" s="21"/>
      <c r="LTL136" s="21"/>
      <c r="LTM136" s="21"/>
      <c r="LTN136" s="21"/>
      <c r="LTO136" s="21"/>
      <c r="LTP136" s="21"/>
      <c r="LTQ136" s="21"/>
      <c r="LTR136" s="21"/>
      <c r="LTS136" s="21"/>
      <c r="LTT136" s="21"/>
      <c r="LTU136" s="21"/>
      <c r="LTV136" s="21"/>
      <c r="LTW136" s="21"/>
      <c r="LTX136" s="21"/>
      <c r="LTY136" s="21"/>
      <c r="LTZ136" s="21"/>
      <c r="LUA136" s="21"/>
      <c r="LUB136" s="21"/>
      <c r="LUC136" s="21"/>
      <c r="LUD136" s="21"/>
      <c r="LUE136" s="21"/>
      <c r="LUF136" s="21"/>
      <c r="LUG136" s="21"/>
      <c r="LUH136" s="21"/>
      <c r="LUI136" s="21"/>
      <c r="LUJ136" s="21"/>
      <c r="LUK136" s="21"/>
      <c r="LUL136" s="21"/>
      <c r="LUM136" s="21"/>
      <c r="LUN136" s="21"/>
      <c r="LUO136" s="21"/>
      <c r="LUP136" s="21"/>
      <c r="LUQ136" s="21"/>
      <c r="LUR136" s="21"/>
      <c r="LUS136" s="21"/>
      <c r="LUT136" s="21"/>
      <c r="LUU136" s="21"/>
      <c r="LUV136" s="21"/>
      <c r="LUW136" s="21"/>
      <c r="LUX136" s="21"/>
      <c r="LUY136" s="21"/>
      <c r="LUZ136" s="21"/>
      <c r="LVA136" s="21"/>
      <c r="LVB136" s="21"/>
      <c r="LVC136" s="21"/>
      <c r="LVD136" s="21"/>
      <c r="LVE136" s="21"/>
      <c r="LVF136" s="21"/>
      <c r="LVG136" s="21"/>
      <c r="LVH136" s="21"/>
      <c r="LVI136" s="21"/>
      <c r="LVJ136" s="21"/>
      <c r="LVK136" s="21"/>
      <c r="LVL136" s="21"/>
      <c r="LVM136" s="21"/>
      <c r="LVN136" s="21"/>
      <c r="LVO136" s="21"/>
      <c r="LVP136" s="21"/>
      <c r="LVQ136" s="21"/>
      <c r="LVR136" s="21"/>
      <c r="LVS136" s="21"/>
      <c r="LVT136" s="21"/>
      <c r="LVU136" s="21"/>
      <c r="LVV136" s="21"/>
      <c r="LVW136" s="21"/>
      <c r="LVX136" s="21"/>
      <c r="LVY136" s="21"/>
      <c r="LVZ136" s="21"/>
      <c r="LWA136" s="21"/>
      <c r="LWB136" s="21"/>
      <c r="LWC136" s="21"/>
      <c r="LWD136" s="21"/>
      <c r="LWE136" s="21"/>
      <c r="LWF136" s="21"/>
      <c r="LWG136" s="21"/>
      <c r="LWH136" s="21"/>
      <c r="LWI136" s="21"/>
      <c r="LWJ136" s="21"/>
      <c r="LWK136" s="21"/>
      <c r="LWL136" s="21"/>
      <c r="LWM136" s="21"/>
      <c r="LWN136" s="21"/>
      <c r="LWO136" s="21"/>
      <c r="LWP136" s="21"/>
      <c r="LWQ136" s="21"/>
      <c r="LWR136" s="21"/>
      <c r="LWS136" s="21"/>
      <c r="LWT136" s="21"/>
      <c r="LWU136" s="21"/>
      <c r="LWV136" s="21"/>
      <c r="LWW136" s="21"/>
      <c r="LWX136" s="21"/>
      <c r="LWY136" s="21"/>
      <c r="LWZ136" s="21"/>
      <c r="LXA136" s="21"/>
      <c r="LXB136" s="21"/>
      <c r="LXC136" s="21"/>
      <c r="LXD136" s="21"/>
      <c r="LXE136" s="21"/>
      <c r="LXF136" s="21"/>
      <c r="LXG136" s="21"/>
      <c r="LXH136" s="21"/>
      <c r="LXI136" s="21"/>
      <c r="LXJ136" s="21"/>
      <c r="LXK136" s="21"/>
      <c r="LXL136" s="21"/>
      <c r="LXM136" s="21"/>
      <c r="LXN136" s="21"/>
      <c r="LXO136" s="21"/>
      <c r="LXP136" s="21"/>
      <c r="LXQ136" s="21"/>
      <c r="LXR136" s="21"/>
      <c r="LXS136" s="21"/>
      <c r="LXT136" s="21"/>
      <c r="LXU136" s="21"/>
      <c r="LXV136" s="21"/>
      <c r="LXW136" s="21"/>
      <c r="LXX136" s="21"/>
      <c r="LXY136" s="21"/>
      <c r="LXZ136" s="21"/>
      <c r="LYA136" s="21"/>
      <c r="LYB136" s="21"/>
      <c r="LYC136" s="21"/>
      <c r="LYD136" s="21"/>
      <c r="LYE136" s="21"/>
      <c r="LYF136" s="21"/>
      <c r="LYG136" s="21"/>
      <c r="LYH136" s="21"/>
      <c r="LYI136" s="21"/>
      <c r="LYJ136" s="21"/>
      <c r="LYK136" s="21"/>
      <c r="LYL136" s="21"/>
      <c r="LYM136" s="21"/>
      <c r="LYN136" s="21"/>
      <c r="LYO136" s="21"/>
      <c r="LYP136" s="21"/>
      <c r="LYQ136" s="21"/>
      <c r="LYR136" s="21"/>
      <c r="LYS136" s="21"/>
      <c r="LYT136" s="21"/>
      <c r="LYU136" s="21"/>
      <c r="LYV136" s="21"/>
      <c r="LYW136" s="21"/>
      <c r="LYX136" s="21"/>
      <c r="LYY136" s="21"/>
      <c r="LYZ136" s="21"/>
      <c r="LZA136" s="21"/>
      <c r="LZB136" s="21"/>
      <c r="LZC136" s="21"/>
      <c r="LZD136" s="21"/>
      <c r="LZE136" s="21"/>
      <c r="LZF136" s="21"/>
      <c r="LZG136" s="21"/>
      <c r="LZH136" s="21"/>
      <c r="LZI136" s="21"/>
      <c r="LZJ136" s="21"/>
      <c r="LZK136" s="21"/>
      <c r="LZL136" s="21"/>
      <c r="LZM136" s="21"/>
      <c r="LZN136" s="21"/>
      <c r="LZO136" s="21"/>
      <c r="LZP136" s="21"/>
      <c r="LZQ136" s="21"/>
      <c r="LZR136" s="21"/>
      <c r="LZS136" s="21"/>
      <c r="LZT136" s="21"/>
      <c r="LZU136" s="21"/>
      <c r="LZV136" s="21"/>
      <c r="LZW136" s="21"/>
      <c r="LZX136" s="21"/>
      <c r="LZY136" s="21"/>
      <c r="LZZ136" s="21"/>
      <c r="MAA136" s="21"/>
      <c r="MAB136" s="21"/>
      <c r="MAC136" s="21"/>
      <c r="MAD136" s="21"/>
      <c r="MAE136" s="21"/>
      <c r="MAF136" s="21"/>
      <c r="MAG136" s="21"/>
      <c r="MAH136" s="21"/>
      <c r="MAI136" s="21"/>
      <c r="MAJ136" s="21"/>
      <c r="MAK136" s="21"/>
      <c r="MAL136" s="21"/>
      <c r="MAM136" s="21"/>
      <c r="MAN136" s="21"/>
      <c r="MAO136" s="21"/>
      <c r="MAP136" s="21"/>
      <c r="MAQ136" s="21"/>
      <c r="MAR136" s="21"/>
      <c r="MAS136" s="21"/>
      <c r="MAT136" s="21"/>
      <c r="MAU136" s="21"/>
      <c r="MAV136" s="21"/>
      <c r="MAW136" s="21"/>
      <c r="MAX136" s="21"/>
      <c r="MAY136" s="21"/>
      <c r="MAZ136" s="21"/>
      <c r="MBA136" s="21"/>
      <c r="MBB136" s="21"/>
      <c r="MBC136" s="21"/>
      <c r="MBD136" s="21"/>
      <c r="MBE136" s="21"/>
      <c r="MBF136" s="21"/>
      <c r="MBG136" s="21"/>
      <c r="MBH136" s="21"/>
      <c r="MBI136" s="21"/>
      <c r="MBJ136" s="21"/>
      <c r="MBK136" s="21"/>
      <c r="MBL136" s="21"/>
      <c r="MBM136" s="21"/>
      <c r="MBN136" s="21"/>
      <c r="MBO136" s="21"/>
      <c r="MBP136" s="21"/>
      <c r="MBQ136" s="21"/>
      <c r="MBR136" s="21"/>
      <c r="MBS136" s="21"/>
      <c r="MBT136" s="21"/>
      <c r="MBU136" s="21"/>
      <c r="MBV136" s="21"/>
      <c r="MBW136" s="21"/>
      <c r="MBX136" s="21"/>
      <c r="MBY136" s="21"/>
      <c r="MBZ136" s="21"/>
      <c r="MCA136" s="21"/>
      <c r="MCB136" s="21"/>
      <c r="MCC136" s="21"/>
      <c r="MCD136" s="21"/>
      <c r="MCE136" s="21"/>
      <c r="MCF136" s="21"/>
      <c r="MCG136" s="21"/>
      <c r="MCH136" s="21"/>
      <c r="MCI136" s="21"/>
      <c r="MCJ136" s="21"/>
      <c r="MCK136" s="21"/>
      <c r="MCL136" s="21"/>
      <c r="MCM136" s="21"/>
      <c r="MCN136" s="21"/>
      <c r="MCO136" s="21"/>
      <c r="MCP136" s="21"/>
      <c r="MCQ136" s="21"/>
      <c r="MCR136" s="21"/>
      <c r="MCS136" s="21"/>
      <c r="MCT136" s="21"/>
      <c r="MCU136" s="21"/>
      <c r="MCV136" s="21"/>
      <c r="MCW136" s="21"/>
      <c r="MCX136" s="21"/>
      <c r="MCY136" s="21"/>
      <c r="MCZ136" s="21"/>
      <c r="MDA136" s="21"/>
      <c r="MDB136" s="21"/>
      <c r="MDC136" s="21"/>
      <c r="MDD136" s="21"/>
      <c r="MDE136" s="21"/>
      <c r="MDF136" s="21"/>
      <c r="MDG136" s="21"/>
      <c r="MDH136" s="21"/>
      <c r="MDI136" s="21"/>
      <c r="MDJ136" s="21"/>
      <c r="MDK136" s="21"/>
      <c r="MDL136" s="21"/>
      <c r="MDM136" s="21"/>
      <c r="MDN136" s="21"/>
      <c r="MDO136" s="21"/>
      <c r="MDP136" s="21"/>
      <c r="MDQ136" s="21"/>
      <c r="MDR136" s="21"/>
      <c r="MDS136" s="21"/>
      <c r="MDT136" s="21"/>
      <c r="MDU136" s="21"/>
      <c r="MDV136" s="21"/>
      <c r="MDW136" s="21"/>
      <c r="MDX136" s="21"/>
      <c r="MDY136" s="21"/>
      <c r="MDZ136" s="21"/>
      <c r="MEA136" s="21"/>
      <c r="MEB136" s="21"/>
      <c r="MEC136" s="21"/>
      <c r="MED136" s="21"/>
      <c r="MEE136" s="21"/>
      <c r="MEF136" s="21"/>
      <c r="MEG136" s="21"/>
      <c r="MEH136" s="21"/>
      <c r="MEI136" s="21"/>
      <c r="MEJ136" s="21"/>
      <c r="MEK136" s="21"/>
      <c r="MEL136" s="21"/>
      <c r="MEM136" s="21"/>
      <c r="MEN136" s="21"/>
      <c r="MEO136" s="21"/>
      <c r="MEP136" s="21"/>
      <c r="MEQ136" s="21"/>
      <c r="MER136" s="21"/>
      <c r="MES136" s="21"/>
      <c r="MET136" s="21"/>
      <c r="MEU136" s="21"/>
      <c r="MEV136" s="21"/>
      <c r="MEW136" s="21"/>
      <c r="MEX136" s="21"/>
      <c r="MEY136" s="21"/>
      <c r="MEZ136" s="21"/>
      <c r="MFA136" s="21"/>
      <c r="MFB136" s="21"/>
      <c r="MFC136" s="21"/>
      <c r="MFD136" s="21"/>
      <c r="MFE136" s="21"/>
      <c r="MFF136" s="21"/>
      <c r="MFG136" s="21"/>
      <c r="MFH136" s="21"/>
      <c r="MFI136" s="21"/>
      <c r="MFJ136" s="21"/>
      <c r="MFK136" s="21"/>
      <c r="MFL136" s="21"/>
      <c r="MFM136" s="21"/>
      <c r="MFN136" s="21"/>
      <c r="MFO136" s="21"/>
      <c r="MFP136" s="21"/>
      <c r="MFQ136" s="21"/>
      <c r="MFR136" s="21"/>
      <c r="MFS136" s="21"/>
      <c r="MFT136" s="21"/>
      <c r="MFU136" s="21"/>
      <c r="MFV136" s="21"/>
      <c r="MFW136" s="21"/>
      <c r="MFX136" s="21"/>
      <c r="MFY136" s="21"/>
      <c r="MFZ136" s="21"/>
      <c r="MGA136" s="21"/>
      <c r="MGB136" s="21"/>
      <c r="MGC136" s="21"/>
      <c r="MGD136" s="21"/>
      <c r="MGE136" s="21"/>
      <c r="MGF136" s="21"/>
      <c r="MGG136" s="21"/>
      <c r="MGH136" s="21"/>
      <c r="MGI136" s="21"/>
      <c r="MGJ136" s="21"/>
      <c r="MGK136" s="21"/>
      <c r="MGL136" s="21"/>
      <c r="MGM136" s="21"/>
      <c r="MGN136" s="21"/>
      <c r="MGO136" s="21"/>
      <c r="MGP136" s="21"/>
      <c r="MGQ136" s="21"/>
      <c r="MGR136" s="21"/>
      <c r="MGS136" s="21"/>
      <c r="MGT136" s="21"/>
      <c r="MGU136" s="21"/>
      <c r="MGV136" s="21"/>
      <c r="MGW136" s="21"/>
      <c r="MGX136" s="21"/>
      <c r="MGY136" s="21"/>
      <c r="MGZ136" s="21"/>
      <c r="MHA136" s="21"/>
      <c r="MHB136" s="21"/>
      <c r="MHC136" s="21"/>
      <c r="MHD136" s="21"/>
      <c r="MHE136" s="21"/>
      <c r="MHF136" s="21"/>
      <c r="MHG136" s="21"/>
      <c r="MHH136" s="21"/>
      <c r="MHI136" s="21"/>
      <c r="MHJ136" s="21"/>
      <c r="MHK136" s="21"/>
      <c r="MHL136" s="21"/>
      <c r="MHM136" s="21"/>
      <c r="MHN136" s="21"/>
      <c r="MHO136" s="21"/>
      <c r="MHP136" s="21"/>
      <c r="MHQ136" s="21"/>
      <c r="MHR136" s="21"/>
      <c r="MHS136" s="21"/>
      <c r="MHT136" s="21"/>
      <c r="MHU136" s="21"/>
      <c r="MHV136" s="21"/>
      <c r="MHW136" s="21"/>
      <c r="MHX136" s="21"/>
      <c r="MHY136" s="21"/>
      <c r="MHZ136" s="21"/>
      <c r="MIA136" s="21"/>
      <c r="MIB136" s="21"/>
      <c r="MIC136" s="21"/>
      <c r="MID136" s="21"/>
      <c r="MIE136" s="21"/>
      <c r="MIF136" s="21"/>
      <c r="MIG136" s="21"/>
      <c r="MIH136" s="21"/>
      <c r="MII136" s="21"/>
      <c r="MIJ136" s="21"/>
      <c r="MIK136" s="21"/>
      <c r="MIL136" s="21"/>
      <c r="MIM136" s="21"/>
      <c r="MIN136" s="21"/>
      <c r="MIO136" s="21"/>
      <c r="MIP136" s="21"/>
      <c r="MIQ136" s="21"/>
      <c r="MIR136" s="21"/>
      <c r="MIS136" s="21"/>
      <c r="MIT136" s="21"/>
      <c r="MIU136" s="21"/>
      <c r="MIV136" s="21"/>
      <c r="MIW136" s="21"/>
      <c r="MIX136" s="21"/>
      <c r="MIY136" s="21"/>
      <c r="MIZ136" s="21"/>
      <c r="MJA136" s="21"/>
      <c r="MJB136" s="21"/>
      <c r="MJC136" s="21"/>
      <c r="MJD136" s="21"/>
      <c r="MJE136" s="21"/>
      <c r="MJF136" s="21"/>
      <c r="MJG136" s="21"/>
      <c r="MJH136" s="21"/>
      <c r="MJI136" s="21"/>
      <c r="MJJ136" s="21"/>
      <c r="MJK136" s="21"/>
      <c r="MJL136" s="21"/>
      <c r="MJM136" s="21"/>
      <c r="MJN136" s="21"/>
      <c r="MJO136" s="21"/>
      <c r="MJP136" s="21"/>
      <c r="MJQ136" s="21"/>
      <c r="MJR136" s="21"/>
      <c r="MJS136" s="21"/>
      <c r="MJT136" s="21"/>
      <c r="MJU136" s="21"/>
      <c r="MJV136" s="21"/>
      <c r="MJW136" s="21"/>
      <c r="MJX136" s="21"/>
      <c r="MJY136" s="21"/>
      <c r="MJZ136" s="21"/>
      <c r="MKA136" s="21"/>
      <c r="MKB136" s="21"/>
      <c r="MKC136" s="21"/>
      <c r="MKD136" s="21"/>
      <c r="MKE136" s="21"/>
      <c r="MKF136" s="21"/>
      <c r="MKG136" s="21"/>
      <c r="MKH136" s="21"/>
      <c r="MKI136" s="21"/>
      <c r="MKJ136" s="21"/>
      <c r="MKK136" s="21"/>
      <c r="MKL136" s="21"/>
      <c r="MKM136" s="21"/>
      <c r="MKN136" s="21"/>
      <c r="MKO136" s="21"/>
      <c r="MKP136" s="21"/>
      <c r="MKQ136" s="21"/>
      <c r="MKR136" s="21"/>
      <c r="MKS136" s="21"/>
      <c r="MKT136" s="21"/>
      <c r="MKU136" s="21"/>
      <c r="MKV136" s="21"/>
      <c r="MKW136" s="21"/>
      <c r="MKX136" s="21"/>
      <c r="MKY136" s="21"/>
      <c r="MKZ136" s="21"/>
      <c r="MLA136" s="21"/>
      <c r="MLB136" s="21"/>
      <c r="MLC136" s="21"/>
      <c r="MLD136" s="21"/>
      <c r="MLE136" s="21"/>
      <c r="MLF136" s="21"/>
      <c r="MLG136" s="21"/>
      <c r="MLH136" s="21"/>
      <c r="MLI136" s="21"/>
      <c r="MLJ136" s="21"/>
      <c r="MLK136" s="21"/>
      <c r="MLL136" s="21"/>
      <c r="MLM136" s="21"/>
      <c r="MLN136" s="21"/>
      <c r="MLO136" s="21"/>
      <c r="MLP136" s="21"/>
      <c r="MLQ136" s="21"/>
      <c r="MLR136" s="21"/>
      <c r="MLS136" s="21"/>
      <c r="MLT136" s="21"/>
      <c r="MLU136" s="21"/>
      <c r="MLV136" s="21"/>
      <c r="MLW136" s="21"/>
      <c r="MLX136" s="21"/>
      <c r="MLY136" s="21"/>
      <c r="MLZ136" s="21"/>
      <c r="MMA136" s="21"/>
      <c r="MMB136" s="21"/>
      <c r="MMC136" s="21"/>
      <c r="MMD136" s="21"/>
      <c r="MME136" s="21"/>
      <c r="MMF136" s="21"/>
      <c r="MMG136" s="21"/>
      <c r="MMH136" s="21"/>
      <c r="MMI136" s="21"/>
      <c r="MMJ136" s="21"/>
      <c r="MMK136" s="21"/>
      <c r="MML136" s="21"/>
      <c r="MMM136" s="21"/>
      <c r="MMN136" s="21"/>
      <c r="MMO136" s="21"/>
      <c r="MMP136" s="21"/>
      <c r="MMQ136" s="21"/>
      <c r="MMR136" s="21"/>
      <c r="MMS136" s="21"/>
      <c r="MMT136" s="21"/>
      <c r="MMU136" s="21"/>
      <c r="MMV136" s="21"/>
      <c r="MMW136" s="21"/>
      <c r="MMX136" s="21"/>
      <c r="MMY136" s="21"/>
      <c r="MMZ136" s="21"/>
      <c r="MNA136" s="21"/>
      <c r="MNB136" s="21"/>
      <c r="MNC136" s="21"/>
      <c r="MND136" s="21"/>
      <c r="MNE136" s="21"/>
      <c r="MNF136" s="21"/>
      <c r="MNG136" s="21"/>
      <c r="MNH136" s="21"/>
      <c r="MNI136" s="21"/>
      <c r="MNJ136" s="21"/>
      <c r="MNK136" s="21"/>
      <c r="MNL136" s="21"/>
      <c r="MNM136" s="21"/>
      <c r="MNN136" s="21"/>
      <c r="MNO136" s="21"/>
      <c r="MNP136" s="21"/>
      <c r="MNQ136" s="21"/>
      <c r="MNR136" s="21"/>
      <c r="MNS136" s="21"/>
      <c r="MNT136" s="21"/>
      <c r="MNU136" s="21"/>
      <c r="MNV136" s="21"/>
      <c r="MNW136" s="21"/>
      <c r="MNX136" s="21"/>
      <c r="MNY136" s="21"/>
      <c r="MNZ136" s="21"/>
      <c r="MOA136" s="21"/>
      <c r="MOB136" s="21"/>
      <c r="MOC136" s="21"/>
      <c r="MOD136" s="21"/>
      <c r="MOE136" s="21"/>
      <c r="MOF136" s="21"/>
      <c r="MOG136" s="21"/>
      <c r="MOH136" s="21"/>
      <c r="MOI136" s="21"/>
      <c r="MOJ136" s="21"/>
      <c r="MOK136" s="21"/>
      <c r="MOL136" s="21"/>
      <c r="MOM136" s="21"/>
      <c r="MON136" s="21"/>
      <c r="MOO136" s="21"/>
      <c r="MOP136" s="21"/>
      <c r="MOQ136" s="21"/>
      <c r="MOR136" s="21"/>
      <c r="MOS136" s="21"/>
      <c r="MOT136" s="21"/>
      <c r="MOU136" s="21"/>
      <c r="MOV136" s="21"/>
      <c r="MOW136" s="21"/>
      <c r="MOX136" s="21"/>
      <c r="MOY136" s="21"/>
      <c r="MOZ136" s="21"/>
      <c r="MPA136" s="21"/>
      <c r="MPB136" s="21"/>
      <c r="MPC136" s="21"/>
      <c r="MPD136" s="21"/>
      <c r="MPE136" s="21"/>
      <c r="MPF136" s="21"/>
      <c r="MPG136" s="21"/>
      <c r="MPH136" s="21"/>
      <c r="MPI136" s="21"/>
      <c r="MPJ136" s="21"/>
      <c r="MPK136" s="21"/>
      <c r="MPL136" s="21"/>
      <c r="MPM136" s="21"/>
      <c r="MPN136" s="21"/>
      <c r="MPO136" s="21"/>
      <c r="MPP136" s="21"/>
      <c r="MPQ136" s="21"/>
      <c r="MPR136" s="21"/>
      <c r="MPS136" s="21"/>
      <c r="MPT136" s="21"/>
      <c r="MPU136" s="21"/>
      <c r="MPV136" s="21"/>
      <c r="MPW136" s="21"/>
      <c r="MPX136" s="21"/>
      <c r="MPY136" s="21"/>
      <c r="MPZ136" s="21"/>
      <c r="MQA136" s="21"/>
      <c r="MQB136" s="21"/>
      <c r="MQC136" s="21"/>
      <c r="MQD136" s="21"/>
      <c r="MQE136" s="21"/>
      <c r="MQF136" s="21"/>
      <c r="MQG136" s="21"/>
      <c r="MQH136" s="21"/>
      <c r="MQI136" s="21"/>
      <c r="MQJ136" s="21"/>
      <c r="MQK136" s="21"/>
      <c r="MQL136" s="21"/>
      <c r="MQM136" s="21"/>
      <c r="MQN136" s="21"/>
      <c r="MQO136" s="21"/>
      <c r="MQP136" s="21"/>
      <c r="MQQ136" s="21"/>
      <c r="MQR136" s="21"/>
      <c r="MQS136" s="21"/>
      <c r="MQT136" s="21"/>
      <c r="MQU136" s="21"/>
      <c r="MQV136" s="21"/>
      <c r="MQW136" s="21"/>
      <c r="MQX136" s="21"/>
      <c r="MQY136" s="21"/>
      <c r="MQZ136" s="21"/>
      <c r="MRA136" s="21"/>
      <c r="MRB136" s="21"/>
      <c r="MRC136" s="21"/>
      <c r="MRD136" s="21"/>
      <c r="MRE136" s="21"/>
      <c r="MRF136" s="21"/>
      <c r="MRG136" s="21"/>
      <c r="MRH136" s="21"/>
      <c r="MRI136" s="21"/>
      <c r="MRJ136" s="21"/>
      <c r="MRK136" s="21"/>
      <c r="MRL136" s="21"/>
      <c r="MRM136" s="21"/>
      <c r="MRN136" s="21"/>
      <c r="MRO136" s="21"/>
      <c r="MRP136" s="21"/>
      <c r="MRQ136" s="21"/>
      <c r="MRR136" s="21"/>
      <c r="MRS136" s="21"/>
      <c r="MRT136" s="21"/>
      <c r="MRU136" s="21"/>
      <c r="MRV136" s="21"/>
      <c r="MRW136" s="21"/>
      <c r="MRX136" s="21"/>
      <c r="MRY136" s="21"/>
      <c r="MRZ136" s="21"/>
      <c r="MSA136" s="21"/>
      <c r="MSB136" s="21"/>
      <c r="MSC136" s="21"/>
      <c r="MSD136" s="21"/>
      <c r="MSE136" s="21"/>
      <c r="MSF136" s="21"/>
      <c r="MSG136" s="21"/>
      <c r="MSH136" s="21"/>
      <c r="MSI136" s="21"/>
      <c r="MSJ136" s="21"/>
      <c r="MSK136" s="21"/>
      <c r="MSL136" s="21"/>
      <c r="MSM136" s="21"/>
      <c r="MSN136" s="21"/>
      <c r="MSO136" s="21"/>
      <c r="MSP136" s="21"/>
      <c r="MSQ136" s="21"/>
      <c r="MSR136" s="21"/>
      <c r="MSS136" s="21"/>
      <c r="MST136" s="21"/>
      <c r="MSU136" s="21"/>
      <c r="MSV136" s="21"/>
      <c r="MSW136" s="21"/>
      <c r="MSX136" s="21"/>
      <c r="MSY136" s="21"/>
      <c r="MSZ136" s="21"/>
      <c r="MTA136" s="21"/>
      <c r="MTB136" s="21"/>
      <c r="MTC136" s="21"/>
      <c r="MTD136" s="21"/>
      <c r="MTE136" s="21"/>
      <c r="MTF136" s="21"/>
      <c r="MTG136" s="21"/>
      <c r="MTH136" s="21"/>
      <c r="MTI136" s="21"/>
      <c r="MTJ136" s="21"/>
      <c r="MTK136" s="21"/>
      <c r="MTL136" s="21"/>
      <c r="MTM136" s="21"/>
      <c r="MTN136" s="21"/>
      <c r="MTO136" s="21"/>
      <c r="MTP136" s="21"/>
      <c r="MTQ136" s="21"/>
      <c r="MTR136" s="21"/>
      <c r="MTS136" s="21"/>
      <c r="MTT136" s="21"/>
      <c r="MTU136" s="21"/>
      <c r="MTV136" s="21"/>
      <c r="MTW136" s="21"/>
      <c r="MTX136" s="21"/>
      <c r="MTY136" s="21"/>
      <c r="MTZ136" s="21"/>
      <c r="MUA136" s="21"/>
      <c r="MUB136" s="21"/>
      <c r="MUC136" s="21"/>
      <c r="MUD136" s="21"/>
      <c r="MUE136" s="21"/>
      <c r="MUF136" s="21"/>
      <c r="MUG136" s="21"/>
      <c r="MUH136" s="21"/>
      <c r="MUI136" s="21"/>
      <c r="MUJ136" s="21"/>
      <c r="MUK136" s="21"/>
      <c r="MUL136" s="21"/>
      <c r="MUM136" s="21"/>
      <c r="MUN136" s="21"/>
      <c r="MUO136" s="21"/>
      <c r="MUP136" s="21"/>
      <c r="MUQ136" s="21"/>
      <c r="MUR136" s="21"/>
      <c r="MUS136" s="21"/>
      <c r="MUT136" s="21"/>
      <c r="MUU136" s="21"/>
      <c r="MUV136" s="21"/>
      <c r="MUW136" s="21"/>
      <c r="MUX136" s="21"/>
      <c r="MUY136" s="21"/>
      <c r="MUZ136" s="21"/>
      <c r="MVA136" s="21"/>
      <c r="MVB136" s="21"/>
      <c r="MVC136" s="21"/>
      <c r="MVD136" s="21"/>
      <c r="MVE136" s="21"/>
      <c r="MVF136" s="21"/>
      <c r="MVG136" s="21"/>
      <c r="MVH136" s="21"/>
      <c r="MVI136" s="21"/>
      <c r="MVJ136" s="21"/>
      <c r="MVK136" s="21"/>
      <c r="MVL136" s="21"/>
      <c r="MVM136" s="21"/>
      <c r="MVN136" s="21"/>
      <c r="MVO136" s="21"/>
      <c r="MVP136" s="21"/>
      <c r="MVQ136" s="21"/>
      <c r="MVR136" s="21"/>
      <c r="MVS136" s="21"/>
      <c r="MVT136" s="21"/>
      <c r="MVU136" s="21"/>
      <c r="MVV136" s="21"/>
      <c r="MVW136" s="21"/>
      <c r="MVX136" s="21"/>
      <c r="MVY136" s="21"/>
      <c r="MVZ136" s="21"/>
      <c r="MWA136" s="21"/>
      <c r="MWB136" s="21"/>
      <c r="MWC136" s="21"/>
      <c r="MWD136" s="21"/>
      <c r="MWE136" s="21"/>
      <c r="MWF136" s="21"/>
      <c r="MWG136" s="21"/>
      <c r="MWH136" s="21"/>
      <c r="MWI136" s="21"/>
      <c r="MWJ136" s="21"/>
      <c r="MWK136" s="21"/>
      <c r="MWL136" s="21"/>
      <c r="MWM136" s="21"/>
      <c r="MWN136" s="21"/>
      <c r="MWO136" s="21"/>
      <c r="MWP136" s="21"/>
      <c r="MWQ136" s="21"/>
      <c r="MWR136" s="21"/>
      <c r="MWS136" s="21"/>
      <c r="MWT136" s="21"/>
      <c r="MWU136" s="21"/>
      <c r="MWV136" s="21"/>
      <c r="MWW136" s="21"/>
      <c r="MWX136" s="21"/>
      <c r="MWY136" s="21"/>
      <c r="MWZ136" s="21"/>
      <c r="MXA136" s="21"/>
      <c r="MXB136" s="21"/>
      <c r="MXC136" s="21"/>
      <c r="MXD136" s="21"/>
      <c r="MXE136" s="21"/>
      <c r="MXF136" s="21"/>
      <c r="MXG136" s="21"/>
      <c r="MXH136" s="21"/>
      <c r="MXI136" s="21"/>
      <c r="MXJ136" s="21"/>
      <c r="MXK136" s="21"/>
      <c r="MXL136" s="21"/>
      <c r="MXM136" s="21"/>
      <c r="MXN136" s="21"/>
      <c r="MXO136" s="21"/>
      <c r="MXP136" s="21"/>
      <c r="MXQ136" s="21"/>
      <c r="MXR136" s="21"/>
      <c r="MXS136" s="21"/>
      <c r="MXT136" s="21"/>
      <c r="MXU136" s="21"/>
      <c r="MXV136" s="21"/>
      <c r="MXW136" s="21"/>
      <c r="MXX136" s="21"/>
      <c r="MXY136" s="21"/>
      <c r="MXZ136" s="21"/>
      <c r="MYA136" s="21"/>
      <c r="MYB136" s="21"/>
      <c r="MYC136" s="21"/>
      <c r="MYD136" s="21"/>
      <c r="MYE136" s="21"/>
      <c r="MYF136" s="21"/>
      <c r="MYG136" s="21"/>
      <c r="MYH136" s="21"/>
      <c r="MYI136" s="21"/>
      <c r="MYJ136" s="21"/>
      <c r="MYK136" s="21"/>
      <c r="MYL136" s="21"/>
      <c r="MYM136" s="21"/>
      <c r="MYN136" s="21"/>
      <c r="MYO136" s="21"/>
      <c r="MYP136" s="21"/>
      <c r="MYQ136" s="21"/>
      <c r="MYR136" s="21"/>
      <c r="MYS136" s="21"/>
      <c r="MYT136" s="21"/>
      <c r="MYU136" s="21"/>
      <c r="MYV136" s="21"/>
      <c r="MYW136" s="21"/>
      <c r="MYX136" s="21"/>
      <c r="MYY136" s="21"/>
      <c r="MYZ136" s="21"/>
      <c r="MZA136" s="21"/>
      <c r="MZB136" s="21"/>
      <c r="MZC136" s="21"/>
      <c r="MZD136" s="21"/>
      <c r="MZE136" s="21"/>
      <c r="MZF136" s="21"/>
      <c r="MZG136" s="21"/>
      <c r="MZH136" s="21"/>
      <c r="MZI136" s="21"/>
      <c r="MZJ136" s="21"/>
      <c r="MZK136" s="21"/>
      <c r="MZL136" s="21"/>
      <c r="MZM136" s="21"/>
      <c r="MZN136" s="21"/>
      <c r="MZO136" s="21"/>
      <c r="MZP136" s="21"/>
      <c r="MZQ136" s="21"/>
      <c r="MZR136" s="21"/>
      <c r="MZS136" s="21"/>
      <c r="MZT136" s="21"/>
      <c r="MZU136" s="21"/>
      <c r="MZV136" s="21"/>
      <c r="MZW136" s="21"/>
      <c r="MZX136" s="21"/>
      <c r="MZY136" s="21"/>
      <c r="MZZ136" s="21"/>
      <c r="NAA136" s="21"/>
      <c r="NAB136" s="21"/>
      <c r="NAC136" s="21"/>
      <c r="NAD136" s="21"/>
      <c r="NAE136" s="21"/>
      <c r="NAF136" s="21"/>
      <c r="NAG136" s="21"/>
      <c r="NAH136" s="21"/>
      <c r="NAI136" s="21"/>
      <c r="NAJ136" s="21"/>
      <c r="NAK136" s="21"/>
      <c r="NAL136" s="21"/>
      <c r="NAM136" s="21"/>
      <c r="NAN136" s="21"/>
      <c r="NAO136" s="21"/>
      <c r="NAP136" s="21"/>
      <c r="NAQ136" s="21"/>
      <c r="NAR136" s="21"/>
      <c r="NAS136" s="21"/>
      <c r="NAT136" s="21"/>
      <c r="NAU136" s="21"/>
      <c r="NAV136" s="21"/>
      <c r="NAW136" s="21"/>
      <c r="NAX136" s="21"/>
      <c r="NAY136" s="21"/>
      <c r="NAZ136" s="21"/>
      <c r="NBA136" s="21"/>
      <c r="NBB136" s="21"/>
      <c r="NBC136" s="21"/>
      <c r="NBD136" s="21"/>
      <c r="NBE136" s="21"/>
      <c r="NBF136" s="21"/>
      <c r="NBG136" s="21"/>
      <c r="NBH136" s="21"/>
      <c r="NBI136" s="21"/>
      <c r="NBJ136" s="21"/>
      <c r="NBK136" s="21"/>
      <c r="NBL136" s="21"/>
      <c r="NBM136" s="21"/>
      <c r="NBN136" s="21"/>
      <c r="NBO136" s="21"/>
      <c r="NBP136" s="21"/>
      <c r="NBQ136" s="21"/>
      <c r="NBR136" s="21"/>
      <c r="NBS136" s="21"/>
      <c r="NBT136" s="21"/>
      <c r="NBU136" s="21"/>
      <c r="NBV136" s="21"/>
      <c r="NBW136" s="21"/>
      <c r="NBX136" s="21"/>
      <c r="NBY136" s="21"/>
      <c r="NBZ136" s="21"/>
      <c r="NCA136" s="21"/>
      <c r="NCB136" s="21"/>
      <c r="NCC136" s="21"/>
      <c r="NCD136" s="21"/>
      <c r="NCE136" s="21"/>
      <c r="NCF136" s="21"/>
      <c r="NCG136" s="21"/>
      <c r="NCH136" s="21"/>
      <c r="NCI136" s="21"/>
      <c r="NCJ136" s="21"/>
      <c r="NCK136" s="21"/>
      <c r="NCL136" s="21"/>
      <c r="NCM136" s="21"/>
      <c r="NCN136" s="21"/>
      <c r="NCO136" s="21"/>
      <c r="NCP136" s="21"/>
      <c r="NCQ136" s="21"/>
      <c r="NCR136" s="21"/>
      <c r="NCS136" s="21"/>
      <c r="NCT136" s="21"/>
      <c r="NCU136" s="21"/>
      <c r="NCV136" s="21"/>
      <c r="NCW136" s="21"/>
      <c r="NCX136" s="21"/>
      <c r="NCY136" s="21"/>
      <c r="NCZ136" s="21"/>
      <c r="NDA136" s="21"/>
      <c r="NDB136" s="21"/>
      <c r="NDC136" s="21"/>
      <c r="NDD136" s="21"/>
      <c r="NDE136" s="21"/>
      <c r="NDF136" s="21"/>
      <c r="NDG136" s="21"/>
      <c r="NDH136" s="21"/>
      <c r="NDI136" s="21"/>
      <c r="NDJ136" s="21"/>
      <c r="NDK136" s="21"/>
      <c r="NDL136" s="21"/>
      <c r="NDM136" s="21"/>
      <c r="NDN136" s="21"/>
      <c r="NDO136" s="21"/>
      <c r="NDP136" s="21"/>
      <c r="NDQ136" s="21"/>
      <c r="NDR136" s="21"/>
      <c r="NDS136" s="21"/>
      <c r="NDT136" s="21"/>
      <c r="NDU136" s="21"/>
      <c r="NDV136" s="21"/>
      <c r="NDW136" s="21"/>
      <c r="NDX136" s="21"/>
      <c r="NDY136" s="21"/>
      <c r="NDZ136" s="21"/>
      <c r="NEA136" s="21"/>
      <c r="NEB136" s="21"/>
      <c r="NEC136" s="21"/>
      <c r="NED136" s="21"/>
      <c r="NEE136" s="21"/>
      <c r="NEF136" s="21"/>
      <c r="NEG136" s="21"/>
      <c r="NEH136" s="21"/>
      <c r="NEI136" s="21"/>
      <c r="NEJ136" s="21"/>
      <c r="NEK136" s="21"/>
      <c r="NEL136" s="21"/>
      <c r="NEM136" s="21"/>
      <c r="NEN136" s="21"/>
      <c r="NEO136" s="21"/>
      <c r="NEP136" s="21"/>
      <c r="NEQ136" s="21"/>
      <c r="NER136" s="21"/>
      <c r="NES136" s="21"/>
      <c r="NET136" s="21"/>
      <c r="NEU136" s="21"/>
      <c r="NEV136" s="21"/>
      <c r="NEW136" s="21"/>
      <c r="NEX136" s="21"/>
      <c r="NEY136" s="21"/>
      <c r="NEZ136" s="21"/>
      <c r="NFA136" s="21"/>
      <c r="NFB136" s="21"/>
      <c r="NFC136" s="21"/>
      <c r="NFD136" s="21"/>
      <c r="NFE136" s="21"/>
      <c r="NFF136" s="21"/>
      <c r="NFG136" s="21"/>
      <c r="NFH136" s="21"/>
      <c r="NFI136" s="21"/>
      <c r="NFJ136" s="21"/>
      <c r="NFK136" s="21"/>
      <c r="NFL136" s="21"/>
      <c r="NFM136" s="21"/>
      <c r="NFN136" s="21"/>
      <c r="NFO136" s="21"/>
      <c r="NFP136" s="21"/>
      <c r="NFQ136" s="21"/>
      <c r="NFR136" s="21"/>
      <c r="NFS136" s="21"/>
      <c r="NFT136" s="21"/>
      <c r="NFU136" s="21"/>
      <c r="NFV136" s="21"/>
      <c r="NFW136" s="21"/>
      <c r="NFX136" s="21"/>
      <c r="NFY136" s="21"/>
      <c r="NFZ136" s="21"/>
      <c r="NGA136" s="21"/>
      <c r="NGB136" s="21"/>
      <c r="NGC136" s="21"/>
      <c r="NGD136" s="21"/>
      <c r="NGE136" s="21"/>
      <c r="NGF136" s="21"/>
      <c r="NGG136" s="21"/>
      <c r="NGH136" s="21"/>
      <c r="NGI136" s="21"/>
      <c r="NGJ136" s="21"/>
      <c r="NGK136" s="21"/>
      <c r="NGL136" s="21"/>
      <c r="NGM136" s="21"/>
      <c r="NGN136" s="21"/>
      <c r="NGO136" s="21"/>
      <c r="NGP136" s="21"/>
      <c r="NGQ136" s="21"/>
      <c r="NGR136" s="21"/>
      <c r="NGS136" s="21"/>
      <c r="NGT136" s="21"/>
      <c r="NGU136" s="21"/>
      <c r="NGV136" s="21"/>
      <c r="NGW136" s="21"/>
      <c r="NGX136" s="21"/>
      <c r="NGY136" s="21"/>
      <c r="NGZ136" s="21"/>
      <c r="NHA136" s="21"/>
      <c r="NHB136" s="21"/>
      <c r="NHC136" s="21"/>
      <c r="NHD136" s="21"/>
      <c r="NHE136" s="21"/>
      <c r="NHF136" s="21"/>
      <c r="NHG136" s="21"/>
      <c r="NHH136" s="21"/>
      <c r="NHI136" s="21"/>
      <c r="NHJ136" s="21"/>
      <c r="NHK136" s="21"/>
      <c r="NHL136" s="21"/>
      <c r="NHM136" s="21"/>
      <c r="NHN136" s="21"/>
      <c r="NHO136" s="21"/>
      <c r="NHP136" s="21"/>
      <c r="NHQ136" s="21"/>
      <c r="NHR136" s="21"/>
      <c r="NHS136" s="21"/>
      <c r="NHT136" s="21"/>
      <c r="NHU136" s="21"/>
      <c r="NHV136" s="21"/>
      <c r="NHW136" s="21"/>
      <c r="NHX136" s="21"/>
      <c r="NHY136" s="21"/>
      <c r="NHZ136" s="21"/>
      <c r="NIA136" s="21"/>
      <c r="NIB136" s="21"/>
      <c r="NIC136" s="21"/>
      <c r="NID136" s="21"/>
      <c r="NIE136" s="21"/>
      <c r="NIF136" s="21"/>
      <c r="NIG136" s="21"/>
      <c r="NIH136" s="21"/>
      <c r="NII136" s="21"/>
      <c r="NIJ136" s="21"/>
      <c r="NIK136" s="21"/>
      <c r="NIL136" s="21"/>
      <c r="NIM136" s="21"/>
      <c r="NIN136" s="21"/>
      <c r="NIO136" s="21"/>
      <c r="NIP136" s="21"/>
      <c r="NIQ136" s="21"/>
      <c r="NIR136" s="21"/>
      <c r="NIS136" s="21"/>
      <c r="NIT136" s="21"/>
      <c r="NIU136" s="21"/>
      <c r="NIV136" s="21"/>
      <c r="NIW136" s="21"/>
      <c r="NIX136" s="21"/>
      <c r="NIY136" s="21"/>
      <c r="NIZ136" s="21"/>
      <c r="NJA136" s="21"/>
      <c r="NJB136" s="21"/>
      <c r="NJC136" s="21"/>
      <c r="NJD136" s="21"/>
      <c r="NJE136" s="21"/>
      <c r="NJF136" s="21"/>
      <c r="NJG136" s="21"/>
      <c r="NJH136" s="21"/>
      <c r="NJI136" s="21"/>
      <c r="NJJ136" s="21"/>
      <c r="NJK136" s="21"/>
      <c r="NJL136" s="21"/>
      <c r="NJM136" s="21"/>
      <c r="NJN136" s="21"/>
      <c r="NJO136" s="21"/>
      <c r="NJP136" s="21"/>
      <c r="NJQ136" s="21"/>
      <c r="NJR136" s="21"/>
      <c r="NJS136" s="21"/>
      <c r="NJT136" s="21"/>
      <c r="NJU136" s="21"/>
      <c r="NJV136" s="21"/>
      <c r="NJW136" s="21"/>
      <c r="NJX136" s="21"/>
      <c r="NJY136" s="21"/>
      <c r="NJZ136" s="21"/>
      <c r="NKA136" s="21"/>
      <c r="NKB136" s="21"/>
      <c r="NKC136" s="21"/>
      <c r="NKD136" s="21"/>
      <c r="NKE136" s="21"/>
      <c r="NKF136" s="21"/>
      <c r="NKG136" s="21"/>
      <c r="NKH136" s="21"/>
      <c r="NKI136" s="21"/>
      <c r="NKJ136" s="21"/>
      <c r="NKK136" s="21"/>
      <c r="NKL136" s="21"/>
      <c r="NKM136" s="21"/>
      <c r="NKN136" s="21"/>
      <c r="NKO136" s="21"/>
      <c r="NKP136" s="21"/>
      <c r="NKQ136" s="21"/>
      <c r="NKR136" s="21"/>
      <c r="NKS136" s="21"/>
      <c r="NKT136" s="21"/>
      <c r="NKU136" s="21"/>
      <c r="NKV136" s="21"/>
      <c r="NKW136" s="21"/>
      <c r="NKX136" s="21"/>
      <c r="NKY136" s="21"/>
      <c r="NKZ136" s="21"/>
      <c r="NLA136" s="21"/>
      <c r="NLB136" s="21"/>
      <c r="NLC136" s="21"/>
      <c r="NLD136" s="21"/>
      <c r="NLE136" s="21"/>
      <c r="NLF136" s="21"/>
      <c r="NLG136" s="21"/>
      <c r="NLH136" s="21"/>
      <c r="NLI136" s="21"/>
      <c r="NLJ136" s="21"/>
      <c r="NLK136" s="21"/>
      <c r="NLL136" s="21"/>
      <c r="NLM136" s="21"/>
      <c r="NLN136" s="21"/>
      <c r="NLO136" s="21"/>
      <c r="NLP136" s="21"/>
      <c r="NLQ136" s="21"/>
      <c r="NLR136" s="21"/>
      <c r="NLS136" s="21"/>
      <c r="NLT136" s="21"/>
      <c r="NLU136" s="21"/>
      <c r="NLV136" s="21"/>
      <c r="NLW136" s="21"/>
      <c r="NLX136" s="21"/>
      <c r="NLY136" s="21"/>
      <c r="NLZ136" s="21"/>
      <c r="NMA136" s="21"/>
      <c r="NMB136" s="21"/>
      <c r="NMC136" s="21"/>
      <c r="NMD136" s="21"/>
      <c r="NME136" s="21"/>
      <c r="NMF136" s="21"/>
      <c r="NMG136" s="21"/>
      <c r="NMH136" s="21"/>
      <c r="NMI136" s="21"/>
      <c r="NMJ136" s="21"/>
      <c r="NMK136" s="21"/>
      <c r="NML136" s="21"/>
      <c r="NMM136" s="21"/>
      <c r="NMN136" s="21"/>
      <c r="NMO136" s="21"/>
      <c r="NMP136" s="21"/>
      <c r="NMQ136" s="21"/>
      <c r="NMR136" s="21"/>
      <c r="NMS136" s="21"/>
      <c r="NMT136" s="21"/>
      <c r="NMU136" s="21"/>
      <c r="NMV136" s="21"/>
      <c r="NMW136" s="21"/>
      <c r="NMX136" s="21"/>
      <c r="NMY136" s="21"/>
      <c r="NMZ136" s="21"/>
      <c r="NNA136" s="21"/>
      <c r="NNB136" s="21"/>
      <c r="NNC136" s="21"/>
      <c r="NND136" s="21"/>
      <c r="NNE136" s="21"/>
      <c r="NNF136" s="21"/>
      <c r="NNG136" s="21"/>
      <c r="NNH136" s="21"/>
      <c r="NNI136" s="21"/>
      <c r="NNJ136" s="21"/>
      <c r="NNK136" s="21"/>
      <c r="NNL136" s="21"/>
      <c r="NNM136" s="21"/>
      <c r="NNN136" s="21"/>
      <c r="NNO136" s="21"/>
      <c r="NNP136" s="21"/>
      <c r="NNQ136" s="21"/>
      <c r="NNR136" s="21"/>
      <c r="NNS136" s="21"/>
      <c r="NNT136" s="21"/>
      <c r="NNU136" s="21"/>
      <c r="NNV136" s="21"/>
      <c r="NNW136" s="21"/>
      <c r="NNX136" s="21"/>
      <c r="NNY136" s="21"/>
      <c r="NNZ136" s="21"/>
      <c r="NOA136" s="21"/>
      <c r="NOB136" s="21"/>
      <c r="NOC136" s="21"/>
      <c r="NOD136" s="21"/>
      <c r="NOE136" s="21"/>
      <c r="NOF136" s="21"/>
      <c r="NOG136" s="21"/>
      <c r="NOH136" s="21"/>
      <c r="NOI136" s="21"/>
      <c r="NOJ136" s="21"/>
      <c r="NOK136" s="21"/>
      <c r="NOL136" s="21"/>
      <c r="NOM136" s="21"/>
      <c r="NON136" s="21"/>
      <c r="NOO136" s="21"/>
      <c r="NOP136" s="21"/>
      <c r="NOQ136" s="21"/>
      <c r="NOR136" s="21"/>
      <c r="NOS136" s="21"/>
      <c r="NOT136" s="21"/>
      <c r="NOU136" s="21"/>
      <c r="NOV136" s="21"/>
      <c r="NOW136" s="21"/>
      <c r="NOX136" s="21"/>
      <c r="NOY136" s="21"/>
      <c r="NOZ136" s="21"/>
      <c r="NPA136" s="21"/>
      <c r="NPB136" s="21"/>
      <c r="NPC136" s="21"/>
      <c r="NPD136" s="21"/>
      <c r="NPE136" s="21"/>
      <c r="NPF136" s="21"/>
      <c r="NPG136" s="21"/>
      <c r="NPH136" s="21"/>
      <c r="NPI136" s="21"/>
      <c r="NPJ136" s="21"/>
      <c r="NPK136" s="21"/>
      <c r="NPL136" s="21"/>
      <c r="NPM136" s="21"/>
      <c r="NPN136" s="21"/>
      <c r="NPO136" s="21"/>
      <c r="NPP136" s="21"/>
      <c r="NPQ136" s="21"/>
      <c r="NPR136" s="21"/>
      <c r="NPS136" s="21"/>
      <c r="NPT136" s="21"/>
      <c r="NPU136" s="21"/>
      <c r="NPV136" s="21"/>
      <c r="NPW136" s="21"/>
      <c r="NPX136" s="21"/>
      <c r="NPY136" s="21"/>
      <c r="NPZ136" s="21"/>
      <c r="NQA136" s="21"/>
      <c r="NQB136" s="21"/>
      <c r="NQC136" s="21"/>
      <c r="NQD136" s="21"/>
      <c r="NQE136" s="21"/>
      <c r="NQF136" s="21"/>
      <c r="NQG136" s="21"/>
      <c r="NQH136" s="21"/>
      <c r="NQI136" s="21"/>
      <c r="NQJ136" s="21"/>
      <c r="NQK136" s="21"/>
      <c r="NQL136" s="21"/>
      <c r="NQM136" s="21"/>
      <c r="NQN136" s="21"/>
      <c r="NQO136" s="21"/>
      <c r="NQP136" s="21"/>
      <c r="NQQ136" s="21"/>
      <c r="NQR136" s="21"/>
      <c r="NQS136" s="21"/>
      <c r="NQT136" s="21"/>
      <c r="NQU136" s="21"/>
      <c r="NQV136" s="21"/>
      <c r="NQW136" s="21"/>
      <c r="NQX136" s="21"/>
      <c r="NQY136" s="21"/>
      <c r="NQZ136" s="21"/>
      <c r="NRA136" s="21"/>
      <c r="NRB136" s="21"/>
      <c r="NRC136" s="21"/>
      <c r="NRD136" s="21"/>
      <c r="NRE136" s="21"/>
      <c r="NRF136" s="21"/>
      <c r="NRG136" s="21"/>
      <c r="NRH136" s="21"/>
      <c r="NRI136" s="21"/>
      <c r="NRJ136" s="21"/>
      <c r="NRK136" s="21"/>
      <c r="NRL136" s="21"/>
      <c r="NRM136" s="21"/>
      <c r="NRN136" s="21"/>
      <c r="NRO136" s="21"/>
      <c r="NRP136" s="21"/>
      <c r="NRQ136" s="21"/>
      <c r="NRR136" s="21"/>
      <c r="NRS136" s="21"/>
      <c r="NRT136" s="21"/>
      <c r="NRU136" s="21"/>
      <c r="NRV136" s="21"/>
      <c r="NRW136" s="21"/>
      <c r="NRX136" s="21"/>
      <c r="NRY136" s="21"/>
      <c r="NRZ136" s="21"/>
      <c r="NSA136" s="21"/>
      <c r="NSB136" s="21"/>
      <c r="NSC136" s="21"/>
      <c r="NSD136" s="21"/>
      <c r="NSE136" s="21"/>
      <c r="NSF136" s="21"/>
      <c r="NSG136" s="21"/>
      <c r="NSH136" s="21"/>
      <c r="NSI136" s="21"/>
      <c r="NSJ136" s="21"/>
      <c r="NSK136" s="21"/>
      <c r="NSL136" s="21"/>
      <c r="NSM136" s="21"/>
      <c r="NSN136" s="21"/>
      <c r="NSO136" s="21"/>
      <c r="NSP136" s="21"/>
      <c r="NSQ136" s="21"/>
      <c r="NSR136" s="21"/>
      <c r="NSS136" s="21"/>
      <c r="NST136" s="21"/>
      <c r="NSU136" s="21"/>
      <c r="NSV136" s="21"/>
      <c r="NSW136" s="21"/>
      <c r="NSX136" s="21"/>
      <c r="NSY136" s="21"/>
      <c r="NSZ136" s="21"/>
      <c r="NTA136" s="21"/>
      <c r="NTB136" s="21"/>
      <c r="NTC136" s="21"/>
      <c r="NTD136" s="21"/>
      <c r="NTE136" s="21"/>
      <c r="NTF136" s="21"/>
      <c r="NTG136" s="21"/>
      <c r="NTH136" s="21"/>
      <c r="NTI136" s="21"/>
      <c r="NTJ136" s="21"/>
      <c r="NTK136" s="21"/>
      <c r="NTL136" s="21"/>
      <c r="NTM136" s="21"/>
      <c r="NTN136" s="21"/>
      <c r="NTO136" s="21"/>
      <c r="NTP136" s="21"/>
      <c r="NTQ136" s="21"/>
      <c r="NTR136" s="21"/>
      <c r="NTS136" s="21"/>
      <c r="NTT136" s="21"/>
      <c r="NTU136" s="21"/>
      <c r="NTV136" s="21"/>
      <c r="NTW136" s="21"/>
      <c r="NTX136" s="21"/>
      <c r="NTY136" s="21"/>
      <c r="NTZ136" s="21"/>
      <c r="NUA136" s="21"/>
      <c r="NUB136" s="21"/>
      <c r="NUC136" s="21"/>
      <c r="NUD136" s="21"/>
      <c r="NUE136" s="21"/>
      <c r="NUF136" s="21"/>
      <c r="NUG136" s="21"/>
      <c r="NUH136" s="21"/>
      <c r="NUI136" s="21"/>
      <c r="NUJ136" s="21"/>
      <c r="NUK136" s="21"/>
      <c r="NUL136" s="21"/>
      <c r="NUM136" s="21"/>
      <c r="NUN136" s="21"/>
      <c r="NUO136" s="21"/>
      <c r="NUP136" s="21"/>
      <c r="NUQ136" s="21"/>
      <c r="NUR136" s="21"/>
      <c r="NUS136" s="21"/>
      <c r="NUT136" s="21"/>
      <c r="NUU136" s="21"/>
      <c r="NUV136" s="21"/>
      <c r="NUW136" s="21"/>
      <c r="NUX136" s="21"/>
      <c r="NUY136" s="21"/>
      <c r="NUZ136" s="21"/>
      <c r="NVA136" s="21"/>
      <c r="NVB136" s="21"/>
      <c r="NVC136" s="21"/>
      <c r="NVD136" s="21"/>
      <c r="NVE136" s="21"/>
      <c r="NVF136" s="21"/>
      <c r="NVG136" s="21"/>
      <c r="NVH136" s="21"/>
      <c r="NVI136" s="21"/>
      <c r="NVJ136" s="21"/>
      <c r="NVK136" s="21"/>
      <c r="NVL136" s="21"/>
      <c r="NVM136" s="21"/>
      <c r="NVN136" s="21"/>
      <c r="NVO136" s="21"/>
      <c r="NVP136" s="21"/>
      <c r="NVQ136" s="21"/>
      <c r="NVR136" s="21"/>
      <c r="NVS136" s="21"/>
      <c r="NVT136" s="21"/>
      <c r="NVU136" s="21"/>
      <c r="NVV136" s="21"/>
      <c r="NVW136" s="21"/>
      <c r="NVX136" s="21"/>
      <c r="NVY136" s="21"/>
      <c r="NVZ136" s="21"/>
      <c r="NWA136" s="21"/>
      <c r="NWB136" s="21"/>
      <c r="NWC136" s="21"/>
      <c r="NWD136" s="21"/>
      <c r="NWE136" s="21"/>
      <c r="NWF136" s="21"/>
      <c r="NWG136" s="21"/>
      <c r="NWH136" s="21"/>
      <c r="NWI136" s="21"/>
      <c r="NWJ136" s="21"/>
      <c r="NWK136" s="21"/>
      <c r="NWL136" s="21"/>
      <c r="NWM136" s="21"/>
      <c r="NWN136" s="21"/>
      <c r="NWO136" s="21"/>
      <c r="NWP136" s="21"/>
      <c r="NWQ136" s="21"/>
      <c r="NWR136" s="21"/>
      <c r="NWS136" s="21"/>
      <c r="NWT136" s="21"/>
      <c r="NWU136" s="21"/>
      <c r="NWV136" s="21"/>
      <c r="NWW136" s="21"/>
      <c r="NWX136" s="21"/>
      <c r="NWY136" s="21"/>
      <c r="NWZ136" s="21"/>
      <c r="NXA136" s="21"/>
      <c r="NXB136" s="21"/>
      <c r="NXC136" s="21"/>
      <c r="NXD136" s="21"/>
      <c r="NXE136" s="21"/>
      <c r="NXF136" s="21"/>
      <c r="NXG136" s="21"/>
      <c r="NXH136" s="21"/>
      <c r="NXI136" s="21"/>
      <c r="NXJ136" s="21"/>
      <c r="NXK136" s="21"/>
      <c r="NXL136" s="21"/>
      <c r="NXM136" s="21"/>
      <c r="NXN136" s="21"/>
      <c r="NXO136" s="21"/>
      <c r="NXP136" s="21"/>
      <c r="NXQ136" s="21"/>
      <c r="NXR136" s="21"/>
      <c r="NXS136" s="21"/>
      <c r="NXT136" s="21"/>
      <c r="NXU136" s="21"/>
      <c r="NXV136" s="21"/>
      <c r="NXW136" s="21"/>
      <c r="NXX136" s="21"/>
      <c r="NXY136" s="21"/>
      <c r="NXZ136" s="21"/>
      <c r="NYA136" s="21"/>
      <c r="NYB136" s="21"/>
      <c r="NYC136" s="21"/>
      <c r="NYD136" s="21"/>
      <c r="NYE136" s="21"/>
      <c r="NYF136" s="21"/>
      <c r="NYG136" s="21"/>
      <c r="NYH136" s="21"/>
      <c r="NYI136" s="21"/>
      <c r="NYJ136" s="21"/>
      <c r="NYK136" s="21"/>
      <c r="NYL136" s="21"/>
      <c r="NYM136" s="21"/>
      <c r="NYN136" s="21"/>
      <c r="NYO136" s="21"/>
      <c r="NYP136" s="21"/>
      <c r="NYQ136" s="21"/>
      <c r="NYR136" s="21"/>
      <c r="NYS136" s="21"/>
      <c r="NYT136" s="21"/>
      <c r="NYU136" s="21"/>
      <c r="NYV136" s="21"/>
      <c r="NYW136" s="21"/>
      <c r="NYX136" s="21"/>
      <c r="NYY136" s="21"/>
      <c r="NYZ136" s="21"/>
      <c r="NZA136" s="21"/>
      <c r="NZB136" s="21"/>
      <c r="NZC136" s="21"/>
      <c r="NZD136" s="21"/>
      <c r="NZE136" s="21"/>
      <c r="NZF136" s="21"/>
      <c r="NZG136" s="21"/>
      <c r="NZH136" s="21"/>
      <c r="NZI136" s="21"/>
      <c r="NZJ136" s="21"/>
      <c r="NZK136" s="21"/>
      <c r="NZL136" s="21"/>
      <c r="NZM136" s="21"/>
      <c r="NZN136" s="21"/>
      <c r="NZO136" s="21"/>
      <c r="NZP136" s="21"/>
      <c r="NZQ136" s="21"/>
      <c r="NZR136" s="21"/>
      <c r="NZS136" s="21"/>
      <c r="NZT136" s="21"/>
      <c r="NZU136" s="21"/>
      <c r="NZV136" s="21"/>
      <c r="NZW136" s="21"/>
      <c r="NZX136" s="21"/>
      <c r="NZY136" s="21"/>
      <c r="NZZ136" s="21"/>
      <c r="OAA136" s="21"/>
      <c r="OAB136" s="21"/>
      <c r="OAC136" s="21"/>
      <c r="OAD136" s="21"/>
      <c r="OAE136" s="21"/>
      <c r="OAF136" s="21"/>
      <c r="OAG136" s="21"/>
      <c r="OAH136" s="21"/>
      <c r="OAI136" s="21"/>
      <c r="OAJ136" s="21"/>
      <c r="OAK136" s="21"/>
      <c r="OAL136" s="21"/>
      <c r="OAM136" s="21"/>
      <c r="OAN136" s="21"/>
      <c r="OAO136" s="21"/>
      <c r="OAP136" s="21"/>
      <c r="OAQ136" s="21"/>
      <c r="OAR136" s="21"/>
      <c r="OAS136" s="21"/>
      <c r="OAT136" s="21"/>
      <c r="OAU136" s="21"/>
      <c r="OAV136" s="21"/>
      <c r="OAW136" s="21"/>
      <c r="OAX136" s="21"/>
      <c r="OAY136" s="21"/>
      <c r="OAZ136" s="21"/>
      <c r="OBA136" s="21"/>
      <c r="OBB136" s="21"/>
      <c r="OBC136" s="21"/>
      <c r="OBD136" s="21"/>
      <c r="OBE136" s="21"/>
      <c r="OBF136" s="21"/>
      <c r="OBG136" s="21"/>
      <c r="OBH136" s="21"/>
      <c r="OBI136" s="21"/>
      <c r="OBJ136" s="21"/>
      <c r="OBK136" s="21"/>
      <c r="OBL136" s="21"/>
      <c r="OBM136" s="21"/>
      <c r="OBN136" s="21"/>
      <c r="OBO136" s="21"/>
      <c r="OBP136" s="21"/>
      <c r="OBQ136" s="21"/>
      <c r="OBR136" s="21"/>
      <c r="OBS136" s="21"/>
      <c r="OBT136" s="21"/>
      <c r="OBU136" s="21"/>
      <c r="OBV136" s="21"/>
      <c r="OBW136" s="21"/>
      <c r="OBX136" s="21"/>
      <c r="OBY136" s="21"/>
      <c r="OBZ136" s="21"/>
      <c r="OCA136" s="21"/>
      <c r="OCB136" s="21"/>
      <c r="OCC136" s="21"/>
      <c r="OCD136" s="21"/>
      <c r="OCE136" s="21"/>
      <c r="OCF136" s="21"/>
      <c r="OCG136" s="21"/>
      <c r="OCH136" s="21"/>
      <c r="OCI136" s="21"/>
      <c r="OCJ136" s="21"/>
      <c r="OCK136" s="21"/>
      <c r="OCL136" s="21"/>
      <c r="OCM136" s="21"/>
      <c r="OCN136" s="21"/>
      <c r="OCO136" s="21"/>
      <c r="OCP136" s="21"/>
      <c r="OCQ136" s="21"/>
      <c r="OCR136" s="21"/>
      <c r="OCS136" s="21"/>
      <c r="OCT136" s="21"/>
      <c r="OCU136" s="21"/>
      <c r="OCV136" s="21"/>
      <c r="OCW136" s="21"/>
      <c r="OCX136" s="21"/>
      <c r="OCY136" s="21"/>
      <c r="OCZ136" s="21"/>
      <c r="ODA136" s="21"/>
      <c r="ODB136" s="21"/>
      <c r="ODC136" s="21"/>
      <c r="ODD136" s="21"/>
      <c r="ODE136" s="21"/>
      <c r="ODF136" s="21"/>
      <c r="ODG136" s="21"/>
      <c r="ODH136" s="21"/>
      <c r="ODI136" s="21"/>
      <c r="ODJ136" s="21"/>
      <c r="ODK136" s="21"/>
      <c r="ODL136" s="21"/>
      <c r="ODM136" s="21"/>
      <c r="ODN136" s="21"/>
      <c r="ODO136" s="21"/>
      <c r="ODP136" s="21"/>
      <c r="ODQ136" s="21"/>
      <c r="ODR136" s="21"/>
      <c r="ODS136" s="21"/>
      <c r="ODT136" s="21"/>
      <c r="ODU136" s="21"/>
      <c r="ODV136" s="21"/>
      <c r="ODW136" s="21"/>
      <c r="ODX136" s="21"/>
      <c r="ODY136" s="21"/>
      <c r="ODZ136" s="21"/>
      <c r="OEA136" s="21"/>
      <c r="OEB136" s="21"/>
      <c r="OEC136" s="21"/>
      <c r="OED136" s="21"/>
      <c r="OEE136" s="21"/>
      <c r="OEF136" s="21"/>
      <c r="OEG136" s="21"/>
      <c r="OEH136" s="21"/>
      <c r="OEI136" s="21"/>
      <c r="OEJ136" s="21"/>
      <c r="OEK136" s="21"/>
      <c r="OEL136" s="21"/>
      <c r="OEM136" s="21"/>
      <c r="OEN136" s="21"/>
      <c r="OEO136" s="21"/>
      <c r="OEP136" s="21"/>
      <c r="OEQ136" s="21"/>
      <c r="OER136" s="21"/>
      <c r="OES136" s="21"/>
      <c r="OET136" s="21"/>
      <c r="OEU136" s="21"/>
      <c r="OEV136" s="21"/>
      <c r="OEW136" s="21"/>
      <c r="OEX136" s="21"/>
      <c r="OEY136" s="21"/>
      <c r="OEZ136" s="21"/>
      <c r="OFA136" s="21"/>
      <c r="OFB136" s="21"/>
      <c r="OFC136" s="21"/>
      <c r="OFD136" s="21"/>
      <c r="OFE136" s="21"/>
      <c r="OFF136" s="21"/>
      <c r="OFG136" s="21"/>
      <c r="OFH136" s="21"/>
      <c r="OFI136" s="21"/>
      <c r="OFJ136" s="21"/>
      <c r="OFK136" s="21"/>
      <c r="OFL136" s="21"/>
      <c r="OFM136" s="21"/>
      <c r="OFN136" s="21"/>
      <c r="OFO136" s="21"/>
      <c r="OFP136" s="21"/>
      <c r="OFQ136" s="21"/>
      <c r="OFR136" s="21"/>
      <c r="OFS136" s="21"/>
      <c r="OFT136" s="21"/>
      <c r="OFU136" s="21"/>
      <c r="OFV136" s="21"/>
      <c r="OFW136" s="21"/>
      <c r="OFX136" s="21"/>
      <c r="OFY136" s="21"/>
      <c r="OFZ136" s="21"/>
      <c r="OGA136" s="21"/>
      <c r="OGB136" s="21"/>
      <c r="OGC136" s="21"/>
      <c r="OGD136" s="21"/>
      <c r="OGE136" s="21"/>
      <c r="OGF136" s="21"/>
      <c r="OGG136" s="21"/>
      <c r="OGH136" s="21"/>
      <c r="OGI136" s="21"/>
      <c r="OGJ136" s="21"/>
      <c r="OGK136" s="21"/>
      <c r="OGL136" s="21"/>
      <c r="OGM136" s="21"/>
      <c r="OGN136" s="21"/>
      <c r="OGO136" s="21"/>
      <c r="OGP136" s="21"/>
      <c r="OGQ136" s="21"/>
      <c r="OGR136" s="21"/>
      <c r="OGS136" s="21"/>
      <c r="OGT136" s="21"/>
      <c r="OGU136" s="21"/>
      <c r="OGV136" s="21"/>
      <c r="OGW136" s="21"/>
      <c r="OGX136" s="21"/>
      <c r="OGY136" s="21"/>
      <c r="OGZ136" s="21"/>
      <c r="OHA136" s="21"/>
      <c r="OHB136" s="21"/>
      <c r="OHC136" s="21"/>
      <c r="OHD136" s="21"/>
      <c r="OHE136" s="21"/>
      <c r="OHF136" s="21"/>
      <c r="OHG136" s="21"/>
      <c r="OHH136" s="21"/>
      <c r="OHI136" s="21"/>
      <c r="OHJ136" s="21"/>
      <c r="OHK136" s="21"/>
      <c r="OHL136" s="21"/>
      <c r="OHM136" s="21"/>
      <c r="OHN136" s="21"/>
      <c r="OHO136" s="21"/>
      <c r="OHP136" s="21"/>
      <c r="OHQ136" s="21"/>
      <c r="OHR136" s="21"/>
      <c r="OHS136" s="21"/>
      <c r="OHT136" s="21"/>
      <c r="OHU136" s="21"/>
      <c r="OHV136" s="21"/>
      <c r="OHW136" s="21"/>
      <c r="OHX136" s="21"/>
      <c r="OHY136" s="21"/>
      <c r="OHZ136" s="21"/>
      <c r="OIA136" s="21"/>
      <c r="OIB136" s="21"/>
      <c r="OIC136" s="21"/>
      <c r="OID136" s="21"/>
      <c r="OIE136" s="21"/>
      <c r="OIF136" s="21"/>
      <c r="OIG136" s="21"/>
      <c r="OIH136" s="21"/>
      <c r="OII136" s="21"/>
      <c r="OIJ136" s="21"/>
      <c r="OIK136" s="21"/>
      <c r="OIL136" s="21"/>
      <c r="OIM136" s="21"/>
      <c r="OIN136" s="21"/>
      <c r="OIO136" s="21"/>
      <c r="OIP136" s="21"/>
      <c r="OIQ136" s="21"/>
      <c r="OIR136" s="21"/>
      <c r="OIS136" s="21"/>
      <c r="OIT136" s="21"/>
      <c r="OIU136" s="21"/>
      <c r="OIV136" s="21"/>
      <c r="OIW136" s="21"/>
      <c r="OIX136" s="21"/>
      <c r="OIY136" s="21"/>
      <c r="OIZ136" s="21"/>
      <c r="OJA136" s="21"/>
      <c r="OJB136" s="21"/>
      <c r="OJC136" s="21"/>
      <c r="OJD136" s="21"/>
      <c r="OJE136" s="21"/>
      <c r="OJF136" s="21"/>
      <c r="OJG136" s="21"/>
      <c r="OJH136" s="21"/>
      <c r="OJI136" s="21"/>
      <c r="OJJ136" s="21"/>
      <c r="OJK136" s="21"/>
      <c r="OJL136" s="21"/>
      <c r="OJM136" s="21"/>
      <c r="OJN136" s="21"/>
      <c r="OJO136" s="21"/>
      <c r="OJP136" s="21"/>
      <c r="OJQ136" s="21"/>
      <c r="OJR136" s="21"/>
      <c r="OJS136" s="21"/>
      <c r="OJT136" s="21"/>
      <c r="OJU136" s="21"/>
      <c r="OJV136" s="21"/>
      <c r="OJW136" s="21"/>
      <c r="OJX136" s="21"/>
      <c r="OJY136" s="21"/>
      <c r="OJZ136" s="21"/>
      <c r="OKA136" s="21"/>
      <c r="OKB136" s="21"/>
      <c r="OKC136" s="21"/>
      <c r="OKD136" s="21"/>
      <c r="OKE136" s="21"/>
      <c r="OKF136" s="21"/>
      <c r="OKG136" s="21"/>
      <c r="OKH136" s="21"/>
      <c r="OKI136" s="21"/>
      <c r="OKJ136" s="21"/>
      <c r="OKK136" s="21"/>
      <c r="OKL136" s="21"/>
      <c r="OKM136" s="21"/>
      <c r="OKN136" s="21"/>
      <c r="OKO136" s="21"/>
      <c r="OKP136" s="21"/>
      <c r="OKQ136" s="21"/>
      <c r="OKR136" s="21"/>
      <c r="OKS136" s="21"/>
      <c r="OKT136" s="21"/>
      <c r="OKU136" s="21"/>
      <c r="OKV136" s="21"/>
      <c r="OKW136" s="21"/>
      <c r="OKX136" s="21"/>
      <c r="OKY136" s="21"/>
      <c r="OKZ136" s="21"/>
      <c r="OLA136" s="21"/>
      <c r="OLB136" s="21"/>
      <c r="OLC136" s="21"/>
      <c r="OLD136" s="21"/>
      <c r="OLE136" s="21"/>
      <c r="OLF136" s="21"/>
      <c r="OLG136" s="21"/>
      <c r="OLH136" s="21"/>
      <c r="OLI136" s="21"/>
      <c r="OLJ136" s="21"/>
      <c r="OLK136" s="21"/>
      <c r="OLL136" s="21"/>
      <c r="OLM136" s="21"/>
      <c r="OLN136" s="21"/>
      <c r="OLO136" s="21"/>
      <c r="OLP136" s="21"/>
      <c r="OLQ136" s="21"/>
      <c r="OLR136" s="21"/>
      <c r="OLS136" s="21"/>
      <c r="OLT136" s="21"/>
      <c r="OLU136" s="21"/>
      <c r="OLV136" s="21"/>
      <c r="OLW136" s="21"/>
      <c r="OLX136" s="21"/>
      <c r="OLY136" s="21"/>
      <c r="OLZ136" s="21"/>
      <c r="OMA136" s="21"/>
      <c r="OMB136" s="21"/>
      <c r="OMC136" s="21"/>
      <c r="OMD136" s="21"/>
      <c r="OME136" s="21"/>
      <c r="OMF136" s="21"/>
      <c r="OMG136" s="21"/>
      <c r="OMH136" s="21"/>
      <c r="OMI136" s="21"/>
      <c r="OMJ136" s="21"/>
      <c r="OMK136" s="21"/>
      <c r="OML136" s="21"/>
      <c r="OMM136" s="21"/>
      <c r="OMN136" s="21"/>
      <c r="OMO136" s="21"/>
      <c r="OMP136" s="21"/>
      <c r="OMQ136" s="21"/>
      <c r="OMR136" s="21"/>
      <c r="OMS136" s="21"/>
      <c r="OMT136" s="21"/>
      <c r="OMU136" s="21"/>
      <c r="OMV136" s="21"/>
      <c r="OMW136" s="21"/>
      <c r="OMX136" s="21"/>
      <c r="OMY136" s="21"/>
      <c r="OMZ136" s="21"/>
      <c r="ONA136" s="21"/>
      <c r="ONB136" s="21"/>
      <c r="ONC136" s="21"/>
      <c r="OND136" s="21"/>
      <c r="ONE136" s="21"/>
      <c r="ONF136" s="21"/>
      <c r="ONG136" s="21"/>
      <c r="ONH136" s="21"/>
      <c r="ONI136" s="21"/>
      <c r="ONJ136" s="21"/>
      <c r="ONK136" s="21"/>
      <c r="ONL136" s="21"/>
      <c r="ONM136" s="21"/>
      <c r="ONN136" s="21"/>
      <c r="ONO136" s="21"/>
      <c r="ONP136" s="21"/>
      <c r="ONQ136" s="21"/>
      <c r="ONR136" s="21"/>
      <c r="ONS136" s="21"/>
      <c r="ONT136" s="21"/>
      <c r="ONU136" s="21"/>
      <c r="ONV136" s="21"/>
      <c r="ONW136" s="21"/>
      <c r="ONX136" s="21"/>
      <c r="ONY136" s="21"/>
      <c r="ONZ136" s="21"/>
      <c r="OOA136" s="21"/>
      <c r="OOB136" s="21"/>
      <c r="OOC136" s="21"/>
      <c r="OOD136" s="21"/>
      <c r="OOE136" s="21"/>
      <c r="OOF136" s="21"/>
      <c r="OOG136" s="21"/>
      <c r="OOH136" s="21"/>
      <c r="OOI136" s="21"/>
      <c r="OOJ136" s="21"/>
      <c r="OOK136" s="21"/>
      <c r="OOL136" s="21"/>
      <c r="OOM136" s="21"/>
      <c r="OON136" s="21"/>
      <c r="OOO136" s="21"/>
      <c r="OOP136" s="21"/>
      <c r="OOQ136" s="21"/>
      <c r="OOR136" s="21"/>
      <c r="OOS136" s="21"/>
      <c r="OOT136" s="21"/>
      <c r="OOU136" s="21"/>
      <c r="OOV136" s="21"/>
      <c r="OOW136" s="21"/>
      <c r="OOX136" s="21"/>
      <c r="OOY136" s="21"/>
      <c r="OOZ136" s="21"/>
      <c r="OPA136" s="21"/>
      <c r="OPB136" s="21"/>
      <c r="OPC136" s="21"/>
      <c r="OPD136" s="21"/>
      <c r="OPE136" s="21"/>
      <c r="OPF136" s="21"/>
      <c r="OPG136" s="21"/>
      <c r="OPH136" s="21"/>
      <c r="OPI136" s="21"/>
      <c r="OPJ136" s="21"/>
      <c r="OPK136" s="21"/>
      <c r="OPL136" s="21"/>
      <c r="OPM136" s="21"/>
      <c r="OPN136" s="21"/>
      <c r="OPO136" s="21"/>
      <c r="OPP136" s="21"/>
      <c r="OPQ136" s="21"/>
      <c r="OPR136" s="21"/>
      <c r="OPS136" s="21"/>
      <c r="OPT136" s="21"/>
      <c r="OPU136" s="21"/>
      <c r="OPV136" s="21"/>
      <c r="OPW136" s="21"/>
      <c r="OPX136" s="21"/>
      <c r="OPY136" s="21"/>
      <c r="OPZ136" s="21"/>
      <c r="OQA136" s="21"/>
      <c r="OQB136" s="21"/>
      <c r="OQC136" s="21"/>
      <c r="OQD136" s="21"/>
      <c r="OQE136" s="21"/>
      <c r="OQF136" s="21"/>
      <c r="OQG136" s="21"/>
      <c r="OQH136" s="21"/>
      <c r="OQI136" s="21"/>
      <c r="OQJ136" s="21"/>
      <c r="OQK136" s="21"/>
      <c r="OQL136" s="21"/>
      <c r="OQM136" s="21"/>
      <c r="OQN136" s="21"/>
      <c r="OQO136" s="21"/>
      <c r="OQP136" s="21"/>
      <c r="OQQ136" s="21"/>
      <c r="OQR136" s="21"/>
      <c r="OQS136" s="21"/>
      <c r="OQT136" s="21"/>
      <c r="OQU136" s="21"/>
      <c r="OQV136" s="21"/>
      <c r="OQW136" s="21"/>
      <c r="OQX136" s="21"/>
      <c r="OQY136" s="21"/>
      <c r="OQZ136" s="21"/>
      <c r="ORA136" s="21"/>
      <c r="ORB136" s="21"/>
      <c r="ORC136" s="21"/>
      <c r="ORD136" s="21"/>
      <c r="ORE136" s="21"/>
      <c r="ORF136" s="21"/>
      <c r="ORG136" s="21"/>
      <c r="ORH136" s="21"/>
      <c r="ORI136" s="21"/>
      <c r="ORJ136" s="21"/>
      <c r="ORK136" s="21"/>
      <c r="ORL136" s="21"/>
      <c r="ORM136" s="21"/>
      <c r="ORN136" s="21"/>
      <c r="ORO136" s="21"/>
      <c r="ORP136" s="21"/>
      <c r="ORQ136" s="21"/>
      <c r="ORR136" s="21"/>
      <c r="ORS136" s="21"/>
      <c r="ORT136" s="21"/>
      <c r="ORU136" s="21"/>
      <c r="ORV136" s="21"/>
      <c r="ORW136" s="21"/>
      <c r="ORX136" s="21"/>
      <c r="ORY136" s="21"/>
      <c r="ORZ136" s="21"/>
      <c r="OSA136" s="21"/>
      <c r="OSB136" s="21"/>
      <c r="OSC136" s="21"/>
      <c r="OSD136" s="21"/>
      <c r="OSE136" s="21"/>
      <c r="OSF136" s="21"/>
      <c r="OSG136" s="21"/>
      <c r="OSH136" s="21"/>
      <c r="OSI136" s="21"/>
      <c r="OSJ136" s="21"/>
      <c r="OSK136" s="21"/>
      <c r="OSL136" s="21"/>
      <c r="OSM136" s="21"/>
      <c r="OSN136" s="21"/>
      <c r="OSO136" s="21"/>
      <c r="OSP136" s="21"/>
      <c r="OSQ136" s="21"/>
      <c r="OSR136" s="21"/>
      <c r="OSS136" s="21"/>
      <c r="OST136" s="21"/>
      <c r="OSU136" s="21"/>
      <c r="OSV136" s="21"/>
      <c r="OSW136" s="21"/>
      <c r="OSX136" s="21"/>
      <c r="OSY136" s="21"/>
      <c r="OSZ136" s="21"/>
      <c r="OTA136" s="21"/>
      <c r="OTB136" s="21"/>
      <c r="OTC136" s="21"/>
      <c r="OTD136" s="21"/>
      <c r="OTE136" s="21"/>
      <c r="OTF136" s="21"/>
      <c r="OTG136" s="21"/>
      <c r="OTH136" s="21"/>
      <c r="OTI136" s="21"/>
      <c r="OTJ136" s="21"/>
      <c r="OTK136" s="21"/>
      <c r="OTL136" s="21"/>
      <c r="OTM136" s="21"/>
      <c r="OTN136" s="21"/>
      <c r="OTO136" s="21"/>
      <c r="OTP136" s="21"/>
      <c r="OTQ136" s="21"/>
      <c r="OTR136" s="21"/>
      <c r="OTS136" s="21"/>
      <c r="OTT136" s="21"/>
      <c r="OTU136" s="21"/>
      <c r="OTV136" s="21"/>
      <c r="OTW136" s="21"/>
      <c r="OTX136" s="21"/>
      <c r="OTY136" s="21"/>
      <c r="OTZ136" s="21"/>
      <c r="OUA136" s="21"/>
      <c r="OUB136" s="21"/>
      <c r="OUC136" s="21"/>
      <c r="OUD136" s="21"/>
      <c r="OUE136" s="21"/>
      <c r="OUF136" s="21"/>
      <c r="OUG136" s="21"/>
      <c r="OUH136" s="21"/>
      <c r="OUI136" s="21"/>
      <c r="OUJ136" s="21"/>
      <c r="OUK136" s="21"/>
      <c r="OUL136" s="21"/>
      <c r="OUM136" s="21"/>
      <c r="OUN136" s="21"/>
      <c r="OUO136" s="21"/>
      <c r="OUP136" s="21"/>
      <c r="OUQ136" s="21"/>
      <c r="OUR136" s="21"/>
      <c r="OUS136" s="21"/>
      <c r="OUT136" s="21"/>
      <c r="OUU136" s="21"/>
      <c r="OUV136" s="21"/>
      <c r="OUW136" s="21"/>
      <c r="OUX136" s="21"/>
      <c r="OUY136" s="21"/>
      <c r="OUZ136" s="21"/>
      <c r="OVA136" s="21"/>
      <c r="OVB136" s="21"/>
      <c r="OVC136" s="21"/>
      <c r="OVD136" s="21"/>
      <c r="OVE136" s="21"/>
      <c r="OVF136" s="21"/>
      <c r="OVG136" s="21"/>
      <c r="OVH136" s="21"/>
      <c r="OVI136" s="21"/>
      <c r="OVJ136" s="21"/>
      <c r="OVK136" s="21"/>
      <c r="OVL136" s="21"/>
      <c r="OVM136" s="21"/>
      <c r="OVN136" s="21"/>
      <c r="OVO136" s="21"/>
      <c r="OVP136" s="21"/>
      <c r="OVQ136" s="21"/>
      <c r="OVR136" s="21"/>
      <c r="OVS136" s="21"/>
      <c r="OVT136" s="21"/>
      <c r="OVU136" s="21"/>
      <c r="OVV136" s="21"/>
      <c r="OVW136" s="21"/>
      <c r="OVX136" s="21"/>
      <c r="OVY136" s="21"/>
      <c r="OVZ136" s="21"/>
      <c r="OWA136" s="21"/>
      <c r="OWB136" s="21"/>
      <c r="OWC136" s="21"/>
      <c r="OWD136" s="21"/>
      <c r="OWE136" s="21"/>
      <c r="OWF136" s="21"/>
      <c r="OWG136" s="21"/>
      <c r="OWH136" s="21"/>
      <c r="OWI136" s="21"/>
      <c r="OWJ136" s="21"/>
      <c r="OWK136" s="21"/>
      <c r="OWL136" s="21"/>
      <c r="OWM136" s="21"/>
      <c r="OWN136" s="21"/>
      <c r="OWO136" s="21"/>
      <c r="OWP136" s="21"/>
      <c r="OWQ136" s="21"/>
      <c r="OWR136" s="21"/>
      <c r="OWS136" s="21"/>
      <c r="OWT136" s="21"/>
      <c r="OWU136" s="21"/>
      <c r="OWV136" s="21"/>
      <c r="OWW136" s="21"/>
      <c r="OWX136" s="21"/>
      <c r="OWY136" s="21"/>
      <c r="OWZ136" s="21"/>
      <c r="OXA136" s="21"/>
      <c r="OXB136" s="21"/>
      <c r="OXC136" s="21"/>
      <c r="OXD136" s="21"/>
      <c r="OXE136" s="21"/>
      <c r="OXF136" s="21"/>
      <c r="OXG136" s="21"/>
      <c r="OXH136" s="21"/>
      <c r="OXI136" s="21"/>
      <c r="OXJ136" s="21"/>
      <c r="OXK136" s="21"/>
      <c r="OXL136" s="21"/>
      <c r="OXM136" s="21"/>
      <c r="OXN136" s="21"/>
      <c r="OXO136" s="21"/>
      <c r="OXP136" s="21"/>
      <c r="OXQ136" s="21"/>
      <c r="OXR136" s="21"/>
      <c r="OXS136" s="21"/>
      <c r="OXT136" s="21"/>
      <c r="OXU136" s="21"/>
      <c r="OXV136" s="21"/>
      <c r="OXW136" s="21"/>
      <c r="OXX136" s="21"/>
      <c r="OXY136" s="21"/>
      <c r="OXZ136" s="21"/>
      <c r="OYA136" s="21"/>
      <c r="OYB136" s="21"/>
      <c r="OYC136" s="21"/>
      <c r="OYD136" s="21"/>
      <c r="OYE136" s="21"/>
      <c r="OYF136" s="21"/>
      <c r="OYG136" s="21"/>
      <c r="OYH136" s="21"/>
      <c r="OYI136" s="21"/>
      <c r="OYJ136" s="21"/>
      <c r="OYK136" s="21"/>
      <c r="OYL136" s="21"/>
      <c r="OYM136" s="21"/>
      <c r="OYN136" s="21"/>
      <c r="OYO136" s="21"/>
      <c r="OYP136" s="21"/>
      <c r="OYQ136" s="21"/>
      <c r="OYR136" s="21"/>
      <c r="OYS136" s="21"/>
      <c r="OYT136" s="21"/>
      <c r="OYU136" s="21"/>
      <c r="OYV136" s="21"/>
      <c r="OYW136" s="21"/>
      <c r="OYX136" s="21"/>
      <c r="OYY136" s="21"/>
      <c r="OYZ136" s="21"/>
      <c r="OZA136" s="21"/>
      <c r="OZB136" s="21"/>
      <c r="OZC136" s="21"/>
      <c r="OZD136" s="21"/>
      <c r="OZE136" s="21"/>
      <c r="OZF136" s="21"/>
      <c r="OZG136" s="21"/>
      <c r="OZH136" s="21"/>
      <c r="OZI136" s="21"/>
      <c r="OZJ136" s="21"/>
      <c r="OZK136" s="21"/>
      <c r="OZL136" s="21"/>
      <c r="OZM136" s="21"/>
      <c r="OZN136" s="21"/>
      <c r="OZO136" s="21"/>
      <c r="OZP136" s="21"/>
      <c r="OZQ136" s="21"/>
      <c r="OZR136" s="21"/>
      <c r="OZS136" s="21"/>
      <c r="OZT136" s="21"/>
      <c r="OZU136" s="21"/>
      <c r="OZV136" s="21"/>
      <c r="OZW136" s="21"/>
      <c r="OZX136" s="21"/>
      <c r="OZY136" s="21"/>
      <c r="OZZ136" s="21"/>
      <c r="PAA136" s="21"/>
      <c r="PAB136" s="21"/>
      <c r="PAC136" s="21"/>
      <c r="PAD136" s="21"/>
      <c r="PAE136" s="21"/>
      <c r="PAF136" s="21"/>
      <c r="PAG136" s="21"/>
      <c r="PAH136" s="21"/>
      <c r="PAI136" s="21"/>
      <c r="PAJ136" s="21"/>
      <c r="PAK136" s="21"/>
      <c r="PAL136" s="21"/>
      <c r="PAM136" s="21"/>
      <c r="PAN136" s="21"/>
      <c r="PAO136" s="21"/>
      <c r="PAP136" s="21"/>
      <c r="PAQ136" s="21"/>
      <c r="PAR136" s="21"/>
      <c r="PAS136" s="21"/>
      <c r="PAT136" s="21"/>
      <c r="PAU136" s="21"/>
      <c r="PAV136" s="21"/>
      <c r="PAW136" s="21"/>
      <c r="PAX136" s="21"/>
      <c r="PAY136" s="21"/>
      <c r="PAZ136" s="21"/>
      <c r="PBA136" s="21"/>
      <c r="PBB136" s="21"/>
      <c r="PBC136" s="21"/>
      <c r="PBD136" s="21"/>
      <c r="PBE136" s="21"/>
      <c r="PBF136" s="21"/>
      <c r="PBG136" s="21"/>
      <c r="PBH136" s="21"/>
      <c r="PBI136" s="21"/>
      <c r="PBJ136" s="21"/>
      <c r="PBK136" s="21"/>
      <c r="PBL136" s="21"/>
      <c r="PBM136" s="21"/>
      <c r="PBN136" s="21"/>
      <c r="PBO136" s="21"/>
      <c r="PBP136" s="21"/>
      <c r="PBQ136" s="21"/>
      <c r="PBR136" s="21"/>
      <c r="PBS136" s="21"/>
      <c r="PBT136" s="21"/>
      <c r="PBU136" s="21"/>
      <c r="PBV136" s="21"/>
      <c r="PBW136" s="21"/>
      <c r="PBX136" s="21"/>
      <c r="PBY136" s="21"/>
      <c r="PBZ136" s="21"/>
      <c r="PCA136" s="21"/>
      <c r="PCB136" s="21"/>
      <c r="PCC136" s="21"/>
      <c r="PCD136" s="21"/>
      <c r="PCE136" s="21"/>
      <c r="PCF136" s="21"/>
      <c r="PCG136" s="21"/>
      <c r="PCH136" s="21"/>
      <c r="PCI136" s="21"/>
      <c r="PCJ136" s="21"/>
      <c r="PCK136" s="21"/>
      <c r="PCL136" s="21"/>
      <c r="PCM136" s="21"/>
      <c r="PCN136" s="21"/>
      <c r="PCO136" s="21"/>
      <c r="PCP136" s="21"/>
      <c r="PCQ136" s="21"/>
      <c r="PCR136" s="21"/>
      <c r="PCS136" s="21"/>
      <c r="PCT136" s="21"/>
      <c r="PCU136" s="21"/>
      <c r="PCV136" s="21"/>
      <c r="PCW136" s="21"/>
      <c r="PCX136" s="21"/>
      <c r="PCY136" s="21"/>
      <c r="PCZ136" s="21"/>
      <c r="PDA136" s="21"/>
      <c r="PDB136" s="21"/>
      <c r="PDC136" s="21"/>
      <c r="PDD136" s="21"/>
      <c r="PDE136" s="21"/>
      <c r="PDF136" s="21"/>
      <c r="PDG136" s="21"/>
      <c r="PDH136" s="21"/>
      <c r="PDI136" s="21"/>
      <c r="PDJ136" s="21"/>
      <c r="PDK136" s="21"/>
      <c r="PDL136" s="21"/>
      <c r="PDM136" s="21"/>
      <c r="PDN136" s="21"/>
      <c r="PDO136" s="21"/>
      <c r="PDP136" s="21"/>
      <c r="PDQ136" s="21"/>
      <c r="PDR136" s="21"/>
      <c r="PDS136" s="21"/>
      <c r="PDT136" s="21"/>
      <c r="PDU136" s="21"/>
      <c r="PDV136" s="21"/>
      <c r="PDW136" s="21"/>
      <c r="PDX136" s="21"/>
      <c r="PDY136" s="21"/>
      <c r="PDZ136" s="21"/>
      <c r="PEA136" s="21"/>
      <c r="PEB136" s="21"/>
      <c r="PEC136" s="21"/>
      <c r="PED136" s="21"/>
      <c r="PEE136" s="21"/>
      <c r="PEF136" s="21"/>
      <c r="PEG136" s="21"/>
      <c r="PEH136" s="21"/>
      <c r="PEI136" s="21"/>
      <c r="PEJ136" s="21"/>
      <c r="PEK136" s="21"/>
      <c r="PEL136" s="21"/>
      <c r="PEM136" s="21"/>
      <c r="PEN136" s="21"/>
      <c r="PEO136" s="21"/>
      <c r="PEP136" s="21"/>
      <c r="PEQ136" s="21"/>
      <c r="PER136" s="21"/>
      <c r="PES136" s="21"/>
      <c r="PET136" s="21"/>
      <c r="PEU136" s="21"/>
      <c r="PEV136" s="21"/>
      <c r="PEW136" s="21"/>
      <c r="PEX136" s="21"/>
      <c r="PEY136" s="21"/>
      <c r="PEZ136" s="21"/>
      <c r="PFA136" s="21"/>
      <c r="PFB136" s="21"/>
      <c r="PFC136" s="21"/>
      <c r="PFD136" s="21"/>
      <c r="PFE136" s="21"/>
      <c r="PFF136" s="21"/>
      <c r="PFG136" s="21"/>
      <c r="PFH136" s="21"/>
      <c r="PFI136" s="21"/>
      <c r="PFJ136" s="21"/>
      <c r="PFK136" s="21"/>
      <c r="PFL136" s="21"/>
      <c r="PFM136" s="21"/>
      <c r="PFN136" s="21"/>
      <c r="PFO136" s="21"/>
      <c r="PFP136" s="21"/>
      <c r="PFQ136" s="21"/>
      <c r="PFR136" s="21"/>
      <c r="PFS136" s="21"/>
      <c r="PFT136" s="21"/>
      <c r="PFU136" s="21"/>
      <c r="PFV136" s="21"/>
      <c r="PFW136" s="21"/>
      <c r="PFX136" s="21"/>
      <c r="PFY136" s="21"/>
      <c r="PFZ136" s="21"/>
      <c r="PGA136" s="21"/>
      <c r="PGB136" s="21"/>
      <c r="PGC136" s="21"/>
      <c r="PGD136" s="21"/>
      <c r="PGE136" s="21"/>
      <c r="PGF136" s="21"/>
      <c r="PGG136" s="21"/>
      <c r="PGH136" s="21"/>
      <c r="PGI136" s="21"/>
      <c r="PGJ136" s="21"/>
      <c r="PGK136" s="21"/>
      <c r="PGL136" s="21"/>
      <c r="PGM136" s="21"/>
      <c r="PGN136" s="21"/>
      <c r="PGO136" s="21"/>
      <c r="PGP136" s="21"/>
      <c r="PGQ136" s="21"/>
      <c r="PGR136" s="21"/>
      <c r="PGS136" s="21"/>
      <c r="PGT136" s="21"/>
      <c r="PGU136" s="21"/>
      <c r="PGV136" s="21"/>
      <c r="PGW136" s="21"/>
      <c r="PGX136" s="21"/>
      <c r="PGY136" s="21"/>
      <c r="PGZ136" s="21"/>
      <c r="PHA136" s="21"/>
      <c r="PHB136" s="21"/>
      <c r="PHC136" s="21"/>
      <c r="PHD136" s="21"/>
      <c r="PHE136" s="21"/>
      <c r="PHF136" s="21"/>
      <c r="PHG136" s="21"/>
      <c r="PHH136" s="21"/>
      <c r="PHI136" s="21"/>
      <c r="PHJ136" s="21"/>
      <c r="PHK136" s="21"/>
      <c r="PHL136" s="21"/>
      <c r="PHM136" s="21"/>
      <c r="PHN136" s="21"/>
      <c r="PHO136" s="21"/>
      <c r="PHP136" s="21"/>
      <c r="PHQ136" s="21"/>
      <c r="PHR136" s="21"/>
      <c r="PHS136" s="21"/>
      <c r="PHT136" s="21"/>
      <c r="PHU136" s="21"/>
      <c r="PHV136" s="21"/>
      <c r="PHW136" s="21"/>
      <c r="PHX136" s="21"/>
      <c r="PHY136" s="21"/>
      <c r="PHZ136" s="21"/>
      <c r="PIA136" s="21"/>
      <c r="PIB136" s="21"/>
      <c r="PIC136" s="21"/>
      <c r="PID136" s="21"/>
      <c r="PIE136" s="21"/>
      <c r="PIF136" s="21"/>
      <c r="PIG136" s="21"/>
      <c r="PIH136" s="21"/>
      <c r="PII136" s="21"/>
      <c r="PIJ136" s="21"/>
      <c r="PIK136" s="21"/>
      <c r="PIL136" s="21"/>
      <c r="PIM136" s="21"/>
      <c r="PIN136" s="21"/>
      <c r="PIO136" s="21"/>
      <c r="PIP136" s="21"/>
      <c r="PIQ136" s="21"/>
      <c r="PIR136" s="21"/>
      <c r="PIS136" s="21"/>
      <c r="PIT136" s="21"/>
      <c r="PIU136" s="21"/>
      <c r="PIV136" s="21"/>
      <c r="PIW136" s="21"/>
      <c r="PIX136" s="21"/>
      <c r="PIY136" s="21"/>
      <c r="PIZ136" s="21"/>
      <c r="PJA136" s="21"/>
      <c r="PJB136" s="21"/>
      <c r="PJC136" s="21"/>
      <c r="PJD136" s="21"/>
      <c r="PJE136" s="21"/>
      <c r="PJF136" s="21"/>
      <c r="PJG136" s="21"/>
      <c r="PJH136" s="21"/>
      <c r="PJI136" s="21"/>
      <c r="PJJ136" s="21"/>
      <c r="PJK136" s="21"/>
      <c r="PJL136" s="21"/>
      <c r="PJM136" s="21"/>
      <c r="PJN136" s="21"/>
      <c r="PJO136" s="21"/>
      <c r="PJP136" s="21"/>
      <c r="PJQ136" s="21"/>
      <c r="PJR136" s="21"/>
      <c r="PJS136" s="21"/>
      <c r="PJT136" s="21"/>
      <c r="PJU136" s="21"/>
      <c r="PJV136" s="21"/>
      <c r="PJW136" s="21"/>
      <c r="PJX136" s="21"/>
      <c r="PJY136" s="21"/>
      <c r="PJZ136" s="21"/>
      <c r="PKA136" s="21"/>
      <c r="PKB136" s="21"/>
      <c r="PKC136" s="21"/>
      <c r="PKD136" s="21"/>
      <c r="PKE136" s="21"/>
      <c r="PKF136" s="21"/>
      <c r="PKG136" s="21"/>
      <c r="PKH136" s="21"/>
      <c r="PKI136" s="21"/>
      <c r="PKJ136" s="21"/>
      <c r="PKK136" s="21"/>
      <c r="PKL136" s="21"/>
      <c r="PKM136" s="21"/>
      <c r="PKN136" s="21"/>
      <c r="PKO136" s="21"/>
      <c r="PKP136" s="21"/>
      <c r="PKQ136" s="21"/>
      <c r="PKR136" s="21"/>
      <c r="PKS136" s="21"/>
      <c r="PKT136" s="21"/>
      <c r="PKU136" s="21"/>
      <c r="PKV136" s="21"/>
      <c r="PKW136" s="21"/>
      <c r="PKX136" s="21"/>
      <c r="PKY136" s="21"/>
      <c r="PKZ136" s="21"/>
      <c r="PLA136" s="21"/>
      <c r="PLB136" s="21"/>
      <c r="PLC136" s="21"/>
      <c r="PLD136" s="21"/>
      <c r="PLE136" s="21"/>
      <c r="PLF136" s="21"/>
      <c r="PLG136" s="21"/>
      <c r="PLH136" s="21"/>
      <c r="PLI136" s="21"/>
      <c r="PLJ136" s="21"/>
      <c r="PLK136" s="21"/>
      <c r="PLL136" s="21"/>
      <c r="PLM136" s="21"/>
      <c r="PLN136" s="21"/>
      <c r="PLO136" s="21"/>
      <c r="PLP136" s="21"/>
      <c r="PLQ136" s="21"/>
      <c r="PLR136" s="21"/>
      <c r="PLS136" s="21"/>
      <c r="PLT136" s="21"/>
      <c r="PLU136" s="21"/>
      <c r="PLV136" s="21"/>
      <c r="PLW136" s="21"/>
      <c r="PLX136" s="21"/>
      <c r="PLY136" s="21"/>
      <c r="PLZ136" s="21"/>
      <c r="PMA136" s="21"/>
      <c r="PMB136" s="21"/>
      <c r="PMC136" s="21"/>
      <c r="PMD136" s="21"/>
      <c r="PME136" s="21"/>
      <c r="PMF136" s="21"/>
      <c r="PMG136" s="21"/>
      <c r="PMH136" s="21"/>
      <c r="PMI136" s="21"/>
      <c r="PMJ136" s="21"/>
      <c r="PMK136" s="21"/>
      <c r="PML136" s="21"/>
      <c r="PMM136" s="21"/>
      <c r="PMN136" s="21"/>
      <c r="PMO136" s="21"/>
      <c r="PMP136" s="21"/>
      <c r="PMQ136" s="21"/>
      <c r="PMR136" s="21"/>
      <c r="PMS136" s="21"/>
      <c r="PMT136" s="21"/>
      <c r="PMU136" s="21"/>
      <c r="PMV136" s="21"/>
      <c r="PMW136" s="21"/>
      <c r="PMX136" s="21"/>
      <c r="PMY136" s="21"/>
      <c r="PMZ136" s="21"/>
      <c r="PNA136" s="21"/>
      <c r="PNB136" s="21"/>
      <c r="PNC136" s="21"/>
      <c r="PND136" s="21"/>
      <c r="PNE136" s="21"/>
      <c r="PNF136" s="21"/>
      <c r="PNG136" s="21"/>
      <c r="PNH136" s="21"/>
      <c r="PNI136" s="21"/>
      <c r="PNJ136" s="21"/>
      <c r="PNK136" s="21"/>
      <c r="PNL136" s="21"/>
      <c r="PNM136" s="21"/>
      <c r="PNN136" s="21"/>
      <c r="PNO136" s="21"/>
      <c r="PNP136" s="21"/>
      <c r="PNQ136" s="21"/>
      <c r="PNR136" s="21"/>
      <c r="PNS136" s="21"/>
      <c r="PNT136" s="21"/>
      <c r="PNU136" s="21"/>
      <c r="PNV136" s="21"/>
      <c r="PNW136" s="21"/>
      <c r="PNX136" s="21"/>
      <c r="PNY136" s="21"/>
      <c r="PNZ136" s="21"/>
      <c r="POA136" s="21"/>
      <c r="POB136" s="21"/>
      <c r="POC136" s="21"/>
      <c r="POD136" s="21"/>
      <c r="POE136" s="21"/>
      <c r="POF136" s="21"/>
      <c r="POG136" s="21"/>
      <c r="POH136" s="21"/>
      <c r="POI136" s="21"/>
      <c r="POJ136" s="21"/>
      <c r="POK136" s="21"/>
      <c r="POL136" s="21"/>
      <c r="POM136" s="21"/>
      <c r="PON136" s="21"/>
      <c r="POO136" s="21"/>
      <c r="POP136" s="21"/>
      <c r="POQ136" s="21"/>
      <c r="POR136" s="21"/>
      <c r="POS136" s="21"/>
      <c r="POT136" s="21"/>
      <c r="POU136" s="21"/>
      <c r="POV136" s="21"/>
      <c r="POW136" s="21"/>
      <c r="POX136" s="21"/>
      <c r="POY136" s="21"/>
      <c r="POZ136" s="21"/>
      <c r="PPA136" s="21"/>
      <c r="PPB136" s="21"/>
      <c r="PPC136" s="21"/>
      <c r="PPD136" s="21"/>
      <c r="PPE136" s="21"/>
      <c r="PPF136" s="21"/>
      <c r="PPG136" s="21"/>
      <c r="PPH136" s="21"/>
      <c r="PPI136" s="21"/>
      <c r="PPJ136" s="21"/>
      <c r="PPK136" s="21"/>
      <c r="PPL136" s="21"/>
      <c r="PPM136" s="21"/>
      <c r="PPN136" s="21"/>
      <c r="PPO136" s="21"/>
      <c r="PPP136" s="21"/>
      <c r="PPQ136" s="21"/>
      <c r="PPR136" s="21"/>
      <c r="PPS136" s="21"/>
      <c r="PPT136" s="21"/>
      <c r="PPU136" s="21"/>
      <c r="PPV136" s="21"/>
      <c r="PPW136" s="21"/>
      <c r="PPX136" s="21"/>
      <c r="PPY136" s="21"/>
      <c r="PPZ136" s="21"/>
      <c r="PQA136" s="21"/>
      <c r="PQB136" s="21"/>
      <c r="PQC136" s="21"/>
      <c r="PQD136" s="21"/>
      <c r="PQE136" s="21"/>
      <c r="PQF136" s="21"/>
      <c r="PQG136" s="21"/>
      <c r="PQH136" s="21"/>
      <c r="PQI136" s="21"/>
      <c r="PQJ136" s="21"/>
      <c r="PQK136" s="21"/>
      <c r="PQL136" s="21"/>
      <c r="PQM136" s="21"/>
      <c r="PQN136" s="21"/>
      <c r="PQO136" s="21"/>
      <c r="PQP136" s="21"/>
      <c r="PQQ136" s="21"/>
      <c r="PQR136" s="21"/>
      <c r="PQS136" s="21"/>
      <c r="PQT136" s="21"/>
      <c r="PQU136" s="21"/>
      <c r="PQV136" s="21"/>
      <c r="PQW136" s="21"/>
      <c r="PQX136" s="21"/>
      <c r="PQY136" s="21"/>
      <c r="PQZ136" s="21"/>
      <c r="PRA136" s="21"/>
      <c r="PRB136" s="21"/>
      <c r="PRC136" s="21"/>
      <c r="PRD136" s="21"/>
      <c r="PRE136" s="21"/>
      <c r="PRF136" s="21"/>
      <c r="PRG136" s="21"/>
      <c r="PRH136" s="21"/>
      <c r="PRI136" s="21"/>
      <c r="PRJ136" s="21"/>
      <c r="PRK136" s="21"/>
      <c r="PRL136" s="21"/>
      <c r="PRM136" s="21"/>
      <c r="PRN136" s="21"/>
      <c r="PRO136" s="21"/>
      <c r="PRP136" s="21"/>
      <c r="PRQ136" s="21"/>
      <c r="PRR136" s="21"/>
      <c r="PRS136" s="21"/>
      <c r="PRT136" s="21"/>
      <c r="PRU136" s="21"/>
      <c r="PRV136" s="21"/>
      <c r="PRW136" s="21"/>
      <c r="PRX136" s="21"/>
      <c r="PRY136" s="21"/>
      <c r="PRZ136" s="21"/>
      <c r="PSA136" s="21"/>
      <c r="PSB136" s="21"/>
      <c r="PSC136" s="21"/>
      <c r="PSD136" s="21"/>
      <c r="PSE136" s="21"/>
      <c r="PSF136" s="21"/>
      <c r="PSG136" s="21"/>
      <c r="PSH136" s="21"/>
      <c r="PSI136" s="21"/>
      <c r="PSJ136" s="21"/>
      <c r="PSK136" s="21"/>
      <c r="PSL136" s="21"/>
      <c r="PSM136" s="21"/>
      <c r="PSN136" s="21"/>
      <c r="PSO136" s="21"/>
      <c r="PSP136" s="21"/>
      <c r="PSQ136" s="21"/>
      <c r="PSR136" s="21"/>
      <c r="PSS136" s="21"/>
      <c r="PST136" s="21"/>
      <c r="PSU136" s="21"/>
      <c r="PSV136" s="21"/>
      <c r="PSW136" s="21"/>
      <c r="PSX136" s="21"/>
      <c r="PSY136" s="21"/>
      <c r="PSZ136" s="21"/>
      <c r="PTA136" s="21"/>
      <c r="PTB136" s="21"/>
      <c r="PTC136" s="21"/>
      <c r="PTD136" s="21"/>
      <c r="PTE136" s="21"/>
      <c r="PTF136" s="21"/>
      <c r="PTG136" s="21"/>
      <c r="PTH136" s="21"/>
      <c r="PTI136" s="21"/>
      <c r="PTJ136" s="21"/>
      <c r="PTK136" s="21"/>
      <c r="PTL136" s="21"/>
      <c r="PTM136" s="21"/>
      <c r="PTN136" s="21"/>
      <c r="PTO136" s="21"/>
      <c r="PTP136" s="21"/>
      <c r="PTQ136" s="21"/>
      <c r="PTR136" s="21"/>
      <c r="PTS136" s="21"/>
      <c r="PTT136" s="21"/>
      <c r="PTU136" s="21"/>
      <c r="PTV136" s="21"/>
      <c r="PTW136" s="21"/>
      <c r="PTX136" s="21"/>
      <c r="PTY136" s="21"/>
      <c r="PTZ136" s="21"/>
      <c r="PUA136" s="21"/>
      <c r="PUB136" s="21"/>
      <c r="PUC136" s="21"/>
      <c r="PUD136" s="21"/>
      <c r="PUE136" s="21"/>
      <c r="PUF136" s="21"/>
      <c r="PUG136" s="21"/>
      <c r="PUH136" s="21"/>
      <c r="PUI136" s="21"/>
      <c r="PUJ136" s="21"/>
      <c r="PUK136" s="21"/>
      <c r="PUL136" s="21"/>
      <c r="PUM136" s="21"/>
      <c r="PUN136" s="21"/>
      <c r="PUO136" s="21"/>
      <c r="PUP136" s="21"/>
      <c r="PUQ136" s="21"/>
      <c r="PUR136" s="21"/>
      <c r="PUS136" s="21"/>
      <c r="PUT136" s="21"/>
      <c r="PUU136" s="21"/>
      <c r="PUV136" s="21"/>
      <c r="PUW136" s="21"/>
      <c r="PUX136" s="21"/>
      <c r="PUY136" s="21"/>
      <c r="PUZ136" s="21"/>
      <c r="PVA136" s="21"/>
      <c r="PVB136" s="21"/>
      <c r="PVC136" s="21"/>
      <c r="PVD136" s="21"/>
      <c r="PVE136" s="21"/>
      <c r="PVF136" s="21"/>
      <c r="PVG136" s="21"/>
      <c r="PVH136" s="21"/>
      <c r="PVI136" s="21"/>
      <c r="PVJ136" s="21"/>
      <c r="PVK136" s="21"/>
      <c r="PVL136" s="21"/>
      <c r="PVM136" s="21"/>
      <c r="PVN136" s="21"/>
      <c r="PVO136" s="21"/>
      <c r="PVP136" s="21"/>
      <c r="PVQ136" s="21"/>
      <c r="PVR136" s="21"/>
      <c r="PVS136" s="21"/>
      <c r="PVT136" s="21"/>
      <c r="PVU136" s="21"/>
      <c r="PVV136" s="21"/>
      <c r="PVW136" s="21"/>
      <c r="PVX136" s="21"/>
      <c r="PVY136" s="21"/>
      <c r="PVZ136" s="21"/>
      <c r="PWA136" s="21"/>
      <c r="PWB136" s="21"/>
      <c r="PWC136" s="21"/>
      <c r="PWD136" s="21"/>
      <c r="PWE136" s="21"/>
      <c r="PWF136" s="21"/>
      <c r="PWG136" s="21"/>
      <c r="PWH136" s="21"/>
      <c r="PWI136" s="21"/>
      <c r="PWJ136" s="21"/>
      <c r="PWK136" s="21"/>
      <c r="PWL136" s="21"/>
      <c r="PWM136" s="21"/>
      <c r="PWN136" s="21"/>
      <c r="PWO136" s="21"/>
      <c r="PWP136" s="21"/>
      <c r="PWQ136" s="21"/>
      <c r="PWR136" s="21"/>
      <c r="PWS136" s="21"/>
      <c r="PWT136" s="21"/>
      <c r="PWU136" s="21"/>
      <c r="PWV136" s="21"/>
      <c r="PWW136" s="21"/>
      <c r="PWX136" s="21"/>
      <c r="PWY136" s="21"/>
      <c r="PWZ136" s="21"/>
      <c r="PXA136" s="21"/>
      <c r="PXB136" s="21"/>
      <c r="PXC136" s="21"/>
      <c r="PXD136" s="21"/>
      <c r="PXE136" s="21"/>
      <c r="PXF136" s="21"/>
      <c r="PXG136" s="21"/>
      <c r="PXH136" s="21"/>
      <c r="PXI136" s="21"/>
      <c r="PXJ136" s="21"/>
      <c r="PXK136" s="21"/>
      <c r="PXL136" s="21"/>
      <c r="PXM136" s="21"/>
      <c r="PXN136" s="21"/>
      <c r="PXO136" s="21"/>
      <c r="PXP136" s="21"/>
      <c r="PXQ136" s="21"/>
      <c r="PXR136" s="21"/>
      <c r="PXS136" s="21"/>
      <c r="PXT136" s="21"/>
      <c r="PXU136" s="21"/>
      <c r="PXV136" s="21"/>
      <c r="PXW136" s="21"/>
      <c r="PXX136" s="21"/>
      <c r="PXY136" s="21"/>
      <c r="PXZ136" s="21"/>
      <c r="PYA136" s="21"/>
      <c r="PYB136" s="21"/>
      <c r="PYC136" s="21"/>
      <c r="PYD136" s="21"/>
      <c r="PYE136" s="21"/>
      <c r="PYF136" s="21"/>
      <c r="PYG136" s="21"/>
      <c r="PYH136" s="21"/>
      <c r="PYI136" s="21"/>
      <c r="PYJ136" s="21"/>
      <c r="PYK136" s="21"/>
      <c r="PYL136" s="21"/>
      <c r="PYM136" s="21"/>
      <c r="PYN136" s="21"/>
      <c r="PYO136" s="21"/>
      <c r="PYP136" s="21"/>
      <c r="PYQ136" s="21"/>
      <c r="PYR136" s="21"/>
      <c r="PYS136" s="21"/>
      <c r="PYT136" s="21"/>
      <c r="PYU136" s="21"/>
      <c r="PYV136" s="21"/>
      <c r="PYW136" s="21"/>
      <c r="PYX136" s="21"/>
      <c r="PYY136" s="21"/>
      <c r="PYZ136" s="21"/>
      <c r="PZA136" s="21"/>
      <c r="PZB136" s="21"/>
      <c r="PZC136" s="21"/>
      <c r="PZD136" s="21"/>
      <c r="PZE136" s="21"/>
      <c r="PZF136" s="21"/>
      <c r="PZG136" s="21"/>
      <c r="PZH136" s="21"/>
      <c r="PZI136" s="21"/>
      <c r="PZJ136" s="21"/>
      <c r="PZK136" s="21"/>
      <c r="PZL136" s="21"/>
      <c r="PZM136" s="21"/>
      <c r="PZN136" s="21"/>
      <c r="PZO136" s="21"/>
      <c r="PZP136" s="21"/>
      <c r="PZQ136" s="21"/>
      <c r="PZR136" s="21"/>
      <c r="PZS136" s="21"/>
      <c r="PZT136" s="21"/>
      <c r="PZU136" s="21"/>
      <c r="PZV136" s="21"/>
      <c r="PZW136" s="21"/>
      <c r="PZX136" s="21"/>
      <c r="PZY136" s="21"/>
      <c r="PZZ136" s="21"/>
      <c r="QAA136" s="21"/>
      <c r="QAB136" s="21"/>
      <c r="QAC136" s="21"/>
      <c r="QAD136" s="21"/>
      <c r="QAE136" s="21"/>
      <c r="QAF136" s="21"/>
      <c r="QAG136" s="21"/>
      <c r="QAH136" s="21"/>
      <c r="QAI136" s="21"/>
      <c r="QAJ136" s="21"/>
      <c r="QAK136" s="21"/>
      <c r="QAL136" s="21"/>
      <c r="QAM136" s="21"/>
      <c r="QAN136" s="21"/>
      <c r="QAO136" s="21"/>
      <c r="QAP136" s="21"/>
      <c r="QAQ136" s="21"/>
      <c r="QAR136" s="21"/>
      <c r="QAS136" s="21"/>
      <c r="QAT136" s="21"/>
      <c r="QAU136" s="21"/>
      <c r="QAV136" s="21"/>
      <c r="QAW136" s="21"/>
      <c r="QAX136" s="21"/>
      <c r="QAY136" s="21"/>
      <c r="QAZ136" s="21"/>
      <c r="QBA136" s="21"/>
      <c r="QBB136" s="21"/>
      <c r="QBC136" s="21"/>
      <c r="QBD136" s="21"/>
      <c r="QBE136" s="21"/>
      <c r="QBF136" s="21"/>
      <c r="QBG136" s="21"/>
      <c r="QBH136" s="21"/>
      <c r="QBI136" s="21"/>
      <c r="QBJ136" s="21"/>
      <c r="QBK136" s="21"/>
      <c r="QBL136" s="21"/>
      <c r="QBM136" s="21"/>
      <c r="QBN136" s="21"/>
      <c r="QBO136" s="21"/>
      <c r="QBP136" s="21"/>
      <c r="QBQ136" s="21"/>
      <c r="QBR136" s="21"/>
      <c r="QBS136" s="21"/>
      <c r="QBT136" s="21"/>
      <c r="QBU136" s="21"/>
      <c r="QBV136" s="21"/>
      <c r="QBW136" s="21"/>
      <c r="QBX136" s="21"/>
      <c r="QBY136" s="21"/>
      <c r="QBZ136" s="21"/>
      <c r="QCA136" s="21"/>
      <c r="QCB136" s="21"/>
      <c r="QCC136" s="21"/>
      <c r="QCD136" s="21"/>
      <c r="QCE136" s="21"/>
      <c r="QCF136" s="21"/>
      <c r="QCG136" s="21"/>
      <c r="QCH136" s="21"/>
      <c r="QCI136" s="21"/>
      <c r="QCJ136" s="21"/>
      <c r="QCK136" s="21"/>
      <c r="QCL136" s="21"/>
      <c r="QCM136" s="21"/>
      <c r="QCN136" s="21"/>
      <c r="QCO136" s="21"/>
      <c r="QCP136" s="21"/>
      <c r="QCQ136" s="21"/>
      <c r="QCR136" s="21"/>
      <c r="QCS136" s="21"/>
      <c r="QCT136" s="21"/>
      <c r="QCU136" s="21"/>
      <c r="QCV136" s="21"/>
      <c r="QCW136" s="21"/>
      <c r="QCX136" s="21"/>
      <c r="QCY136" s="21"/>
      <c r="QCZ136" s="21"/>
      <c r="QDA136" s="21"/>
      <c r="QDB136" s="21"/>
      <c r="QDC136" s="21"/>
      <c r="QDD136" s="21"/>
      <c r="QDE136" s="21"/>
      <c r="QDF136" s="21"/>
      <c r="QDG136" s="21"/>
      <c r="QDH136" s="21"/>
      <c r="QDI136" s="21"/>
      <c r="QDJ136" s="21"/>
      <c r="QDK136" s="21"/>
      <c r="QDL136" s="21"/>
      <c r="QDM136" s="21"/>
      <c r="QDN136" s="21"/>
      <c r="QDO136" s="21"/>
      <c r="QDP136" s="21"/>
      <c r="QDQ136" s="21"/>
      <c r="QDR136" s="21"/>
      <c r="QDS136" s="21"/>
      <c r="QDT136" s="21"/>
      <c r="QDU136" s="21"/>
      <c r="QDV136" s="21"/>
      <c r="QDW136" s="21"/>
      <c r="QDX136" s="21"/>
      <c r="QDY136" s="21"/>
      <c r="QDZ136" s="21"/>
      <c r="QEA136" s="21"/>
      <c r="QEB136" s="21"/>
      <c r="QEC136" s="21"/>
      <c r="QED136" s="21"/>
      <c r="QEE136" s="21"/>
      <c r="QEF136" s="21"/>
      <c r="QEG136" s="21"/>
      <c r="QEH136" s="21"/>
      <c r="QEI136" s="21"/>
      <c r="QEJ136" s="21"/>
      <c r="QEK136" s="21"/>
      <c r="QEL136" s="21"/>
      <c r="QEM136" s="21"/>
      <c r="QEN136" s="21"/>
      <c r="QEO136" s="21"/>
      <c r="QEP136" s="21"/>
      <c r="QEQ136" s="21"/>
      <c r="QER136" s="21"/>
      <c r="QES136" s="21"/>
      <c r="QET136" s="21"/>
      <c r="QEU136" s="21"/>
      <c r="QEV136" s="21"/>
      <c r="QEW136" s="21"/>
      <c r="QEX136" s="21"/>
      <c r="QEY136" s="21"/>
      <c r="QEZ136" s="21"/>
      <c r="QFA136" s="21"/>
      <c r="QFB136" s="21"/>
      <c r="QFC136" s="21"/>
      <c r="QFD136" s="21"/>
      <c r="QFE136" s="21"/>
      <c r="QFF136" s="21"/>
      <c r="QFG136" s="21"/>
      <c r="QFH136" s="21"/>
      <c r="QFI136" s="21"/>
      <c r="QFJ136" s="21"/>
      <c r="QFK136" s="21"/>
      <c r="QFL136" s="21"/>
      <c r="QFM136" s="21"/>
      <c r="QFN136" s="21"/>
      <c r="QFO136" s="21"/>
      <c r="QFP136" s="21"/>
      <c r="QFQ136" s="21"/>
      <c r="QFR136" s="21"/>
      <c r="QFS136" s="21"/>
      <c r="QFT136" s="21"/>
      <c r="QFU136" s="21"/>
      <c r="QFV136" s="21"/>
      <c r="QFW136" s="21"/>
      <c r="QFX136" s="21"/>
      <c r="QFY136" s="21"/>
      <c r="QFZ136" s="21"/>
      <c r="QGA136" s="21"/>
      <c r="QGB136" s="21"/>
      <c r="QGC136" s="21"/>
      <c r="QGD136" s="21"/>
      <c r="QGE136" s="21"/>
      <c r="QGF136" s="21"/>
      <c r="QGG136" s="21"/>
      <c r="QGH136" s="21"/>
      <c r="QGI136" s="21"/>
      <c r="QGJ136" s="21"/>
      <c r="QGK136" s="21"/>
      <c r="QGL136" s="21"/>
      <c r="QGM136" s="21"/>
      <c r="QGN136" s="21"/>
      <c r="QGO136" s="21"/>
      <c r="QGP136" s="21"/>
      <c r="QGQ136" s="21"/>
      <c r="QGR136" s="21"/>
      <c r="QGS136" s="21"/>
      <c r="QGT136" s="21"/>
      <c r="QGU136" s="21"/>
      <c r="QGV136" s="21"/>
      <c r="QGW136" s="21"/>
      <c r="QGX136" s="21"/>
      <c r="QGY136" s="21"/>
      <c r="QGZ136" s="21"/>
      <c r="QHA136" s="21"/>
      <c r="QHB136" s="21"/>
      <c r="QHC136" s="21"/>
      <c r="QHD136" s="21"/>
      <c r="QHE136" s="21"/>
      <c r="QHF136" s="21"/>
      <c r="QHG136" s="21"/>
      <c r="QHH136" s="21"/>
      <c r="QHI136" s="21"/>
      <c r="QHJ136" s="21"/>
      <c r="QHK136" s="21"/>
      <c r="QHL136" s="21"/>
      <c r="QHM136" s="21"/>
      <c r="QHN136" s="21"/>
      <c r="QHO136" s="21"/>
      <c r="QHP136" s="21"/>
      <c r="QHQ136" s="21"/>
      <c r="QHR136" s="21"/>
      <c r="QHS136" s="21"/>
      <c r="QHT136" s="21"/>
      <c r="QHU136" s="21"/>
      <c r="QHV136" s="21"/>
      <c r="QHW136" s="21"/>
      <c r="QHX136" s="21"/>
      <c r="QHY136" s="21"/>
      <c r="QHZ136" s="21"/>
      <c r="QIA136" s="21"/>
      <c r="QIB136" s="21"/>
      <c r="QIC136" s="21"/>
      <c r="QID136" s="21"/>
      <c r="QIE136" s="21"/>
      <c r="QIF136" s="21"/>
      <c r="QIG136" s="21"/>
      <c r="QIH136" s="21"/>
      <c r="QII136" s="21"/>
      <c r="QIJ136" s="21"/>
      <c r="QIK136" s="21"/>
      <c r="QIL136" s="21"/>
      <c r="QIM136" s="21"/>
      <c r="QIN136" s="21"/>
      <c r="QIO136" s="21"/>
      <c r="QIP136" s="21"/>
      <c r="QIQ136" s="21"/>
      <c r="QIR136" s="21"/>
      <c r="QIS136" s="21"/>
      <c r="QIT136" s="21"/>
      <c r="QIU136" s="21"/>
      <c r="QIV136" s="21"/>
      <c r="QIW136" s="21"/>
      <c r="QIX136" s="21"/>
      <c r="QIY136" s="21"/>
      <c r="QIZ136" s="21"/>
      <c r="QJA136" s="21"/>
      <c r="QJB136" s="21"/>
      <c r="QJC136" s="21"/>
      <c r="QJD136" s="21"/>
      <c r="QJE136" s="21"/>
      <c r="QJF136" s="21"/>
      <c r="QJG136" s="21"/>
      <c r="QJH136" s="21"/>
      <c r="QJI136" s="21"/>
      <c r="QJJ136" s="21"/>
      <c r="QJK136" s="21"/>
      <c r="QJL136" s="21"/>
      <c r="QJM136" s="21"/>
      <c r="QJN136" s="21"/>
      <c r="QJO136" s="21"/>
      <c r="QJP136" s="21"/>
      <c r="QJQ136" s="21"/>
      <c r="QJR136" s="21"/>
      <c r="QJS136" s="21"/>
      <c r="QJT136" s="21"/>
      <c r="QJU136" s="21"/>
      <c r="QJV136" s="21"/>
      <c r="QJW136" s="21"/>
      <c r="QJX136" s="21"/>
      <c r="QJY136" s="21"/>
      <c r="QJZ136" s="21"/>
      <c r="QKA136" s="21"/>
      <c r="QKB136" s="21"/>
      <c r="QKC136" s="21"/>
      <c r="QKD136" s="21"/>
      <c r="QKE136" s="21"/>
      <c r="QKF136" s="21"/>
      <c r="QKG136" s="21"/>
      <c r="QKH136" s="21"/>
      <c r="QKI136" s="21"/>
      <c r="QKJ136" s="21"/>
      <c r="QKK136" s="21"/>
      <c r="QKL136" s="21"/>
      <c r="QKM136" s="21"/>
      <c r="QKN136" s="21"/>
      <c r="QKO136" s="21"/>
      <c r="QKP136" s="21"/>
      <c r="QKQ136" s="21"/>
      <c r="QKR136" s="21"/>
      <c r="QKS136" s="21"/>
      <c r="QKT136" s="21"/>
      <c r="QKU136" s="21"/>
      <c r="QKV136" s="21"/>
      <c r="QKW136" s="21"/>
      <c r="QKX136" s="21"/>
      <c r="QKY136" s="21"/>
      <c r="QKZ136" s="21"/>
      <c r="QLA136" s="21"/>
      <c r="QLB136" s="21"/>
      <c r="QLC136" s="21"/>
      <c r="QLD136" s="21"/>
      <c r="QLE136" s="21"/>
      <c r="QLF136" s="21"/>
      <c r="QLG136" s="21"/>
      <c r="QLH136" s="21"/>
      <c r="QLI136" s="21"/>
      <c r="QLJ136" s="21"/>
      <c r="QLK136" s="21"/>
      <c r="QLL136" s="21"/>
      <c r="QLM136" s="21"/>
      <c r="QLN136" s="21"/>
      <c r="QLO136" s="21"/>
      <c r="QLP136" s="21"/>
      <c r="QLQ136" s="21"/>
      <c r="QLR136" s="21"/>
      <c r="QLS136" s="21"/>
      <c r="QLT136" s="21"/>
      <c r="QLU136" s="21"/>
      <c r="QLV136" s="21"/>
      <c r="QLW136" s="21"/>
      <c r="QLX136" s="21"/>
      <c r="QLY136" s="21"/>
      <c r="QLZ136" s="21"/>
      <c r="QMA136" s="21"/>
      <c r="QMB136" s="21"/>
      <c r="QMC136" s="21"/>
      <c r="QMD136" s="21"/>
      <c r="QME136" s="21"/>
      <c r="QMF136" s="21"/>
      <c r="QMG136" s="21"/>
      <c r="QMH136" s="21"/>
      <c r="QMI136" s="21"/>
      <c r="QMJ136" s="21"/>
      <c r="QMK136" s="21"/>
      <c r="QML136" s="21"/>
      <c r="QMM136" s="21"/>
      <c r="QMN136" s="21"/>
      <c r="QMO136" s="21"/>
      <c r="QMP136" s="21"/>
      <c r="QMQ136" s="21"/>
      <c r="QMR136" s="21"/>
      <c r="QMS136" s="21"/>
      <c r="QMT136" s="21"/>
      <c r="QMU136" s="21"/>
      <c r="QMV136" s="21"/>
      <c r="QMW136" s="21"/>
      <c r="QMX136" s="21"/>
      <c r="QMY136" s="21"/>
      <c r="QMZ136" s="21"/>
      <c r="QNA136" s="21"/>
      <c r="QNB136" s="21"/>
      <c r="QNC136" s="21"/>
      <c r="QND136" s="21"/>
      <c r="QNE136" s="21"/>
      <c r="QNF136" s="21"/>
      <c r="QNG136" s="21"/>
      <c r="QNH136" s="21"/>
      <c r="QNI136" s="21"/>
      <c r="QNJ136" s="21"/>
      <c r="QNK136" s="21"/>
      <c r="QNL136" s="21"/>
      <c r="QNM136" s="21"/>
      <c r="QNN136" s="21"/>
      <c r="QNO136" s="21"/>
      <c r="QNP136" s="21"/>
      <c r="QNQ136" s="21"/>
      <c r="QNR136" s="21"/>
      <c r="QNS136" s="21"/>
      <c r="QNT136" s="21"/>
      <c r="QNU136" s="21"/>
      <c r="QNV136" s="21"/>
      <c r="QNW136" s="21"/>
      <c r="QNX136" s="21"/>
      <c r="QNY136" s="21"/>
      <c r="QNZ136" s="21"/>
      <c r="QOA136" s="21"/>
      <c r="QOB136" s="21"/>
      <c r="QOC136" s="21"/>
      <c r="QOD136" s="21"/>
      <c r="QOE136" s="21"/>
      <c r="QOF136" s="21"/>
      <c r="QOG136" s="21"/>
      <c r="QOH136" s="21"/>
      <c r="QOI136" s="21"/>
      <c r="QOJ136" s="21"/>
      <c r="QOK136" s="21"/>
      <c r="QOL136" s="21"/>
      <c r="QOM136" s="21"/>
      <c r="QON136" s="21"/>
      <c r="QOO136" s="21"/>
      <c r="QOP136" s="21"/>
      <c r="QOQ136" s="21"/>
      <c r="QOR136" s="21"/>
      <c r="QOS136" s="21"/>
      <c r="QOT136" s="21"/>
      <c r="QOU136" s="21"/>
      <c r="QOV136" s="21"/>
      <c r="QOW136" s="21"/>
      <c r="QOX136" s="21"/>
      <c r="QOY136" s="21"/>
      <c r="QOZ136" s="21"/>
      <c r="QPA136" s="21"/>
      <c r="QPB136" s="21"/>
      <c r="QPC136" s="21"/>
      <c r="QPD136" s="21"/>
      <c r="QPE136" s="21"/>
      <c r="QPF136" s="21"/>
      <c r="QPG136" s="21"/>
      <c r="QPH136" s="21"/>
      <c r="QPI136" s="21"/>
      <c r="QPJ136" s="21"/>
      <c r="QPK136" s="21"/>
      <c r="QPL136" s="21"/>
      <c r="QPM136" s="21"/>
      <c r="QPN136" s="21"/>
      <c r="QPO136" s="21"/>
      <c r="QPP136" s="21"/>
      <c r="QPQ136" s="21"/>
      <c r="QPR136" s="21"/>
      <c r="QPS136" s="21"/>
      <c r="QPT136" s="21"/>
      <c r="QPU136" s="21"/>
      <c r="QPV136" s="21"/>
      <c r="QPW136" s="21"/>
      <c r="QPX136" s="21"/>
      <c r="QPY136" s="21"/>
      <c r="QPZ136" s="21"/>
      <c r="QQA136" s="21"/>
      <c r="QQB136" s="21"/>
      <c r="QQC136" s="21"/>
      <c r="QQD136" s="21"/>
      <c r="QQE136" s="21"/>
      <c r="QQF136" s="21"/>
      <c r="QQG136" s="21"/>
      <c r="QQH136" s="21"/>
      <c r="QQI136" s="21"/>
      <c r="QQJ136" s="21"/>
      <c r="QQK136" s="21"/>
      <c r="QQL136" s="21"/>
      <c r="QQM136" s="21"/>
      <c r="QQN136" s="21"/>
      <c r="QQO136" s="21"/>
      <c r="QQP136" s="21"/>
      <c r="QQQ136" s="21"/>
      <c r="QQR136" s="21"/>
      <c r="QQS136" s="21"/>
      <c r="QQT136" s="21"/>
      <c r="QQU136" s="21"/>
      <c r="QQV136" s="21"/>
      <c r="QQW136" s="21"/>
      <c r="QQX136" s="21"/>
      <c r="QQY136" s="21"/>
      <c r="QQZ136" s="21"/>
      <c r="QRA136" s="21"/>
      <c r="QRB136" s="21"/>
      <c r="QRC136" s="21"/>
      <c r="QRD136" s="21"/>
      <c r="QRE136" s="21"/>
      <c r="QRF136" s="21"/>
      <c r="QRG136" s="21"/>
      <c r="QRH136" s="21"/>
      <c r="QRI136" s="21"/>
      <c r="QRJ136" s="21"/>
      <c r="QRK136" s="21"/>
      <c r="QRL136" s="21"/>
      <c r="QRM136" s="21"/>
      <c r="QRN136" s="21"/>
      <c r="QRO136" s="21"/>
      <c r="QRP136" s="21"/>
      <c r="QRQ136" s="21"/>
      <c r="QRR136" s="21"/>
      <c r="QRS136" s="21"/>
      <c r="QRT136" s="21"/>
      <c r="QRU136" s="21"/>
      <c r="QRV136" s="21"/>
      <c r="QRW136" s="21"/>
      <c r="QRX136" s="21"/>
      <c r="QRY136" s="21"/>
      <c r="QRZ136" s="21"/>
      <c r="QSA136" s="21"/>
      <c r="QSB136" s="21"/>
      <c r="QSC136" s="21"/>
      <c r="QSD136" s="21"/>
      <c r="QSE136" s="21"/>
      <c r="QSF136" s="21"/>
      <c r="QSG136" s="21"/>
      <c r="QSH136" s="21"/>
      <c r="QSI136" s="21"/>
      <c r="QSJ136" s="21"/>
      <c r="QSK136" s="21"/>
      <c r="QSL136" s="21"/>
      <c r="QSM136" s="21"/>
      <c r="QSN136" s="21"/>
      <c r="QSO136" s="21"/>
      <c r="QSP136" s="21"/>
      <c r="QSQ136" s="21"/>
      <c r="QSR136" s="21"/>
      <c r="QSS136" s="21"/>
      <c r="QST136" s="21"/>
      <c r="QSU136" s="21"/>
      <c r="QSV136" s="21"/>
      <c r="QSW136" s="21"/>
      <c r="QSX136" s="21"/>
      <c r="QSY136" s="21"/>
      <c r="QSZ136" s="21"/>
      <c r="QTA136" s="21"/>
      <c r="QTB136" s="21"/>
      <c r="QTC136" s="21"/>
      <c r="QTD136" s="21"/>
      <c r="QTE136" s="21"/>
      <c r="QTF136" s="21"/>
      <c r="QTG136" s="21"/>
      <c r="QTH136" s="21"/>
      <c r="QTI136" s="21"/>
      <c r="QTJ136" s="21"/>
      <c r="QTK136" s="21"/>
      <c r="QTL136" s="21"/>
      <c r="QTM136" s="21"/>
      <c r="QTN136" s="21"/>
      <c r="QTO136" s="21"/>
      <c r="QTP136" s="21"/>
      <c r="QTQ136" s="21"/>
      <c r="QTR136" s="21"/>
      <c r="QTS136" s="21"/>
      <c r="QTT136" s="21"/>
      <c r="QTU136" s="21"/>
      <c r="QTV136" s="21"/>
      <c r="QTW136" s="21"/>
      <c r="QTX136" s="21"/>
      <c r="QTY136" s="21"/>
      <c r="QTZ136" s="21"/>
      <c r="QUA136" s="21"/>
      <c r="QUB136" s="21"/>
      <c r="QUC136" s="21"/>
      <c r="QUD136" s="21"/>
      <c r="QUE136" s="21"/>
      <c r="QUF136" s="21"/>
      <c r="QUG136" s="21"/>
      <c r="QUH136" s="21"/>
      <c r="QUI136" s="21"/>
      <c r="QUJ136" s="21"/>
      <c r="QUK136" s="21"/>
      <c r="QUL136" s="21"/>
      <c r="QUM136" s="21"/>
      <c r="QUN136" s="21"/>
      <c r="QUO136" s="21"/>
      <c r="QUP136" s="21"/>
      <c r="QUQ136" s="21"/>
      <c r="QUR136" s="21"/>
      <c r="QUS136" s="21"/>
      <c r="QUT136" s="21"/>
      <c r="QUU136" s="21"/>
      <c r="QUV136" s="21"/>
      <c r="QUW136" s="21"/>
      <c r="QUX136" s="21"/>
      <c r="QUY136" s="21"/>
      <c r="QUZ136" s="21"/>
      <c r="QVA136" s="21"/>
      <c r="QVB136" s="21"/>
      <c r="QVC136" s="21"/>
      <c r="QVD136" s="21"/>
      <c r="QVE136" s="21"/>
      <c r="QVF136" s="21"/>
      <c r="QVG136" s="21"/>
      <c r="QVH136" s="21"/>
      <c r="QVI136" s="21"/>
      <c r="QVJ136" s="21"/>
      <c r="QVK136" s="21"/>
      <c r="QVL136" s="21"/>
      <c r="QVM136" s="21"/>
      <c r="QVN136" s="21"/>
      <c r="QVO136" s="21"/>
      <c r="QVP136" s="21"/>
      <c r="QVQ136" s="21"/>
      <c r="QVR136" s="21"/>
      <c r="QVS136" s="21"/>
      <c r="QVT136" s="21"/>
      <c r="QVU136" s="21"/>
      <c r="QVV136" s="21"/>
      <c r="QVW136" s="21"/>
      <c r="QVX136" s="21"/>
      <c r="QVY136" s="21"/>
      <c r="QVZ136" s="21"/>
      <c r="QWA136" s="21"/>
      <c r="QWB136" s="21"/>
      <c r="QWC136" s="21"/>
      <c r="QWD136" s="21"/>
      <c r="QWE136" s="21"/>
      <c r="QWF136" s="21"/>
      <c r="QWG136" s="21"/>
      <c r="QWH136" s="21"/>
      <c r="QWI136" s="21"/>
      <c r="QWJ136" s="21"/>
      <c r="QWK136" s="21"/>
      <c r="QWL136" s="21"/>
      <c r="QWM136" s="21"/>
      <c r="QWN136" s="21"/>
      <c r="QWO136" s="21"/>
      <c r="QWP136" s="21"/>
      <c r="QWQ136" s="21"/>
      <c r="QWR136" s="21"/>
      <c r="QWS136" s="21"/>
      <c r="QWT136" s="21"/>
      <c r="QWU136" s="21"/>
      <c r="QWV136" s="21"/>
      <c r="QWW136" s="21"/>
      <c r="QWX136" s="21"/>
      <c r="QWY136" s="21"/>
      <c r="QWZ136" s="21"/>
      <c r="QXA136" s="21"/>
      <c r="QXB136" s="21"/>
      <c r="QXC136" s="21"/>
      <c r="QXD136" s="21"/>
      <c r="QXE136" s="21"/>
      <c r="QXF136" s="21"/>
      <c r="QXG136" s="21"/>
      <c r="QXH136" s="21"/>
      <c r="QXI136" s="21"/>
      <c r="QXJ136" s="21"/>
      <c r="QXK136" s="21"/>
      <c r="QXL136" s="21"/>
      <c r="QXM136" s="21"/>
      <c r="QXN136" s="21"/>
      <c r="QXO136" s="21"/>
      <c r="QXP136" s="21"/>
      <c r="QXQ136" s="21"/>
      <c r="QXR136" s="21"/>
      <c r="QXS136" s="21"/>
      <c r="QXT136" s="21"/>
      <c r="QXU136" s="21"/>
      <c r="QXV136" s="21"/>
      <c r="QXW136" s="21"/>
      <c r="QXX136" s="21"/>
      <c r="QXY136" s="21"/>
      <c r="QXZ136" s="21"/>
      <c r="QYA136" s="21"/>
      <c r="QYB136" s="21"/>
      <c r="QYC136" s="21"/>
      <c r="QYD136" s="21"/>
      <c r="QYE136" s="21"/>
      <c r="QYF136" s="21"/>
      <c r="QYG136" s="21"/>
      <c r="QYH136" s="21"/>
      <c r="QYI136" s="21"/>
      <c r="QYJ136" s="21"/>
      <c r="QYK136" s="21"/>
      <c r="QYL136" s="21"/>
      <c r="QYM136" s="21"/>
      <c r="QYN136" s="21"/>
      <c r="QYO136" s="21"/>
      <c r="QYP136" s="21"/>
      <c r="QYQ136" s="21"/>
      <c r="QYR136" s="21"/>
      <c r="QYS136" s="21"/>
      <c r="QYT136" s="21"/>
      <c r="QYU136" s="21"/>
      <c r="QYV136" s="21"/>
      <c r="QYW136" s="21"/>
      <c r="QYX136" s="21"/>
      <c r="QYY136" s="21"/>
      <c r="QYZ136" s="21"/>
      <c r="QZA136" s="21"/>
      <c r="QZB136" s="21"/>
      <c r="QZC136" s="21"/>
      <c r="QZD136" s="21"/>
      <c r="QZE136" s="21"/>
      <c r="QZF136" s="21"/>
      <c r="QZG136" s="21"/>
      <c r="QZH136" s="21"/>
      <c r="QZI136" s="21"/>
      <c r="QZJ136" s="21"/>
      <c r="QZK136" s="21"/>
      <c r="QZL136" s="21"/>
      <c r="QZM136" s="21"/>
      <c r="QZN136" s="21"/>
      <c r="QZO136" s="21"/>
      <c r="QZP136" s="21"/>
      <c r="QZQ136" s="21"/>
      <c r="QZR136" s="21"/>
      <c r="QZS136" s="21"/>
      <c r="QZT136" s="21"/>
      <c r="QZU136" s="21"/>
      <c r="QZV136" s="21"/>
      <c r="QZW136" s="21"/>
      <c r="QZX136" s="21"/>
      <c r="QZY136" s="21"/>
      <c r="QZZ136" s="21"/>
      <c r="RAA136" s="21"/>
      <c r="RAB136" s="21"/>
      <c r="RAC136" s="21"/>
      <c r="RAD136" s="21"/>
      <c r="RAE136" s="21"/>
      <c r="RAF136" s="21"/>
      <c r="RAG136" s="21"/>
      <c r="RAH136" s="21"/>
      <c r="RAI136" s="21"/>
      <c r="RAJ136" s="21"/>
      <c r="RAK136" s="21"/>
      <c r="RAL136" s="21"/>
      <c r="RAM136" s="21"/>
      <c r="RAN136" s="21"/>
      <c r="RAO136" s="21"/>
      <c r="RAP136" s="21"/>
      <c r="RAQ136" s="21"/>
      <c r="RAR136" s="21"/>
      <c r="RAS136" s="21"/>
      <c r="RAT136" s="21"/>
      <c r="RAU136" s="21"/>
      <c r="RAV136" s="21"/>
      <c r="RAW136" s="21"/>
      <c r="RAX136" s="21"/>
      <c r="RAY136" s="21"/>
      <c r="RAZ136" s="21"/>
      <c r="RBA136" s="21"/>
      <c r="RBB136" s="21"/>
      <c r="RBC136" s="21"/>
      <c r="RBD136" s="21"/>
      <c r="RBE136" s="21"/>
      <c r="RBF136" s="21"/>
      <c r="RBG136" s="21"/>
      <c r="RBH136" s="21"/>
      <c r="RBI136" s="21"/>
      <c r="RBJ136" s="21"/>
      <c r="RBK136" s="21"/>
      <c r="RBL136" s="21"/>
      <c r="RBM136" s="21"/>
      <c r="RBN136" s="21"/>
      <c r="RBO136" s="21"/>
      <c r="RBP136" s="21"/>
      <c r="RBQ136" s="21"/>
      <c r="RBR136" s="21"/>
      <c r="RBS136" s="21"/>
      <c r="RBT136" s="21"/>
      <c r="RBU136" s="21"/>
      <c r="RBV136" s="21"/>
      <c r="RBW136" s="21"/>
      <c r="RBX136" s="21"/>
      <c r="RBY136" s="21"/>
      <c r="RBZ136" s="21"/>
      <c r="RCA136" s="21"/>
      <c r="RCB136" s="21"/>
      <c r="RCC136" s="21"/>
      <c r="RCD136" s="21"/>
      <c r="RCE136" s="21"/>
      <c r="RCF136" s="21"/>
      <c r="RCG136" s="21"/>
      <c r="RCH136" s="21"/>
      <c r="RCI136" s="21"/>
      <c r="RCJ136" s="21"/>
      <c r="RCK136" s="21"/>
      <c r="RCL136" s="21"/>
      <c r="RCM136" s="21"/>
      <c r="RCN136" s="21"/>
      <c r="RCO136" s="21"/>
      <c r="RCP136" s="21"/>
      <c r="RCQ136" s="21"/>
      <c r="RCR136" s="21"/>
      <c r="RCS136" s="21"/>
      <c r="RCT136" s="21"/>
      <c r="RCU136" s="21"/>
      <c r="RCV136" s="21"/>
      <c r="RCW136" s="21"/>
      <c r="RCX136" s="21"/>
      <c r="RCY136" s="21"/>
      <c r="RCZ136" s="21"/>
      <c r="RDA136" s="21"/>
      <c r="RDB136" s="21"/>
      <c r="RDC136" s="21"/>
      <c r="RDD136" s="21"/>
      <c r="RDE136" s="21"/>
      <c r="RDF136" s="21"/>
      <c r="RDG136" s="21"/>
      <c r="RDH136" s="21"/>
      <c r="RDI136" s="21"/>
      <c r="RDJ136" s="21"/>
      <c r="RDK136" s="21"/>
      <c r="RDL136" s="21"/>
      <c r="RDM136" s="21"/>
      <c r="RDN136" s="21"/>
      <c r="RDO136" s="21"/>
      <c r="RDP136" s="21"/>
      <c r="RDQ136" s="21"/>
      <c r="RDR136" s="21"/>
      <c r="RDS136" s="21"/>
      <c r="RDT136" s="21"/>
      <c r="RDU136" s="21"/>
      <c r="RDV136" s="21"/>
      <c r="RDW136" s="21"/>
      <c r="RDX136" s="21"/>
      <c r="RDY136" s="21"/>
      <c r="RDZ136" s="21"/>
      <c r="REA136" s="21"/>
      <c r="REB136" s="21"/>
      <c r="REC136" s="21"/>
      <c r="RED136" s="21"/>
      <c r="REE136" s="21"/>
      <c r="REF136" s="21"/>
      <c r="REG136" s="21"/>
      <c r="REH136" s="21"/>
      <c r="REI136" s="21"/>
      <c r="REJ136" s="21"/>
      <c r="REK136" s="21"/>
      <c r="REL136" s="21"/>
      <c r="REM136" s="21"/>
      <c r="REN136" s="21"/>
      <c r="REO136" s="21"/>
      <c r="REP136" s="21"/>
      <c r="REQ136" s="21"/>
      <c r="RER136" s="21"/>
      <c r="RES136" s="21"/>
      <c r="RET136" s="21"/>
      <c r="REU136" s="21"/>
      <c r="REV136" s="21"/>
      <c r="REW136" s="21"/>
      <c r="REX136" s="21"/>
      <c r="REY136" s="21"/>
      <c r="REZ136" s="21"/>
      <c r="RFA136" s="21"/>
      <c r="RFB136" s="21"/>
      <c r="RFC136" s="21"/>
      <c r="RFD136" s="21"/>
      <c r="RFE136" s="21"/>
      <c r="RFF136" s="21"/>
      <c r="RFG136" s="21"/>
      <c r="RFH136" s="21"/>
      <c r="RFI136" s="21"/>
      <c r="RFJ136" s="21"/>
      <c r="RFK136" s="21"/>
      <c r="RFL136" s="21"/>
      <c r="RFM136" s="21"/>
      <c r="RFN136" s="21"/>
      <c r="RFO136" s="21"/>
      <c r="RFP136" s="21"/>
      <c r="RFQ136" s="21"/>
      <c r="RFR136" s="21"/>
      <c r="RFS136" s="21"/>
      <c r="RFT136" s="21"/>
      <c r="RFU136" s="21"/>
      <c r="RFV136" s="21"/>
      <c r="RFW136" s="21"/>
      <c r="RFX136" s="21"/>
      <c r="RFY136" s="21"/>
      <c r="RFZ136" s="21"/>
      <c r="RGA136" s="21"/>
      <c r="RGB136" s="21"/>
      <c r="RGC136" s="21"/>
      <c r="RGD136" s="21"/>
      <c r="RGE136" s="21"/>
      <c r="RGF136" s="21"/>
      <c r="RGG136" s="21"/>
      <c r="RGH136" s="21"/>
      <c r="RGI136" s="21"/>
      <c r="RGJ136" s="21"/>
      <c r="RGK136" s="21"/>
      <c r="RGL136" s="21"/>
      <c r="RGM136" s="21"/>
      <c r="RGN136" s="21"/>
      <c r="RGO136" s="21"/>
      <c r="RGP136" s="21"/>
      <c r="RGQ136" s="21"/>
      <c r="RGR136" s="21"/>
      <c r="RGS136" s="21"/>
      <c r="RGT136" s="21"/>
      <c r="RGU136" s="21"/>
      <c r="RGV136" s="21"/>
      <c r="RGW136" s="21"/>
      <c r="RGX136" s="21"/>
      <c r="RGY136" s="21"/>
      <c r="RGZ136" s="21"/>
      <c r="RHA136" s="21"/>
      <c r="RHB136" s="21"/>
      <c r="RHC136" s="21"/>
      <c r="RHD136" s="21"/>
      <c r="RHE136" s="21"/>
      <c r="RHF136" s="21"/>
      <c r="RHG136" s="21"/>
      <c r="RHH136" s="21"/>
      <c r="RHI136" s="21"/>
      <c r="RHJ136" s="21"/>
      <c r="RHK136" s="21"/>
      <c r="RHL136" s="21"/>
      <c r="RHM136" s="21"/>
      <c r="RHN136" s="21"/>
      <c r="RHO136" s="21"/>
      <c r="RHP136" s="21"/>
      <c r="RHQ136" s="21"/>
      <c r="RHR136" s="21"/>
      <c r="RHS136" s="21"/>
      <c r="RHT136" s="21"/>
      <c r="RHU136" s="21"/>
      <c r="RHV136" s="21"/>
      <c r="RHW136" s="21"/>
      <c r="RHX136" s="21"/>
      <c r="RHY136" s="21"/>
      <c r="RHZ136" s="21"/>
      <c r="RIA136" s="21"/>
      <c r="RIB136" s="21"/>
      <c r="RIC136" s="21"/>
      <c r="RID136" s="21"/>
      <c r="RIE136" s="21"/>
      <c r="RIF136" s="21"/>
      <c r="RIG136" s="21"/>
      <c r="RIH136" s="21"/>
      <c r="RII136" s="21"/>
      <c r="RIJ136" s="21"/>
      <c r="RIK136" s="21"/>
      <c r="RIL136" s="21"/>
      <c r="RIM136" s="21"/>
      <c r="RIN136" s="21"/>
      <c r="RIO136" s="21"/>
      <c r="RIP136" s="21"/>
      <c r="RIQ136" s="21"/>
      <c r="RIR136" s="21"/>
      <c r="RIS136" s="21"/>
      <c r="RIT136" s="21"/>
      <c r="RIU136" s="21"/>
      <c r="RIV136" s="21"/>
      <c r="RIW136" s="21"/>
      <c r="RIX136" s="21"/>
      <c r="RIY136" s="21"/>
      <c r="RIZ136" s="21"/>
      <c r="RJA136" s="21"/>
      <c r="RJB136" s="21"/>
      <c r="RJC136" s="21"/>
      <c r="RJD136" s="21"/>
      <c r="RJE136" s="21"/>
      <c r="RJF136" s="21"/>
      <c r="RJG136" s="21"/>
      <c r="RJH136" s="21"/>
      <c r="RJI136" s="21"/>
      <c r="RJJ136" s="21"/>
      <c r="RJK136" s="21"/>
      <c r="RJL136" s="21"/>
      <c r="RJM136" s="21"/>
      <c r="RJN136" s="21"/>
      <c r="RJO136" s="21"/>
      <c r="RJP136" s="21"/>
      <c r="RJQ136" s="21"/>
      <c r="RJR136" s="21"/>
      <c r="RJS136" s="21"/>
      <c r="RJT136" s="21"/>
      <c r="RJU136" s="21"/>
      <c r="RJV136" s="21"/>
      <c r="RJW136" s="21"/>
      <c r="RJX136" s="21"/>
      <c r="RJY136" s="21"/>
      <c r="RJZ136" s="21"/>
      <c r="RKA136" s="21"/>
      <c r="RKB136" s="21"/>
      <c r="RKC136" s="21"/>
      <c r="RKD136" s="21"/>
      <c r="RKE136" s="21"/>
      <c r="RKF136" s="21"/>
      <c r="RKG136" s="21"/>
      <c r="RKH136" s="21"/>
      <c r="RKI136" s="21"/>
      <c r="RKJ136" s="21"/>
      <c r="RKK136" s="21"/>
      <c r="RKL136" s="21"/>
      <c r="RKM136" s="21"/>
      <c r="RKN136" s="21"/>
      <c r="RKO136" s="21"/>
      <c r="RKP136" s="21"/>
      <c r="RKQ136" s="21"/>
      <c r="RKR136" s="21"/>
      <c r="RKS136" s="21"/>
      <c r="RKT136" s="21"/>
      <c r="RKU136" s="21"/>
      <c r="RKV136" s="21"/>
      <c r="RKW136" s="21"/>
      <c r="RKX136" s="21"/>
      <c r="RKY136" s="21"/>
      <c r="RKZ136" s="21"/>
      <c r="RLA136" s="21"/>
      <c r="RLB136" s="21"/>
      <c r="RLC136" s="21"/>
      <c r="RLD136" s="21"/>
      <c r="RLE136" s="21"/>
      <c r="RLF136" s="21"/>
      <c r="RLG136" s="21"/>
      <c r="RLH136" s="21"/>
      <c r="RLI136" s="21"/>
      <c r="RLJ136" s="21"/>
      <c r="RLK136" s="21"/>
      <c r="RLL136" s="21"/>
      <c r="RLM136" s="21"/>
      <c r="RLN136" s="21"/>
      <c r="RLO136" s="21"/>
      <c r="RLP136" s="21"/>
      <c r="RLQ136" s="21"/>
      <c r="RLR136" s="21"/>
      <c r="RLS136" s="21"/>
      <c r="RLT136" s="21"/>
      <c r="RLU136" s="21"/>
      <c r="RLV136" s="21"/>
      <c r="RLW136" s="21"/>
      <c r="RLX136" s="21"/>
      <c r="RLY136" s="21"/>
      <c r="RLZ136" s="21"/>
      <c r="RMA136" s="21"/>
      <c r="RMB136" s="21"/>
      <c r="RMC136" s="21"/>
      <c r="RMD136" s="21"/>
      <c r="RME136" s="21"/>
      <c r="RMF136" s="21"/>
      <c r="RMG136" s="21"/>
      <c r="RMH136" s="21"/>
      <c r="RMI136" s="21"/>
      <c r="RMJ136" s="21"/>
      <c r="RMK136" s="21"/>
      <c r="RML136" s="21"/>
      <c r="RMM136" s="21"/>
      <c r="RMN136" s="21"/>
      <c r="RMO136" s="21"/>
      <c r="RMP136" s="21"/>
      <c r="RMQ136" s="21"/>
      <c r="RMR136" s="21"/>
      <c r="RMS136" s="21"/>
      <c r="RMT136" s="21"/>
      <c r="RMU136" s="21"/>
      <c r="RMV136" s="21"/>
      <c r="RMW136" s="21"/>
      <c r="RMX136" s="21"/>
      <c r="RMY136" s="21"/>
      <c r="RMZ136" s="21"/>
      <c r="RNA136" s="21"/>
      <c r="RNB136" s="21"/>
      <c r="RNC136" s="21"/>
      <c r="RND136" s="21"/>
      <c r="RNE136" s="21"/>
      <c r="RNF136" s="21"/>
      <c r="RNG136" s="21"/>
      <c r="RNH136" s="21"/>
      <c r="RNI136" s="21"/>
      <c r="RNJ136" s="21"/>
      <c r="RNK136" s="21"/>
      <c r="RNL136" s="21"/>
      <c r="RNM136" s="21"/>
      <c r="RNN136" s="21"/>
      <c r="RNO136" s="21"/>
      <c r="RNP136" s="21"/>
      <c r="RNQ136" s="21"/>
      <c r="RNR136" s="21"/>
      <c r="RNS136" s="21"/>
      <c r="RNT136" s="21"/>
      <c r="RNU136" s="21"/>
      <c r="RNV136" s="21"/>
      <c r="RNW136" s="21"/>
      <c r="RNX136" s="21"/>
      <c r="RNY136" s="21"/>
      <c r="RNZ136" s="21"/>
      <c r="ROA136" s="21"/>
      <c r="ROB136" s="21"/>
      <c r="ROC136" s="21"/>
      <c r="ROD136" s="21"/>
      <c r="ROE136" s="21"/>
      <c r="ROF136" s="21"/>
      <c r="ROG136" s="21"/>
      <c r="ROH136" s="21"/>
      <c r="ROI136" s="21"/>
      <c r="ROJ136" s="21"/>
      <c r="ROK136" s="21"/>
      <c r="ROL136" s="21"/>
      <c r="ROM136" s="21"/>
      <c r="RON136" s="21"/>
      <c r="ROO136" s="21"/>
      <c r="ROP136" s="21"/>
      <c r="ROQ136" s="21"/>
      <c r="ROR136" s="21"/>
      <c r="ROS136" s="21"/>
      <c r="ROT136" s="21"/>
      <c r="ROU136" s="21"/>
      <c r="ROV136" s="21"/>
      <c r="ROW136" s="21"/>
      <c r="ROX136" s="21"/>
      <c r="ROY136" s="21"/>
      <c r="ROZ136" s="21"/>
      <c r="RPA136" s="21"/>
      <c r="RPB136" s="21"/>
      <c r="RPC136" s="21"/>
      <c r="RPD136" s="21"/>
      <c r="RPE136" s="21"/>
      <c r="RPF136" s="21"/>
      <c r="RPG136" s="21"/>
      <c r="RPH136" s="21"/>
      <c r="RPI136" s="21"/>
      <c r="RPJ136" s="21"/>
      <c r="RPK136" s="21"/>
      <c r="RPL136" s="21"/>
      <c r="RPM136" s="21"/>
      <c r="RPN136" s="21"/>
      <c r="RPO136" s="21"/>
      <c r="RPP136" s="21"/>
      <c r="RPQ136" s="21"/>
      <c r="RPR136" s="21"/>
      <c r="RPS136" s="21"/>
      <c r="RPT136" s="21"/>
      <c r="RPU136" s="21"/>
      <c r="RPV136" s="21"/>
      <c r="RPW136" s="21"/>
      <c r="RPX136" s="21"/>
      <c r="RPY136" s="21"/>
      <c r="RPZ136" s="21"/>
      <c r="RQA136" s="21"/>
      <c r="RQB136" s="21"/>
      <c r="RQC136" s="21"/>
      <c r="RQD136" s="21"/>
      <c r="RQE136" s="21"/>
      <c r="RQF136" s="21"/>
      <c r="RQG136" s="21"/>
      <c r="RQH136" s="21"/>
      <c r="RQI136" s="21"/>
      <c r="RQJ136" s="21"/>
      <c r="RQK136" s="21"/>
      <c r="RQL136" s="21"/>
      <c r="RQM136" s="21"/>
      <c r="RQN136" s="21"/>
      <c r="RQO136" s="21"/>
      <c r="RQP136" s="21"/>
      <c r="RQQ136" s="21"/>
      <c r="RQR136" s="21"/>
      <c r="RQS136" s="21"/>
      <c r="RQT136" s="21"/>
      <c r="RQU136" s="21"/>
      <c r="RQV136" s="21"/>
      <c r="RQW136" s="21"/>
      <c r="RQX136" s="21"/>
      <c r="RQY136" s="21"/>
      <c r="RQZ136" s="21"/>
      <c r="RRA136" s="21"/>
      <c r="RRB136" s="21"/>
      <c r="RRC136" s="21"/>
      <c r="RRD136" s="21"/>
      <c r="RRE136" s="21"/>
      <c r="RRF136" s="21"/>
      <c r="RRG136" s="21"/>
      <c r="RRH136" s="21"/>
      <c r="RRI136" s="21"/>
      <c r="RRJ136" s="21"/>
      <c r="RRK136" s="21"/>
      <c r="RRL136" s="21"/>
      <c r="RRM136" s="21"/>
      <c r="RRN136" s="21"/>
      <c r="RRO136" s="21"/>
      <c r="RRP136" s="21"/>
      <c r="RRQ136" s="21"/>
      <c r="RRR136" s="21"/>
      <c r="RRS136" s="21"/>
      <c r="RRT136" s="21"/>
      <c r="RRU136" s="21"/>
      <c r="RRV136" s="21"/>
      <c r="RRW136" s="21"/>
      <c r="RRX136" s="21"/>
      <c r="RRY136" s="21"/>
      <c r="RRZ136" s="21"/>
      <c r="RSA136" s="21"/>
      <c r="RSB136" s="21"/>
      <c r="RSC136" s="21"/>
      <c r="RSD136" s="21"/>
      <c r="RSE136" s="21"/>
      <c r="RSF136" s="21"/>
      <c r="RSG136" s="21"/>
      <c r="RSH136" s="21"/>
      <c r="RSI136" s="21"/>
      <c r="RSJ136" s="21"/>
      <c r="RSK136" s="21"/>
      <c r="RSL136" s="21"/>
      <c r="RSM136" s="21"/>
      <c r="RSN136" s="21"/>
      <c r="RSO136" s="21"/>
      <c r="RSP136" s="21"/>
      <c r="RSQ136" s="21"/>
      <c r="RSR136" s="21"/>
      <c r="RSS136" s="21"/>
      <c r="RST136" s="21"/>
      <c r="RSU136" s="21"/>
      <c r="RSV136" s="21"/>
      <c r="RSW136" s="21"/>
      <c r="RSX136" s="21"/>
      <c r="RSY136" s="21"/>
      <c r="RSZ136" s="21"/>
      <c r="RTA136" s="21"/>
      <c r="RTB136" s="21"/>
      <c r="RTC136" s="21"/>
      <c r="RTD136" s="21"/>
      <c r="RTE136" s="21"/>
      <c r="RTF136" s="21"/>
      <c r="RTG136" s="21"/>
      <c r="RTH136" s="21"/>
      <c r="RTI136" s="21"/>
      <c r="RTJ136" s="21"/>
      <c r="RTK136" s="21"/>
      <c r="RTL136" s="21"/>
      <c r="RTM136" s="21"/>
      <c r="RTN136" s="21"/>
      <c r="RTO136" s="21"/>
      <c r="RTP136" s="21"/>
      <c r="RTQ136" s="21"/>
      <c r="RTR136" s="21"/>
      <c r="RTS136" s="21"/>
      <c r="RTT136" s="21"/>
      <c r="RTU136" s="21"/>
      <c r="RTV136" s="21"/>
      <c r="RTW136" s="21"/>
      <c r="RTX136" s="21"/>
      <c r="RTY136" s="21"/>
      <c r="RTZ136" s="21"/>
      <c r="RUA136" s="21"/>
      <c r="RUB136" s="21"/>
      <c r="RUC136" s="21"/>
      <c r="RUD136" s="21"/>
      <c r="RUE136" s="21"/>
      <c r="RUF136" s="21"/>
      <c r="RUG136" s="21"/>
      <c r="RUH136" s="21"/>
      <c r="RUI136" s="21"/>
      <c r="RUJ136" s="21"/>
      <c r="RUK136" s="21"/>
      <c r="RUL136" s="21"/>
      <c r="RUM136" s="21"/>
      <c r="RUN136" s="21"/>
      <c r="RUO136" s="21"/>
      <c r="RUP136" s="21"/>
      <c r="RUQ136" s="21"/>
      <c r="RUR136" s="21"/>
      <c r="RUS136" s="21"/>
      <c r="RUT136" s="21"/>
      <c r="RUU136" s="21"/>
      <c r="RUV136" s="21"/>
      <c r="RUW136" s="21"/>
      <c r="RUX136" s="21"/>
      <c r="RUY136" s="21"/>
      <c r="RUZ136" s="21"/>
      <c r="RVA136" s="21"/>
      <c r="RVB136" s="21"/>
      <c r="RVC136" s="21"/>
      <c r="RVD136" s="21"/>
      <c r="RVE136" s="21"/>
      <c r="RVF136" s="21"/>
      <c r="RVG136" s="21"/>
      <c r="RVH136" s="21"/>
      <c r="RVI136" s="21"/>
      <c r="RVJ136" s="21"/>
      <c r="RVK136" s="21"/>
      <c r="RVL136" s="21"/>
      <c r="RVM136" s="21"/>
      <c r="RVN136" s="21"/>
      <c r="RVO136" s="21"/>
      <c r="RVP136" s="21"/>
      <c r="RVQ136" s="21"/>
      <c r="RVR136" s="21"/>
      <c r="RVS136" s="21"/>
      <c r="RVT136" s="21"/>
      <c r="RVU136" s="21"/>
      <c r="RVV136" s="21"/>
      <c r="RVW136" s="21"/>
      <c r="RVX136" s="21"/>
      <c r="RVY136" s="21"/>
      <c r="RVZ136" s="21"/>
      <c r="RWA136" s="21"/>
      <c r="RWB136" s="21"/>
      <c r="RWC136" s="21"/>
      <c r="RWD136" s="21"/>
      <c r="RWE136" s="21"/>
      <c r="RWF136" s="21"/>
      <c r="RWG136" s="21"/>
      <c r="RWH136" s="21"/>
      <c r="RWI136" s="21"/>
      <c r="RWJ136" s="21"/>
      <c r="RWK136" s="21"/>
      <c r="RWL136" s="21"/>
      <c r="RWM136" s="21"/>
      <c r="RWN136" s="21"/>
      <c r="RWO136" s="21"/>
      <c r="RWP136" s="21"/>
      <c r="RWQ136" s="21"/>
      <c r="RWR136" s="21"/>
      <c r="RWS136" s="21"/>
      <c r="RWT136" s="21"/>
      <c r="RWU136" s="21"/>
      <c r="RWV136" s="21"/>
      <c r="RWW136" s="21"/>
      <c r="RWX136" s="21"/>
      <c r="RWY136" s="21"/>
      <c r="RWZ136" s="21"/>
      <c r="RXA136" s="21"/>
      <c r="RXB136" s="21"/>
      <c r="RXC136" s="21"/>
      <c r="RXD136" s="21"/>
      <c r="RXE136" s="21"/>
      <c r="RXF136" s="21"/>
      <c r="RXG136" s="21"/>
      <c r="RXH136" s="21"/>
      <c r="RXI136" s="21"/>
      <c r="RXJ136" s="21"/>
      <c r="RXK136" s="21"/>
      <c r="RXL136" s="21"/>
      <c r="RXM136" s="21"/>
      <c r="RXN136" s="21"/>
      <c r="RXO136" s="21"/>
      <c r="RXP136" s="21"/>
      <c r="RXQ136" s="21"/>
      <c r="RXR136" s="21"/>
      <c r="RXS136" s="21"/>
      <c r="RXT136" s="21"/>
      <c r="RXU136" s="21"/>
      <c r="RXV136" s="21"/>
      <c r="RXW136" s="21"/>
      <c r="RXX136" s="21"/>
      <c r="RXY136" s="21"/>
      <c r="RXZ136" s="21"/>
      <c r="RYA136" s="21"/>
      <c r="RYB136" s="21"/>
      <c r="RYC136" s="21"/>
      <c r="RYD136" s="21"/>
      <c r="RYE136" s="21"/>
      <c r="RYF136" s="21"/>
      <c r="RYG136" s="21"/>
      <c r="RYH136" s="21"/>
      <c r="RYI136" s="21"/>
      <c r="RYJ136" s="21"/>
      <c r="RYK136" s="21"/>
      <c r="RYL136" s="21"/>
      <c r="RYM136" s="21"/>
      <c r="RYN136" s="21"/>
      <c r="RYO136" s="21"/>
      <c r="RYP136" s="21"/>
      <c r="RYQ136" s="21"/>
      <c r="RYR136" s="21"/>
      <c r="RYS136" s="21"/>
      <c r="RYT136" s="21"/>
      <c r="RYU136" s="21"/>
      <c r="RYV136" s="21"/>
      <c r="RYW136" s="21"/>
      <c r="RYX136" s="21"/>
      <c r="RYY136" s="21"/>
      <c r="RYZ136" s="21"/>
      <c r="RZA136" s="21"/>
      <c r="RZB136" s="21"/>
      <c r="RZC136" s="21"/>
      <c r="RZD136" s="21"/>
      <c r="RZE136" s="21"/>
      <c r="RZF136" s="21"/>
      <c r="RZG136" s="21"/>
      <c r="RZH136" s="21"/>
      <c r="RZI136" s="21"/>
      <c r="RZJ136" s="21"/>
      <c r="RZK136" s="21"/>
      <c r="RZL136" s="21"/>
      <c r="RZM136" s="21"/>
      <c r="RZN136" s="21"/>
      <c r="RZO136" s="21"/>
      <c r="RZP136" s="21"/>
      <c r="RZQ136" s="21"/>
      <c r="RZR136" s="21"/>
      <c r="RZS136" s="21"/>
      <c r="RZT136" s="21"/>
      <c r="RZU136" s="21"/>
      <c r="RZV136" s="21"/>
      <c r="RZW136" s="21"/>
      <c r="RZX136" s="21"/>
      <c r="RZY136" s="21"/>
      <c r="RZZ136" s="21"/>
      <c r="SAA136" s="21"/>
      <c r="SAB136" s="21"/>
      <c r="SAC136" s="21"/>
      <c r="SAD136" s="21"/>
      <c r="SAE136" s="21"/>
      <c r="SAF136" s="21"/>
      <c r="SAG136" s="21"/>
      <c r="SAH136" s="21"/>
      <c r="SAI136" s="21"/>
      <c r="SAJ136" s="21"/>
      <c r="SAK136" s="21"/>
      <c r="SAL136" s="21"/>
      <c r="SAM136" s="21"/>
      <c r="SAN136" s="21"/>
      <c r="SAO136" s="21"/>
      <c r="SAP136" s="21"/>
      <c r="SAQ136" s="21"/>
      <c r="SAR136" s="21"/>
      <c r="SAS136" s="21"/>
      <c r="SAT136" s="21"/>
      <c r="SAU136" s="21"/>
      <c r="SAV136" s="21"/>
      <c r="SAW136" s="21"/>
      <c r="SAX136" s="21"/>
      <c r="SAY136" s="21"/>
      <c r="SAZ136" s="21"/>
      <c r="SBA136" s="21"/>
      <c r="SBB136" s="21"/>
      <c r="SBC136" s="21"/>
      <c r="SBD136" s="21"/>
      <c r="SBE136" s="21"/>
      <c r="SBF136" s="21"/>
      <c r="SBG136" s="21"/>
      <c r="SBH136" s="21"/>
      <c r="SBI136" s="21"/>
      <c r="SBJ136" s="21"/>
      <c r="SBK136" s="21"/>
      <c r="SBL136" s="21"/>
      <c r="SBM136" s="21"/>
      <c r="SBN136" s="21"/>
      <c r="SBO136" s="21"/>
      <c r="SBP136" s="21"/>
      <c r="SBQ136" s="21"/>
      <c r="SBR136" s="21"/>
      <c r="SBS136" s="21"/>
      <c r="SBT136" s="21"/>
      <c r="SBU136" s="21"/>
      <c r="SBV136" s="21"/>
      <c r="SBW136" s="21"/>
      <c r="SBX136" s="21"/>
      <c r="SBY136" s="21"/>
      <c r="SBZ136" s="21"/>
      <c r="SCA136" s="21"/>
      <c r="SCB136" s="21"/>
      <c r="SCC136" s="21"/>
      <c r="SCD136" s="21"/>
      <c r="SCE136" s="21"/>
      <c r="SCF136" s="21"/>
      <c r="SCG136" s="21"/>
      <c r="SCH136" s="21"/>
      <c r="SCI136" s="21"/>
      <c r="SCJ136" s="21"/>
      <c r="SCK136" s="21"/>
      <c r="SCL136" s="21"/>
      <c r="SCM136" s="21"/>
      <c r="SCN136" s="21"/>
      <c r="SCO136" s="21"/>
      <c r="SCP136" s="21"/>
      <c r="SCQ136" s="21"/>
      <c r="SCR136" s="21"/>
      <c r="SCS136" s="21"/>
      <c r="SCT136" s="21"/>
      <c r="SCU136" s="21"/>
      <c r="SCV136" s="21"/>
      <c r="SCW136" s="21"/>
      <c r="SCX136" s="21"/>
      <c r="SCY136" s="21"/>
      <c r="SCZ136" s="21"/>
      <c r="SDA136" s="21"/>
      <c r="SDB136" s="21"/>
      <c r="SDC136" s="21"/>
      <c r="SDD136" s="21"/>
      <c r="SDE136" s="21"/>
      <c r="SDF136" s="21"/>
      <c r="SDG136" s="21"/>
      <c r="SDH136" s="21"/>
      <c r="SDI136" s="21"/>
      <c r="SDJ136" s="21"/>
      <c r="SDK136" s="21"/>
      <c r="SDL136" s="21"/>
      <c r="SDM136" s="21"/>
      <c r="SDN136" s="21"/>
      <c r="SDO136" s="21"/>
      <c r="SDP136" s="21"/>
      <c r="SDQ136" s="21"/>
      <c r="SDR136" s="21"/>
      <c r="SDS136" s="21"/>
      <c r="SDT136" s="21"/>
      <c r="SDU136" s="21"/>
      <c r="SDV136" s="21"/>
      <c r="SDW136" s="21"/>
      <c r="SDX136" s="21"/>
      <c r="SDY136" s="21"/>
      <c r="SDZ136" s="21"/>
      <c r="SEA136" s="21"/>
      <c r="SEB136" s="21"/>
      <c r="SEC136" s="21"/>
      <c r="SED136" s="21"/>
      <c r="SEE136" s="21"/>
      <c r="SEF136" s="21"/>
      <c r="SEG136" s="21"/>
      <c r="SEH136" s="21"/>
      <c r="SEI136" s="21"/>
      <c r="SEJ136" s="21"/>
      <c r="SEK136" s="21"/>
      <c r="SEL136" s="21"/>
      <c r="SEM136" s="21"/>
      <c r="SEN136" s="21"/>
      <c r="SEO136" s="21"/>
      <c r="SEP136" s="21"/>
      <c r="SEQ136" s="21"/>
      <c r="SER136" s="21"/>
      <c r="SES136" s="21"/>
      <c r="SET136" s="21"/>
      <c r="SEU136" s="21"/>
      <c r="SEV136" s="21"/>
      <c r="SEW136" s="21"/>
      <c r="SEX136" s="21"/>
      <c r="SEY136" s="21"/>
      <c r="SEZ136" s="21"/>
      <c r="SFA136" s="21"/>
      <c r="SFB136" s="21"/>
      <c r="SFC136" s="21"/>
      <c r="SFD136" s="21"/>
      <c r="SFE136" s="21"/>
      <c r="SFF136" s="21"/>
      <c r="SFG136" s="21"/>
      <c r="SFH136" s="21"/>
      <c r="SFI136" s="21"/>
      <c r="SFJ136" s="21"/>
      <c r="SFK136" s="21"/>
      <c r="SFL136" s="21"/>
      <c r="SFM136" s="21"/>
      <c r="SFN136" s="21"/>
      <c r="SFO136" s="21"/>
      <c r="SFP136" s="21"/>
      <c r="SFQ136" s="21"/>
      <c r="SFR136" s="21"/>
      <c r="SFS136" s="21"/>
      <c r="SFT136" s="21"/>
      <c r="SFU136" s="21"/>
      <c r="SFV136" s="21"/>
      <c r="SFW136" s="21"/>
      <c r="SFX136" s="21"/>
      <c r="SFY136" s="21"/>
      <c r="SFZ136" s="21"/>
      <c r="SGA136" s="21"/>
      <c r="SGB136" s="21"/>
      <c r="SGC136" s="21"/>
      <c r="SGD136" s="21"/>
      <c r="SGE136" s="21"/>
      <c r="SGF136" s="21"/>
      <c r="SGG136" s="21"/>
      <c r="SGH136" s="21"/>
      <c r="SGI136" s="21"/>
      <c r="SGJ136" s="21"/>
      <c r="SGK136" s="21"/>
      <c r="SGL136" s="21"/>
      <c r="SGM136" s="21"/>
      <c r="SGN136" s="21"/>
      <c r="SGO136" s="21"/>
      <c r="SGP136" s="21"/>
      <c r="SGQ136" s="21"/>
      <c r="SGR136" s="21"/>
      <c r="SGS136" s="21"/>
      <c r="SGT136" s="21"/>
      <c r="SGU136" s="21"/>
      <c r="SGV136" s="21"/>
      <c r="SGW136" s="21"/>
      <c r="SGX136" s="21"/>
      <c r="SGY136" s="21"/>
      <c r="SGZ136" s="21"/>
      <c r="SHA136" s="21"/>
      <c r="SHB136" s="21"/>
      <c r="SHC136" s="21"/>
      <c r="SHD136" s="21"/>
      <c r="SHE136" s="21"/>
      <c r="SHF136" s="21"/>
      <c r="SHG136" s="21"/>
      <c r="SHH136" s="21"/>
      <c r="SHI136" s="21"/>
      <c r="SHJ136" s="21"/>
      <c r="SHK136" s="21"/>
      <c r="SHL136" s="21"/>
      <c r="SHM136" s="21"/>
      <c r="SHN136" s="21"/>
      <c r="SHO136" s="21"/>
      <c r="SHP136" s="21"/>
      <c r="SHQ136" s="21"/>
      <c r="SHR136" s="21"/>
      <c r="SHS136" s="21"/>
      <c r="SHT136" s="21"/>
      <c r="SHU136" s="21"/>
      <c r="SHV136" s="21"/>
      <c r="SHW136" s="21"/>
      <c r="SHX136" s="21"/>
      <c r="SHY136" s="21"/>
      <c r="SHZ136" s="21"/>
      <c r="SIA136" s="21"/>
      <c r="SIB136" s="21"/>
      <c r="SIC136" s="21"/>
      <c r="SID136" s="21"/>
      <c r="SIE136" s="21"/>
      <c r="SIF136" s="21"/>
      <c r="SIG136" s="21"/>
      <c r="SIH136" s="21"/>
      <c r="SII136" s="21"/>
      <c r="SIJ136" s="21"/>
      <c r="SIK136" s="21"/>
      <c r="SIL136" s="21"/>
      <c r="SIM136" s="21"/>
      <c r="SIN136" s="21"/>
      <c r="SIO136" s="21"/>
      <c r="SIP136" s="21"/>
      <c r="SIQ136" s="21"/>
      <c r="SIR136" s="21"/>
      <c r="SIS136" s="21"/>
      <c r="SIT136" s="21"/>
      <c r="SIU136" s="21"/>
      <c r="SIV136" s="21"/>
      <c r="SIW136" s="21"/>
      <c r="SIX136" s="21"/>
      <c r="SIY136" s="21"/>
      <c r="SIZ136" s="21"/>
      <c r="SJA136" s="21"/>
      <c r="SJB136" s="21"/>
      <c r="SJC136" s="21"/>
      <c r="SJD136" s="21"/>
      <c r="SJE136" s="21"/>
      <c r="SJF136" s="21"/>
      <c r="SJG136" s="21"/>
      <c r="SJH136" s="21"/>
      <c r="SJI136" s="21"/>
      <c r="SJJ136" s="21"/>
      <c r="SJK136" s="21"/>
      <c r="SJL136" s="21"/>
      <c r="SJM136" s="21"/>
      <c r="SJN136" s="21"/>
      <c r="SJO136" s="21"/>
      <c r="SJP136" s="21"/>
      <c r="SJQ136" s="21"/>
      <c r="SJR136" s="21"/>
      <c r="SJS136" s="21"/>
      <c r="SJT136" s="21"/>
      <c r="SJU136" s="21"/>
      <c r="SJV136" s="21"/>
      <c r="SJW136" s="21"/>
      <c r="SJX136" s="21"/>
      <c r="SJY136" s="21"/>
      <c r="SJZ136" s="21"/>
      <c r="SKA136" s="21"/>
      <c r="SKB136" s="21"/>
      <c r="SKC136" s="21"/>
      <c r="SKD136" s="21"/>
      <c r="SKE136" s="21"/>
      <c r="SKF136" s="21"/>
      <c r="SKG136" s="21"/>
      <c r="SKH136" s="21"/>
      <c r="SKI136" s="21"/>
      <c r="SKJ136" s="21"/>
      <c r="SKK136" s="21"/>
      <c r="SKL136" s="21"/>
      <c r="SKM136" s="21"/>
      <c r="SKN136" s="21"/>
      <c r="SKO136" s="21"/>
      <c r="SKP136" s="21"/>
      <c r="SKQ136" s="21"/>
      <c r="SKR136" s="21"/>
      <c r="SKS136" s="21"/>
      <c r="SKT136" s="21"/>
      <c r="SKU136" s="21"/>
      <c r="SKV136" s="21"/>
      <c r="SKW136" s="21"/>
      <c r="SKX136" s="21"/>
      <c r="SKY136" s="21"/>
      <c r="SKZ136" s="21"/>
      <c r="SLA136" s="21"/>
      <c r="SLB136" s="21"/>
      <c r="SLC136" s="21"/>
      <c r="SLD136" s="21"/>
      <c r="SLE136" s="21"/>
      <c r="SLF136" s="21"/>
      <c r="SLG136" s="21"/>
      <c r="SLH136" s="21"/>
      <c r="SLI136" s="21"/>
      <c r="SLJ136" s="21"/>
      <c r="SLK136" s="21"/>
      <c r="SLL136" s="21"/>
      <c r="SLM136" s="21"/>
      <c r="SLN136" s="21"/>
      <c r="SLO136" s="21"/>
      <c r="SLP136" s="21"/>
      <c r="SLQ136" s="21"/>
      <c r="SLR136" s="21"/>
      <c r="SLS136" s="21"/>
      <c r="SLT136" s="21"/>
      <c r="SLU136" s="21"/>
      <c r="SLV136" s="21"/>
      <c r="SLW136" s="21"/>
      <c r="SLX136" s="21"/>
      <c r="SLY136" s="21"/>
      <c r="SLZ136" s="21"/>
      <c r="SMA136" s="21"/>
      <c r="SMB136" s="21"/>
      <c r="SMC136" s="21"/>
      <c r="SMD136" s="21"/>
      <c r="SME136" s="21"/>
      <c r="SMF136" s="21"/>
      <c r="SMG136" s="21"/>
      <c r="SMH136" s="21"/>
      <c r="SMI136" s="21"/>
      <c r="SMJ136" s="21"/>
      <c r="SMK136" s="21"/>
      <c r="SML136" s="21"/>
      <c r="SMM136" s="21"/>
      <c r="SMN136" s="21"/>
      <c r="SMO136" s="21"/>
      <c r="SMP136" s="21"/>
      <c r="SMQ136" s="21"/>
      <c r="SMR136" s="21"/>
      <c r="SMS136" s="21"/>
      <c r="SMT136" s="21"/>
      <c r="SMU136" s="21"/>
      <c r="SMV136" s="21"/>
      <c r="SMW136" s="21"/>
      <c r="SMX136" s="21"/>
      <c r="SMY136" s="21"/>
      <c r="SMZ136" s="21"/>
      <c r="SNA136" s="21"/>
      <c r="SNB136" s="21"/>
      <c r="SNC136" s="21"/>
      <c r="SND136" s="21"/>
      <c r="SNE136" s="21"/>
      <c r="SNF136" s="21"/>
      <c r="SNG136" s="21"/>
      <c r="SNH136" s="21"/>
      <c r="SNI136" s="21"/>
      <c r="SNJ136" s="21"/>
      <c r="SNK136" s="21"/>
      <c r="SNL136" s="21"/>
      <c r="SNM136" s="21"/>
      <c r="SNN136" s="21"/>
      <c r="SNO136" s="21"/>
      <c r="SNP136" s="21"/>
      <c r="SNQ136" s="21"/>
      <c r="SNR136" s="21"/>
      <c r="SNS136" s="21"/>
      <c r="SNT136" s="21"/>
      <c r="SNU136" s="21"/>
      <c r="SNV136" s="21"/>
      <c r="SNW136" s="21"/>
      <c r="SNX136" s="21"/>
      <c r="SNY136" s="21"/>
      <c r="SNZ136" s="21"/>
      <c r="SOA136" s="21"/>
      <c r="SOB136" s="21"/>
      <c r="SOC136" s="21"/>
      <c r="SOD136" s="21"/>
      <c r="SOE136" s="21"/>
      <c r="SOF136" s="21"/>
      <c r="SOG136" s="21"/>
      <c r="SOH136" s="21"/>
      <c r="SOI136" s="21"/>
      <c r="SOJ136" s="21"/>
      <c r="SOK136" s="21"/>
      <c r="SOL136" s="21"/>
      <c r="SOM136" s="21"/>
      <c r="SON136" s="21"/>
      <c r="SOO136" s="21"/>
      <c r="SOP136" s="21"/>
      <c r="SOQ136" s="21"/>
      <c r="SOR136" s="21"/>
      <c r="SOS136" s="21"/>
      <c r="SOT136" s="21"/>
      <c r="SOU136" s="21"/>
      <c r="SOV136" s="21"/>
      <c r="SOW136" s="21"/>
      <c r="SOX136" s="21"/>
      <c r="SOY136" s="21"/>
      <c r="SOZ136" s="21"/>
      <c r="SPA136" s="21"/>
      <c r="SPB136" s="21"/>
      <c r="SPC136" s="21"/>
      <c r="SPD136" s="21"/>
      <c r="SPE136" s="21"/>
      <c r="SPF136" s="21"/>
      <c r="SPG136" s="21"/>
      <c r="SPH136" s="21"/>
      <c r="SPI136" s="21"/>
      <c r="SPJ136" s="21"/>
      <c r="SPK136" s="21"/>
      <c r="SPL136" s="21"/>
      <c r="SPM136" s="21"/>
      <c r="SPN136" s="21"/>
      <c r="SPO136" s="21"/>
      <c r="SPP136" s="21"/>
      <c r="SPQ136" s="21"/>
      <c r="SPR136" s="21"/>
      <c r="SPS136" s="21"/>
      <c r="SPT136" s="21"/>
      <c r="SPU136" s="21"/>
      <c r="SPV136" s="21"/>
      <c r="SPW136" s="21"/>
      <c r="SPX136" s="21"/>
      <c r="SPY136" s="21"/>
      <c r="SPZ136" s="21"/>
      <c r="SQA136" s="21"/>
      <c r="SQB136" s="21"/>
      <c r="SQC136" s="21"/>
      <c r="SQD136" s="21"/>
      <c r="SQE136" s="21"/>
      <c r="SQF136" s="21"/>
      <c r="SQG136" s="21"/>
      <c r="SQH136" s="21"/>
      <c r="SQI136" s="21"/>
      <c r="SQJ136" s="21"/>
      <c r="SQK136" s="21"/>
      <c r="SQL136" s="21"/>
      <c r="SQM136" s="21"/>
      <c r="SQN136" s="21"/>
      <c r="SQO136" s="21"/>
      <c r="SQP136" s="21"/>
      <c r="SQQ136" s="21"/>
      <c r="SQR136" s="21"/>
      <c r="SQS136" s="21"/>
      <c r="SQT136" s="21"/>
      <c r="SQU136" s="21"/>
      <c r="SQV136" s="21"/>
      <c r="SQW136" s="21"/>
      <c r="SQX136" s="21"/>
      <c r="SQY136" s="21"/>
      <c r="SQZ136" s="21"/>
      <c r="SRA136" s="21"/>
      <c r="SRB136" s="21"/>
      <c r="SRC136" s="21"/>
      <c r="SRD136" s="21"/>
      <c r="SRE136" s="21"/>
      <c r="SRF136" s="21"/>
      <c r="SRG136" s="21"/>
      <c r="SRH136" s="21"/>
      <c r="SRI136" s="21"/>
      <c r="SRJ136" s="21"/>
      <c r="SRK136" s="21"/>
      <c r="SRL136" s="21"/>
      <c r="SRM136" s="21"/>
      <c r="SRN136" s="21"/>
      <c r="SRO136" s="21"/>
      <c r="SRP136" s="21"/>
      <c r="SRQ136" s="21"/>
      <c r="SRR136" s="21"/>
      <c r="SRS136" s="21"/>
      <c r="SRT136" s="21"/>
      <c r="SRU136" s="21"/>
      <c r="SRV136" s="21"/>
      <c r="SRW136" s="21"/>
      <c r="SRX136" s="21"/>
      <c r="SRY136" s="21"/>
      <c r="SRZ136" s="21"/>
      <c r="SSA136" s="21"/>
      <c r="SSB136" s="21"/>
      <c r="SSC136" s="21"/>
      <c r="SSD136" s="21"/>
      <c r="SSE136" s="21"/>
      <c r="SSF136" s="21"/>
      <c r="SSG136" s="21"/>
      <c r="SSH136" s="21"/>
      <c r="SSI136" s="21"/>
      <c r="SSJ136" s="21"/>
      <c r="SSK136" s="21"/>
      <c r="SSL136" s="21"/>
      <c r="SSM136" s="21"/>
      <c r="SSN136" s="21"/>
      <c r="SSO136" s="21"/>
      <c r="SSP136" s="21"/>
      <c r="SSQ136" s="21"/>
      <c r="SSR136" s="21"/>
      <c r="SSS136" s="21"/>
      <c r="SST136" s="21"/>
      <c r="SSU136" s="21"/>
      <c r="SSV136" s="21"/>
      <c r="SSW136" s="21"/>
      <c r="SSX136" s="21"/>
      <c r="SSY136" s="21"/>
      <c r="SSZ136" s="21"/>
      <c r="STA136" s="21"/>
      <c r="STB136" s="21"/>
      <c r="STC136" s="21"/>
      <c r="STD136" s="21"/>
      <c r="STE136" s="21"/>
      <c r="STF136" s="21"/>
      <c r="STG136" s="21"/>
      <c r="STH136" s="21"/>
      <c r="STI136" s="21"/>
      <c r="STJ136" s="21"/>
      <c r="STK136" s="21"/>
      <c r="STL136" s="21"/>
      <c r="STM136" s="21"/>
      <c r="STN136" s="21"/>
      <c r="STO136" s="21"/>
      <c r="STP136" s="21"/>
      <c r="STQ136" s="21"/>
      <c r="STR136" s="21"/>
      <c r="STS136" s="21"/>
      <c r="STT136" s="21"/>
      <c r="STU136" s="21"/>
      <c r="STV136" s="21"/>
      <c r="STW136" s="21"/>
      <c r="STX136" s="21"/>
      <c r="STY136" s="21"/>
      <c r="STZ136" s="21"/>
      <c r="SUA136" s="21"/>
      <c r="SUB136" s="21"/>
      <c r="SUC136" s="21"/>
      <c r="SUD136" s="21"/>
      <c r="SUE136" s="21"/>
      <c r="SUF136" s="21"/>
      <c r="SUG136" s="21"/>
      <c r="SUH136" s="21"/>
      <c r="SUI136" s="21"/>
      <c r="SUJ136" s="21"/>
      <c r="SUK136" s="21"/>
      <c r="SUL136" s="21"/>
      <c r="SUM136" s="21"/>
      <c r="SUN136" s="21"/>
      <c r="SUO136" s="21"/>
      <c r="SUP136" s="21"/>
      <c r="SUQ136" s="21"/>
      <c r="SUR136" s="21"/>
      <c r="SUS136" s="21"/>
      <c r="SUT136" s="21"/>
      <c r="SUU136" s="21"/>
      <c r="SUV136" s="21"/>
      <c r="SUW136" s="21"/>
      <c r="SUX136" s="21"/>
      <c r="SUY136" s="21"/>
      <c r="SUZ136" s="21"/>
      <c r="SVA136" s="21"/>
      <c r="SVB136" s="21"/>
      <c r="SVC136" s="21"/>
      <c r="SVD136" s="21"/>
      <c r="SVE136" s="21"/>
      <c r="SVF136" s="21"/>
      <c r="SVG136" s="21"/>
      <c r="SVH136" s="21"/>
      <c r="SVI136" s="21"/>
      <c r="SVJ136" s="21"/>
      <c r="SVK136" s="21"/>
      <c r="SVL136" s="21"/>
      <c r="SVM136" s="21"/>
      <c r="SVN136" s="21"/>
      <c r="SVO136" s="21"/>
      <c r="SVP136" s="21"/>
      <c r="SVQ136" s="21"/>
      <c r="SVR136" s="21"/>
      <c r="SVS136" s="21"/>
      <c r="SVT136" s="21"/>
      <c r="SVU136" s="21"/>
      <c r="SVV136" s="21"/>
      <c r="SVW136" s="21"/>
      <c r="SVX136" s="21"/>
      <c r="SVY136" s="21"/>
      <c r="SVZ136" s="21"/>
      <c r="SWA136" s="21"/>
      <c r="SWB136" s="21"/>
      <c r="SWC136" s="21"/>
      <c r="SWD136" s="21"/>
      <c r="SWE136" s="21"/>
      <c r="SWF136" s="21"/>
      <c r="SWG136" s="21"/>
      <c r="SWH136" s="21"/>
      <c r="SWI136" s="21"/>
      <c r="SWJ136" s="21"/>
      <c r="SWK136" s="21"/>
      <c r="SWL136" s="21"/>
      <c r="SWM136" s="21"/>
      <c r="SWN136" s="21"/>
      <c r="SWO136" s="21"/>
      <c r="SWP136" s="21"/>
      <c r="SWQ136" s="21"/>
      <c r="SWR136" s="21"/>
      <c r="SWS136" s="21"/>
      <c r="SWT136" s="21"/>
      <c r="SWU136" s="21"/>
      <c r="SWV136" s="21"/>
      <c r="SWW136" s="21"/>
      <c r="SWX136" s="21"/>
      <c r="SWY136" s="21"/>
      <c r="SWZ136" s="21"/>
      <c r="SXA136" s="21"/>
      <c r="SXB136" s="21"/>
      <c r="SXC136" s="21"/>
      <c r="SXD136" s="21"/>
      <c r="SXE136" s="21"/>
      <c r="SXF136" s="21"/>
      <c r="SXG136" s="21"/>
      <c r="SXH136" s="21"/>
      <c r="SXI136" s="21"/>
      <c r="SXJ136" s="21"/>
      <c r="SXK136" s="21"/>
      <c r="SXL136" s="21"/>
      <c r="SXM136" s="21"/>
      <c r="SXN136" s="21"/>
      <c r="SXO136" s="21"/>
      <c r="SXP136" s="21"/>
      <c r="SXQ136" s="21"/>
      <c r="SXR136" s="21"/>
      <c r="SXS136" s="21"/>
      <c r="SXT136" s="21"/>
      <c r="SXU136" s="21"/>
      <c r="SXV136" s="21"/>
      <c r="SXW136" s="21"/>
      <c r="SXX136" s="21"/>
      <c r="SXY136" s="21"/>
      <c r="SXZ136" s="21"/>
      <c r="SYA136" s="21"/>
      <c r="SYB136" s="21"/>
      <c r="SYC136" s="21"/>
      <c r="SYD136" s="21"/>
      <c r="SYE136" s="21"/>
      <c r="SYF136" s="21"/>
      <c r="SYG136" s="21"/>
      <c r="SYH136" s="21"/>
      <c r="SYI136" s="21"/>
      <c r="SYJ136" s="21"/>
      <c r="SYK136" s="21"/>
      <c r="SYL136" s="21"/>
      <c r="SYM136" s="21"/>
      <c r="SYN136" s="21"/>
      <c r="SYO136" s="21"/>
      <c r="SYP136" s="21"/>
      <c r="SYQ136" s="21"/>
      <c r="SYR136" s="21"/>
      <c r="SYS136" s="21"/>
      <c r="SYT136" s="21"/>
      <c r="SYU136" s="21"/>
      <c r="SYV136" s="21"/>
      <c r="SYW136" s="21"/>
      <c r="SYX136" s="21"/>
      <c r="SYY136" s="21"/>
      <c r="SYZ136" s="21"/>
      <c r="SZA136" s="21"/>
      <c r="SZB136" s="21"/>
      <c r="SZC136" s="21"/>
      <c r="SZD136" s="21"/>
      <c r="SZE136" s="21"/>
      <c r="SZF136" s="21"/>
      <c r="SZG136" s="21"/>
      <c r="SZH136" s="21"/>
      <c r="SZI136" s="21"/>
      <c r="SZJ136" s="21"/>
      <c r="SZK136" s="21"/>
      <c r="SZL136" s="21"/>
      <c r="SZM136" s="21"/>
      <c r="SZN136" s="21"/>
      <c r="SZO136" s="21"/>
      <c r="SZP136" s="21"/>
      <c r="SZQ136" s="21"/>
      <c r="SZR136" s="21"/>
      <c r="SZS136" s="21"/>
      <c r="SZT136" s="21"/>
      <c r="SZU136" s="21"/>
      <c r="SZV136" s="21"/>
      <c r="SZW136" s="21"/>
      <c r="SZX136" s="21"/>
      <c r="SZY136" s="21"/>
      <c r="SZZ136" s="21"/>
      <c r="TAA136" s="21"/>
      <c r="TAB136" s="21"/>
      <c r="TAC136" s="21"/>
      <c r="TAD136" s="21"/>
      <c r="TAE136" s="21"/>
      <c r="TAF136" s="21"/>
      <c r="TAG136" s="21"/>
      <c r="TAH136" s="21"/>
      <c r="TAI136" s="21"/>
      <c r="TAJ136" s="21"/>
      <c r="TAK136" s="21"/>
      <c r="TAL136" s="21"/>
      <c r="TAM136" s="21"/>
      <c r="TAN136" s="21"/>
      <c r="TAO136" s="21"/>
      <c r="TAP136" s="21"/>
      <c r="TAQ136" s="21"/>
      <c r="TAR136" s="21"/>
      <c r="TAS136" s="21"/>
      <c r="TAT136" s="21"/>
      <c r="TAU136" s="21"/>
      <c r="TAV136" s="21"/>
      <c r="TAW136" s="21"/>
      <c r="TAX136" s="21"/>
      <c r="TAY136" s="21"/>
      <c r="TAZ136" s="21"/>
      <c r="TBA136" s="21"/>
      <c r="TBB136" s="21"/>
      <c r="TBC136" s="21"/>
      <c r="TBD136" s="21"/>
      <c r="TBE136" s="21"/>
      <c r="TBF136" s="21"/>
      <c r="TBG136" s="21"/>
      <c r="TBH136" s="21"/>
      <c r="TBI136" s="21"/>
      <c r="TBJ136" s="21"/>
      <c r="TBK136" s="21"/>
      <c r="TBL136" s="21"/>
      <c r="TBM136" s="21"/>
      <c r="TBN136" s="21"/>
      <c r="TBO136" s="21"/>
      <c r="TBP136" s="21"/>
      <c r="TBQ136" s="21"/>
      <c r="TBR136" s="21"/>
      <c r="TBS136" s="21"/>
      <c r="TBT136" s="21"/>
      <c r="TBU136" s="21"/>
      <c r="TBV136" s="21"/>
      <c r="TBW136" s="21"/>
      <c r="TBX136" s="21"/>
      <c r="TBY136" s="21"/>
      <c r="TBZ136" s="21"/>
      <c r="TCA136" s="21"/>
      <c r="TCB136" s="21"/>
      <c r="TCC136" s="21"/>
      <c r="TCD136" s="21"/>
      <c r="TCE136" s="21"/>
      <c r="TCF136" s="21"/>
      <c r="TCG136" s="21"/>
      <c r="TCH136" s="21"/>
      <c r="TCI136" s="21"/>
      <c r="TCJ136" s="21"/>
      <c r="TCK136" s="21"/>
      <c r="TCL136" s="21"/>
      <c r="TCM136" s="21"/>
      <c r="TCN136" s="21"/>
      <c r="TCO136" s="21"/>
      <c r="TCP136" s="21"/>
      <c r="TCQ136" s="21"/>
      <c r="TCR136" s="21"/>
      <c r="TCS136" s="21"/>
      <c r="TCT136" s="21"/>
      <c r="TCU136" s="21"/>
      <c r="TCV136" s="21"/>
      <c r="TCW136" s="21"/>
      <c r="TCX136" s="21"/>
      <c r="TCY136" s="21"/>
      <c r="TCZ136" s="21"/>
      <c r="TDA136" s="21"/>
      <c r="TDB136" s="21"/>
      <c r="TDC136" s="21"/>
      <c r="TDD136" s="21"/>
      <c r="TDE136" s="21"/>
      <c r="TDF136" s="21"/>
      <c r="TDG136" s="21"/>
      <c r="TDH136" s="21"/>
      <c r="TDI136" s="21"/>
      <c r="TDJ136" s="21"/>
      <c r="TDK136" s="21"/>
      <c r="TDL136" s="21"/>
      <c r="TDM136" s="21"/>
      <c r="TDN136" s="21"/>
      <c r="TDO136" s="21"/>
      <c r="TDP136" s="21"/>
      <c r="TDQ136" s="21"/>
      <c r="TDR136" s="21"/>
      <c r="TDS136" s="21"/>
      <c r="TDT136" s="21"/>
      <c r="TDU136" s="21"/>
      <c r="TDV136" s="21"/>
      <c r="TDW136" s="21"/>
      <c r="TDX136" s="21"/>
      <c r="TDY136" s="21"/>
      <c r="TDZ136" s="21"/>
      <c r="TEA136" s="21"/>
      <c r="TEB136" s="21"/>
      <c r="TEC136" s="21"/>
      <c r="TED136" s="21"/>
      <c r="TEE136" s="21"/>
      <c r="TEF136" s="21"/>
      <c r="TEG136" s="21"/>
      <c r="TEH136" s="21"/>
      <c r="TEI136" s="21"/>
      <c r="TEJ136" s="21"/>
      <c r="TEK136" s="21"/>
      <c r="TEL136" s="21"/>
      <c r="TEM136" s="21"/>
      <c r="TEN136" s="21"/>
      <c r="TEO136" s="21"/>
      <c r="TEP136" s="21"/>
      <c r="TEQ136" s="21"/>
      <c r="TER136" s="21"/>
      <c r="TES136" s="21"/>
      <c r="TET136" s="21"/>
      <c r="TEU136" s="21"/>
      <c r="TEV136" s="21"/>
      <c r="TEW136" s="21"/>
      <c r="TEX136" s="21"/>
      <c r="TEY136" s="21"/>
      <c r="TEZ136" s="21"/>
      <c r="TFA136" s="21"/>
      <c r="TFB136" s="21"/>
      <c r="TFC136" s="21"/>
      <c r="TFD136" s="21"/>
      <c r="TFE136" s="21"/>
      <c r="TFF136" s="21"/>
      <c r="TFG136" s="21"/>
      <c r="TFH136" s="21"/>
      <c r="TFI136" s="21"/>
      <c r="TFJ136" s="21"/>
      <c r="TFK136" s="21"/>
      <c r="TFL136" s="21"/>
      <c r="TFM136" s="21"/>
      <c r="TFN136" s="21"/>
      <c r="TFO136" s="21"/>
      <c r="TFP136" s="21"/>
      <c r="TFQ136" s="21"/>
      <c r="TFR136" s="21"/>
      <c r="TFS136" s="21"/>
      <c r="TFT136" s="21"/>
      <c r="TFU136" s="21"/>
      <c r="TFV136" s="21"/>
      <c r="TFW136" s="21"/>
      <c r="TFX136" s="21"/>
      <c r="TFY136" s="21"/>
      <c r="TFZ136" s="21"/>
      <c r="TGA136" s="21"/>
      <c r="TGB136" s="21"/>
      <c r="TGC136" s="21"/>
      <c r="TGD136" s="21"/>
      <c r="TGE136" s="21"/>
      <c r="TGF136" s="21"/>
      <c r="TGG136" s="21"/>
      <c r="TGH136" s="21"/>
      <c r="TGI136" s="21"/>
      <c r="TGJ136" s="21"/>
      <c r="TGK136" s="21"/>
      <c r="TGL136" s="21"/>
      <c r="TGM136" s="21"/>
      <c r="TGN136" s="21"/>
      <c r="TGO136" s="21"/>
      <c r="TGP136" s="21"/>
      <c r="TGQ136" s="21"/>
      <c r="TGR136" s="21"/>
      <c r="TGS136" s="21"/>
      <c r="TGT136" s="21"/>
      <c r="TGU136" s="21"/>
      <c r="TGV136" s="21"/>
      <c r="TGW136" s="21"/>
      <c r="TGX136" s="21"/>
      <c r="TGY136" s="21"/>
      <c r="TGZ136" s="21"/>
      <c r="THA136" s="21"/>
      <c r="THB136" s="21"/>
      <c r="THC136" s="21"/>
      <c r="THD136" s="21"/>
      <c r="THE136" s="21"/>
      <c r="THF136" s="21"/>
      <c r="THG136" s="21"/>
      <c r="THH136" s="21"/>
      <c r="THI136" s="21"/>
      <c r="THJ136" s="21"/>
      <c r="THK136" s="21"/>
      <c r="THL136" s="21"/>
      <c r="THM136" s="21"/>
      <c r="THN136" s="21"/>
      <c r="THO136" s="21"/>
      <c r="THP136" s="21"/>
      <c r="THQ136" s="21"/>
      <c r="THR136" s="21"/>
      <c r="THS136" s="21"/>
      <c r="THT136" s="21"/>
      <c r="THU136" s="21"/>
      <c r="THV136" s="21"/>
      <c r="THW136" s="21"/>
      <c r="THX136" s="21"/>
      <c r="THY136" s="21"/>
      <c r="THZ136" s="21"/>
      <c r="TIA136" s="21"/>
      <c r="TIB136" s="21"/>
      <c r="TIC136" s="21"/>
      <c r="TID136" s="21"/>
      <c r="TIE136" s="21"/>
      <c r="TIF136" s="21"/>
      <c r="TIG136" s="21"/>
      <c r="TIH136" s="21"/>
      <c r="TII136" s="21"/>
      <c r="TIJ136" s="21"/>
      <c r="TIK136" s="21"/>
      <c r="TIL136" s="21"/>
      <c r="TIM136" s="21"/>
      <c r="TIN136" s="21"/>
      <c r="TIO136" s="21"/>
      <c r="TIP136" s="21"/>
      <c r="TIQ136" s="21"/>
      <c r="TIR136" s="21"/>
      <c r="TIS136" s="21"/>
      <c r="TIT136" s="21"/>
      <c r="TIU136" s="21"/>
      <c r="TIV136" s="21"/>
      <c r="TIW136" s="21"/>
      <c r="TIX136" s="21"/>
      <c r="TIY136" s="21"/>
      <c r="TIZ136" s="21"/>
      <c r="TJA136" s="21"/>
      <c r="TJB136" s="21"/>
      <c r="TJC136" s="21"/>
      <c r="TJD136" s="21"/>
      <c r="TJE136" s="21"/>
      <c r="TJF136" s="21"/>
      <c r="TJG136" s="21"/>
      <c r="TJH136" s="21"/>
      <c r="TJI136" s="21"/>
      <c r="TJJ136" s="21"/>
      <c r="TJK136" s="21"/>
      <c r="TJL136" s="21"/>
      <c r="TJM136" s="21"/>
      <c r="TJN136" s="21"/>
      <c r="TJO136" s="21"/>
      <c r="TJP136" s="21"/>
      <c r="TJQ136" s="21"/>
      <c r="TJR136" s="21"/>
      <c r="TJS136" s="21"/>
      <c r="TJT136" s="21"/>
      <c r="TJU136" s="21"/>
      <c r="TJV136" s="21"/>
      <c r="TJW136" s="21"/>
      <c r="TJX136" s="21"/>
      <c r="TJY136" s="21"/>
      <c r="TJZ136" s="21"/>
      <c r="TKA136" s="21"/>
      <c r="TKB136" s="21"/>
      <c r="TKC136" s="21"/>
      <c r="TKD136" s="21"/>
      <c r="TKE136" s="21"/>
      <c r="TKF136" s="21"/>
      <c r="TKG136" s="21"/>
      <c r="TKH136" s="21"/>
      <c r="TKI136" s="21"/>
      <c r="TKJ136" s="21"/>
      <c r="TKK136" s="21"/>
      <c r="TKL136" s="21"/>
      <c r="TKM136" s="21"/>
      <c r="TKN136" s="21"/>
      <c r="TKO136" s="21"/>
      <c r="TKP136" s="21"/>
      <c r="TKQ136" s="21"/>
      <c r="TKR136" s="21"/>
      <c r="TKS136" s="21"/>
      <c r="TKT136" s="21"/>
      <c r="TKU136" s="21"/>
      <c r="TKV136" s="21"/>
      <c r="TKW136" s="21"/>
      <c r="TKX136" s="21"/>
      <c r="TKY136" s="21"/>
      <c r="TKZ136" s="21"/>
      <c r="TLA136" s="21"/>
      <c r="TLB136" s="21"/>
      <c r="TLC136" s="21"/>
      <c r="TLD136" s="21"/>
      <c r="TLE136" s="21"/>
      <c r="TLF136" s="21"/>
      <c r="TLG136" s="21"/>
      <c r="TLH136" s="21"/>
      <c r="TLI136" s="21"/>
      <c r="TLJ136" s="21"/>
      <c r="TLK136" s="21"/>
      <c r="TLL136" s="21"/>
      <c r="TLM136" s="21"/>
      <c r="TLN136" s="21"/>
      <c r="TLO136" s="21"/>
      <c r="TLP136" s="21"/>
      <c r="TLQ136" s="21"/>
      <c r="TLR136" s="21"/>
      <c r="TLS136" s="21"/>
      <c r="TLT136" s="21"/>
      <c r="TLU136" s="21"/>
      <c r="TLV136" s="21"/>
      <c r="TLW136" s="21"/>
      <c r="TLX136" s="21"/>
      <c r="TLY136" s="21"/>
      <c r="TLZ136" s="21"/>
      <c r="TMA136" s="21"/>
      <c r="TMB136" s="21"/>
      <c r="TMC136" s="21"/>
      <c r="TMD136" s="21"/>
      <c r="TME136" s="21"/>
      <c r="TMF136" s="21"/>
      <c r="TMG136" s="21"/>
      <c r="TMH136" s="21"/>
      <c r="TMI136" s="21"/>
      <c r="TMJ136" s="21"/>
      <c r="TMK136" s="21"/>
      <c r="TML136" s="21"/>
      <c r="TMM136" s="21"/>
      <c r="TMN136" s="21"/>
      <c r="TMO136" s="21"/>
      <c r="TMP136" s="21"/>
      <c r="TMQ136" s="21"/>
      <c r="TMR136" s="21"/>
      <c r="TMS136" s="21"/>
      <c r="TMT136" s="21"/>
      <c r="TMU136" s="21"/>
      <c r="TMV136" s="21"/>
      <c r="TMW136" s="21"/>
      <c r="TMX136" s="21"/>
      <c r="TMY136" s="21"/>
      <c r="TMZ136" s="21"/>
      <c r="TNA136" s="21"/>
      <c r="TNB136" s="21"/>
      <c r="TNC136" s="21"/>
      <c r="TND136" s="21"/>
      <c r="TNE136" s="21"/>
      <c r="TNF136" s="21"/>
      <c r="TNG136" s="21"/>
      <c r="TNH136" s="21"/>
      <c r="TNI136" s="21"/>
      <c r="TNJ136" s="21"/>
      <c r="TNK136" s="21"/>
      <c r="TNL136" s="21"/>
      <c r="TNM136" s="21"/>
      <c r="TNN136" s="21"/>
      <c r="TNO136" s="21"/>
      <c r="TNP136" s="21"/>
      <c r="TNQ136" s="21"/>
      <c r="TNR136" s="21"/>
      <c r="TNS136" s="21"/>
      <c r="TNT136" s="21"/>
      <c r="TNU136" s="21"/>
      <c r="TNV136" s="21"/>
      <c r="TNW136" s="21"/>
      <c r="TNX136" s="21"/>
      <c r="TNY136" s="21"/>
      <c r="TNZ136" s="21"/>
      <c r="TOA136" s="21"/>
      <c r="TOB136" s="21"/>
      <c r="TOC136" s="21"/>
      <c r="TOD136" s="21"/>
      <c r="TOE136" s="21"/>
      <c r="TOF136" s="21"/>
      <c r="TOG136" s="21"/>
      <c r="TOH136" s="21"/>
      <c r="TOI136" s="21"/>
      <c r="TOJ136" s="21"/>
      <c r="TOK136" s="21"/>
      <c r="TOL136" s="21"/>
      <c r="TOM136" s="21"/>
      <c r="TON136" s="21"/>
      <c r="TOO136" s="21"/>
      <c r="TOP136" s="21"/>
      <c r="TOQ136" s="21"/>
      <c r="TOR136" s="21"/>
      <c r="TOS136" s="21"/>
      <c r="TOT136" s="21"/>
      <c r="TOU136" s="21"/>
      <c r="TOV136" s="21"/>
      <c r="TOW136" s="21"/>
      <c r="TOX136" s="21"/>
      <c r="TOY136" s="21"/>
      <c r="TOZ136" s="21"/>
      <c r="TPA136" s="21"/>
      <c r="TPB136" s="21"/>
      <c r="TPC136" s="21"/>
      <c r="TPD136" s="21"/>
      <c r="TPE136" s="21"/>
      <c r="TPF136" s="21"/>
      <c r="TPG136" s="21"/>
      <c r="TPH136" s="21"/>
      <c r="TPI136" s="21"/>
      <c r="TPJ136" s="21"/>
      <c r="TPK136" s="21"/>
      <c r="TPL136" s="21"/>
      <c r="TPM136" s="21"/>
      <c r="TPN136" s="21"/>
      <c r="TPO136" s="21"/>
      <c r="TPP136" s="21"/>
      <c r="TPQ136" s="21"/>
      <c r="TPR136" s="21"/>
      <c r="TPS136" s="21"/>
      <c r="TPT136" s="21"/>
      <c r="TPU136" s="21"/>
      <c r="TPV136" s="21"/>
      <c r="TPW136" s="21"/>
      <c r="TPX136" s="21"/>
      <c r="TPY136" s="21"/>
      <c r="TPZ136" s="21"/>
      <c r="TQA136" s="21"/>
      <c r="TQB136" s="21"/>
      <c r="TQC136" s="21"/>
      <c r="TQD136" s="21"/>
      <c r="TQE136" s="21"/>
      <c r="TQF136" s="21"/>
      <c r="TQG136" s="21"/>
      <c r="TQH136" s="21"/>
      <c r="TQI136" s="21"/>
      <c r="TQJ136" s="21"/>
      <c r="TQK136" s="21"/>
      <c r="TQL136" s="21"/>
      <c r="TQM136" s="21"/>
      <c r="TQN136" s="21"/>
      <c r="TQO136" s="21"/>
      <c r="TQP136" s="21"/>
      <c r="TQQ136" s="21"/>
      <c r="TQR136" s="21"/>
      <c r="TQS136" s="21"/>
      <c r="TQT136" s="21"/>
      <c r="TQU136" s="21"/>
      <c r="TQV136" s="21"/>
      <c r="TQW136" s="21"/>
      <c r="TQX136" s="21"/>
      <c r="TQY136" s="21"/>
      <c r="TQZ136" s="21"/>
      <c r="TRA136" s="21"/>
      <c r="TRB136" s="21"/>
      <c r="TRC136" s="21"/>
      <c r="TRD136" s="21"/>
      <c r="TRE136" s="21"/>
      <c r="TRF136" s="21"/>
      <c r="TRG136" s="21"/>
      <c r="TRH136" s="21"/>
      <c r="TRI136" s="21"/>
      <c r="TRJ136" s="21"/>
      <c r="TRK136" s="21"/>
      <c r="TRL136" s="21"/>
      <c r="TRM136" s="21"/>
      <c r="TRN136" s="21"/>
      <c r="TRO136" s="21"/>
      <c r="TRP136" s="21"/>
      <c r="TRQ136" s="21"/>
      <c r="TRR136" s="21"/>
      <c r="TRS136" s="21"/>
      <c r="TRT136" s="21"/>
      <c r="TRU136" s="21"/>
      <c r="TRV136" s="21"/>
      <c r="TRW136" s="21"/>
      <c r="TRX136" s="21"/>
      <c r="TRY136" s="21"/>
      <c r="TRZ136" s="21"/>
      <c r="TSA136" s="21"/>
      <c r="TSB136" s="21"/>
      <c r="TSC136" s="21"/>
      <c r="TSD136" s="21"/>
      <c r="TSE136" s="21"/>
      <c r="TSF136" s="21"/>
      <c r="TSG136" s="21"/>
      <c r="TSH136" s="21"/>
      <c r="TSI136" s="21"/>
      <c r="TSJ136" s="21"/>
      <c r="TSK136" s="21"/>
      <c r="TSL136" s="21"/>
      <c r="TSM136" s="21"/>
      <c r="TSN136" s="21"/>
      <c r="TSO136" s="21"/>
      <c r="TSP136" s="21"/>
      <c r="TSQ136" s="21"/>
      <c r="TSR136" s="21"/>
      <c r="TSS136" s="21"/>
      <c r="TST136" s="21"/>
      <c r="TSU136" s="21"/>
      <c r="TSV136" s="21"/>
      <c r="TSW136" s="21"/>
      <c r="TSX136" s="21"/>
      <c r="TSY136" s="21"/>
      <c r="TSZ136" s="21"/>
      <c r="TTA136" s="21"/>
      <c r="TTB136" s="21"/>
      <c r="TTC136" s="21"/>
      <c r="TTD136" s="21"/>
      <c r="TTE136" s="21"/>
      <c r="TTF136" s="21"/>
      <c r="TTG136" s="21"/>
      <c r="TTH136" s="21"/>
      <c r="TTI136" s="21"/>
      <c r="TTJ136" s="21"/>
      <c r="TTK136" s="21"/>
      <c r="TTL136" s="21"/>
      <c r="TTM136" s="21"/>
      <c r="TTN136" s="21"/>
      <c r="TTO136" s="21"/>
      <c r="TTP136" s="21"/>
      <c r="TTQ136" s="21"/>
      <c r="TTR136" s="21"/>
      <c r="TTS136" s="21"/>
      <c r="TTT136" s="21"/>
      <c r="TTU136" s="21"/>
      <c r="TTV136" s="21"/>
      <c r="TTW136" s="21"/>
      <c r="TTX136" s="21"/>
      <c r="TTY136" s="21"/>
      <c r="TTZ136" s="21"/>
      <c r="TUA136" s="21"/>
      <c r="TUB136" s="21"/>
      <c r="TUC136" s="21"/>
      <c r="TUD136" s="21"/>
      <c r="TUE136" s="21"/>
      <c r="TUF136" s="21"/>
      <c r="TUG136" s="21"/>
      <c r="TUH136" s="21"/>
      <c r="TUI136" s="21"/>
      <c r="TUJ136" s="21"/>
      <c r="TUK136" s="21"/>
      <c r="TUL136" s="21"/>
      <c r="TUM136" s="21"/>
      <c r="TUN136" s="21"/>
      <c r="TUO136" s="21"/>
      <c r="TUP136" s="21"/>
      <c r="TUQ136" s="21"/>
      <c r="TUR136" s="21"/>
      <c r="TUS136" s="21"/>
      <c r="TUT136" s="21"/>
      <c r="TUU136" s="21"/>
      <c r="TUV136" s="21"/>
      <c r="TUW136" s="21"/>
      <c r="TUX136" s="21"/>
      <c r="TUY136" s="21"/>
      <c r="TUZ136" s="21"/>
      <c r="TVA136" s="21"/>
      <c r="TVB136" s="21"/>
      <c r="TVC136" s="21"/>
      <c r="TVD136" s="21"/>
      <c r="TVE136" s="21"/>
      <c r="TVF136" s="21"/>
      <c r="TVG136" s="21"/>
      <c r="TVH136" s="21"/>
      <c r="TVI136" s="21"/>
      <c r="TVJ136" s="21"/>
      <c r="TVK136" s="21"/>
      <c r="TVL136" s="21"/>
      <c r="TVM136" s="21"/>
      <c r="TVN136" s="21"/>
      <c r="TVO136" s="21"/>
      <c r="TVP136" s="21"/>
      <c r="TVQ136" s="21"/>
      <c r="TVR136" s="21"/>
      <c r="TVS136" s="21"/>
      <c r="TVT136" s="21"/>
      <c r="TVU136" s="21"/>
      <c r="TVV136" s="21"/>
      <c r="TVW136" s="21"/>
      <c r="TVX136" s="21"/>
      <c r="TVY136" s="21"/>
      <c r="TVZ136" s="21"/>
      <c r="TWA136" s="21"/>
      <c r="TWB136" s="21"/>
      <c r="TWC136" s="21"/>
      <c r="TWD136" s="21"/>
      <c r="TWE136" s="21"/>
      <c r="TWF136" s="21"/>
      <c r="TWG136" s="21"/>
      <c r="TWH136" s="21"/>
      <c r="TWI136" s="21"/>
      <c r="TWJ136" s="21"/>
      <c r="TWK136" s="21"/>
      <c r="TWL136" s="21"/>
      <c r="TWM136" s="21"/>
      <c r="TWN136" s="21"/>
      <c r="TWO136" s="21"/>
      <c r="TWP136" s="21"/>
      <c r="TWQ136" s="21"/>
      <c r="TWR136" s="21"/>
      <c r="TWS136" s="21"/>
      <c r="TWT136" s="21"/>
      <c r="TWU136" s="21"/>
      <c r="TWV136" s="21"/>
      <c r="TWW136" s="21"/>
      <c r="TWX136" s="21"/>
      <c r="TWY136" s="21"/>
      <c r="TWZ136" s="21"/>
      <c r="TXA136" s="21"/>
      <c r="TXB136" s="21"/>
      <c r="TXC136" s="21"/>
      <c r="TXD136" s="21"/>
      <c r="TXE136" s="21"/>
      <c r="TXF136" s="21"/>
      <c r="TXG136" s="21"/>
      <c r="TXH136" s="21"/>
      <c r="TXI136" s="21"/>
      <c r="TXJ136" s="21"/>
      <c r="TXK136" s="21"/>
      <c r="TXL136" s="21"/>
      <c r="TXM136" s="21"/>
      <c r="TXN136" s="21"/>
      <c r="TXO136" s="21"/>
      <c r="TXP136" s="21"/>
      <c r="TXQ136" s="21"/>
      <c r="TXR136" s="21"/>
      <c r="TXS136" s="21"/>
      <c r="TXT136" s="21"/>
      <c r="TXU136" s="21"/>
      <c r="TXV136" s="21"/>
      <c r="TXW136" s="21"/>
      <c r="TXX136" s="21"/>
      <c r="TXY136" s="21"/>
      <c r="TXZ136" s="21"/>
      <c r="TYA136" s="21"/>
      <c r="TYB136" s="21"/>
      <c r="TYC136" s="21"/>
      <c r="TYD136" s="21"/>
      <c r="TYE136" s="21"/>
      <c r="TYF136" s="21"/>
      <c r="TYG136" s="21"/>
      <c r="TYH136" s="21"/>
      <c r="TYI136" s="21"/>
      <c r="TYJ136" s="21"/>
      <c r="TYK136" s="21"/>
      <c r="TYL136" s="21"/>
      <c r="TYM136" s="21"/>
      <c r="TYN136" s="21"/>
      <c r="TYO136" s="21"/>
      <c r="TYP136" s="21"/>
      <c r="TYQ136" s="21"/>
      <c r="TYR136" s="21"/>
      <c r="TYS136" s="21"/>
      <c r="TYT136" s="21"/>
      <c r="TYU136" s="21"/>
      <c r="TYV136" s="21"/>
      <c r="TYW136" s="21"/>
      <c r="TYX136" s="21"/>
      <c r="TYY136" s="21"/>
      <c r="TYZ136" s="21"/>
      <c r="TZA136" s="21"/>
      <c r="TZB136" s="21"/>
      <c r="TZC136" s="21"/>
      <c r="TZD136" s="21"/>
      <c r="TZE136" s="21"/>
      <c r="TZF136" s="21"/>
      <c r="TZG136" s="21"/>
      <c r="TZH136" s="21"/>
      <c r="TZI136" s="21"/>
      <c r="TZJ136" s="21"/>
      <c r="TZK136" s="21"/>
      <c r="TZL136" s="21"/>
      <c r="TZM136" s="21"/>
      <c r="TZN136" s="21"/>
      <c r="TZO136" s="21"/>
      <c r="TZP136" s="21"/>
      <c r="TZQ136" s="21"/>
      <c r="TZR136" s="21"/>
      <c r="TZS136" s="21"/>
      <c r="TZT136" s="21"/>
      <c r="TZU136" s="21"/>
      <c r="TZV136" s="21"/>
      <c r="TZW136" s="21"/>
      <c r="TZX136" s="21"/>
      <c r="TZY136" s="21"/>
      <c r="TZZ136" s="21"/>
      <c r="UAA136" s="21"/>
      <c r="UAB136" s="21"/>
      <c r="UAC136" s="21"/>
      <c r="UAD136" s="21"/>
      <c r="UAE136" s="21"/>
      <c r="UAF136" s="21"/>
      <c r="UAG136" s="21"/>
      <c r="UAH136" s="21"/>
      <c r="UAI136" s="21"/>
      <c r="UAJ136" s="21"/>
      <c r="UAK136" s="21"/>
      <c r="UAL136" s="21"/>
      <c r="UAM136" s="21"/>
      <c r="UAN136" s="21"/>
      <c r="UAO136" s="21"/>
      <c r="UAP136" s="21"/>
      <c r="UAQ136" s="21"/>
      <c r="UAR136" s="21"/>
      <c r="UAS136" s="21"/>
      <c r="UAT136" s="21"/>
      <c r="UAU136" s="21"/>
      <c r="UAV136" s="21"/>
      <c r="UAW136" s="21"/>
      <c r="UAX136" s="21"/>
      <c r="UAY136" s="21"/>
      <c r="UAZ136" s="21"/>
      <c r="UBA136" s="21"/>
      <c r="UBB136" s="21"/>
      <c r="UBC136" s="21"/>
      <c r="UBD136" s="21"/>
      <c r="UBE136" s="21"/>
      <c r="UBF136" s="21"/>
      <c r="UBG136" s="21"/>
      <c r="UBH136" s="21"/>
      <c r="UBI136" s="21"/>
      <c r="UBJ136" s="21"/>
      <c r="UBK136" s="21"/>
      <c r="UBL136" s="21"/>
      <c r="UBM136" s="21"/>
      <c r="UBN136" s="21"/>
      <c r="UBO136" s="21"/>
      <c r="UBP136" s="21"/>
      <c r="UBQ136" s="21"/>
      <c r="UBR136" s="21"/>
      <c r="UBS136" s="21"/>
      <c r="UBT136" s="21"/>
      <c r="UBU136" s="21"/>
      <c r="UBV136" s="21"/>
      <c r="UBW136" s="21"/>
      <c r="UBX136" s="21"/>
      <c r="UBY136" s="21"/>
      <c r="UBZ136" s="21"/>
      <c r="UCA136" s="21"/>
      <c r="UCB136" s="21"/>
      <c r="UCC136" s="21"/>
      <c r="UCD136" s="21"/>
      <c r="UCE136" s="21"/>
      <c r="UCF136" s="21"/>
      <c r="UCG136" s="21"/>
      <c r="UCH136" s="21"/>
      <c r="UCI136" s="21"/>
      <c r="UCJ136" s="21"/>
      <c r="UCK136" s="21"/>
      <c r="UCL136" s="21"/>
      <c r="UCM136" s="21"/>
      <c r="UCN136" s="21"/>
      <c r="UCO136" s="21"/>
      <c r="UCP136" s="21"/>
      <c r="UCQ136" s="21"/>
      <c r="UCR136" s="21"/>
      <c r="UCS136" s="21"/>
      <c r="UCT136" s="21"/>
      <c r="UCU136" s="21"/>
      <c r="UCV136" s="21"/>
      <c r="UCW136" s="21"/>
      <c r="UCX136" s="21"/>
      <c r="UCY136" s="21"/>
      <c r="UCZ136" s="21"/>
      <c r="UDA136" s="21"/>
      <c r="UDB136" s="21"/>
      <c r="UDC136" s="21"/>
      <c r="UDD136" s="21"/>
      <c r="UDE136" s="21"/>
      <c r="UDF136" s="21"/>
      <c r="UDG136" s="21"/>
      <c r="UDH136" s="21"/>
      <c r="UDI136" s="21"/>
      <c r="UDJ136" s="21"/>
      <c r="UDK136" s="21"/>
      <c r="UDL136" s="21"/>
      <c r="UDM136" s="21"/>
      <c r="UDN136" s="21"/>
      <c r="UDO136" s="21"/>
      <c r="UDP136" s="21"/>
      <c r="UDQ136" s="21"/>
      <c r="UDR136" s="21"/>
      <c r="UDS136" s="21"/>
      <c r="UDT136" s="21"/>
      <c r="UDU136" s="21"/>
      <c r="UDV136" s="21"/>
      <c r="UDW136" s="21"/>
      <c r="UDX136" s="21"/>
      <c r="UDY136" s="21"/>
      <c r="UDZ136" s="21"/>
      <c r="UEA136" s="21"/>
      <c r="UEB136" s="21"/>
      <c r="UEC136" s="21"/>
      <c r="UED136" s="21"/>
      <c r="UEE136" s="21"/>
      <c r="UEF136" s="21"/>
      <c r="UEG136" s="21"/>
      <c r="UEH136" s="21"/>
      <c r="UEI136" s="21"/>
      <c r="UEJ136" s="21"/>
      <c r="UEK136" s="21"/>
      <c r="UEL136" s="21"/>
      <c r="UEM136" s="21"/>
      <c r="UEN136" s="21"/>
      <c r="UEO136" s="21"/>
      <c r="UEP136" s="21"/>
      <c r="UEQ136" s="21"/>
      <c r="UER136" s="21"/>
      <c r="UES136" s="21"/>
      <c r="UET136" s="21"/>
      <c r="UEU136" s="21"/>
      <c r="UEV136" s="21"/>
      <c r="UEW136" s="21"/>
      <c r="UEX136" s="21"/>
      <c r="UEY136" s="21"/>
      <c r="UEZ136" s="21"/>
      <c r="UFA136" s="21"/>
      <c r="UFB136" s="21"/>
      <c r="UFC136" s="21"/>
      <c r="UFD136" s="21"/>
      <c r="UFE136" s="21"/>
      <c r="UFF136" s="21"/>
      <c r="UFG136" s="21"/>
      <c r="UFH136" s="21"/>
      <c r="UFI136" s="21"/>
      <c r="UFJ136" s="21"/>
      <c r="UFK136" s="21"/>
      <c r="UFL136" s="21"/>
      <c r="UFM136" s="21"/>
      <c r="UFN136" s="21"/>
      <c r="UFO136" s="21"/>
      <c r="UFP136" s="21"/>
      <c r="UFQ136" s="21"/>
      <c r="UFR136" s="21"/>
      <c r="UFS136" s="21"/>
      <c r="UFT136" s="21"/>
      <c r="UFU136" s="21"/>
      <c r="UFV136" s="21"/>
      <c r="UFW136" s="21"/>
      <c r="UFX136" s="21"/>
      <c r="UFY136" s="21"/>
      <c r="UFZ136" s="21"/>
      <c r="UGA136" s="21"/>
      <c r="UGB136" s="21"/>
      <c r="UGC136" s="21"/>
      <c r="UGD136" s="21"/>
      <c r="UGE136" s="21"/>
      <c r="UGF136" s="21"/>
      <c r="UGG136" s="21"/>
      <c r="UGH136" s="21"/>
      <c r="UGI136" s="21"/>
      <c r="UGJ136" s="21"/>
      <c r="UGK136" s="21"/>
      <c r="UGL136" s="21"/>
      <c r="UGM136" s="21"/>
      <c r="UGN136" s="21"/>
      <c r="UGO136" s="21"/>
      <c r="UGP136" s="21"/>
      <c r="UGQ136" s="21"/>
      <c r="UGR136" s="21"/>
      <c r="UGS136" s="21"/>
      <c r="UGT136" s="21"/>
      <c r="UGU136" s="21"/>
      <c r="UGV136" s="21"/>
      <c r="UGW136" s="21"/>
      <c r="UGX136" s="21"/>
      <c r="UGY136" s="21"/>
      <c r="UGZ136" s="21"/>
      <c r="UHA136" s="21"/>
      <c r="UHB136" s="21"/>
      <c r="UHC136" s="21"/>
      <c r="UHD136" s="21"/>
      <c r="UHE136" s="21"/>
      <c r="UHF136" s="21"/>
      <c r="UHG136" s="21"/>
      <c r="UHH136" s="21"/>
      <c r="UHI136" s="21"/>
      <c r="UHJ136" s="21"/>
      <c r="UHK136" s="21"/>
      <c r="UHL136" s="21"/>
      <c r="UHM136" s="21"/>
      <c r="UHN136" s="21"/>
      <c r="UHO136" s="21"/>
      <c r="UHP136" s="21"/>
      <c r="UHQ136" s="21"/>
      <c r="UHR136" s="21"/>
      <c r="UHS136" s="21"/>
      <c r="UHT136" s="21"/>
      <c r="UHU136" s="21"/>
      <c r="UHV136" s="21"/>
      <c r="UHW136" s="21"/>
      <c r="UHX136" s="21"/>
      <c r="UHY136" s="21"/>
      <c r="UHZ136" s="21"/>
      <c r="UIA136" s="21"/>
      <c r="UIB136" s="21"/>
      <c r="UIC136" s="21"/>
      <c r="UID136" s="21"/>
      <c r="UIE136" s="21"/>
      <c r="UIF136" s="21"/>
      <c r="UIG136" s="21"/>
      <c r="UIH136" s="21"/>
      <c r="UII136" s="21"/>
      <c r="UIJ136" s="21"/>
      <c r="UIK136" s="21"/>
      <c r="UIL136" s="21"/>
      <c r="UIM136" s="21"/>
      <c r="UIN136" s="21"/>
      <c r="UIO136" s="21"/>
      <c r="UIP136" s="21"/>
      <c r="UIQ136" s="21"/>
      <c r="UIR136" s="21"/>
      <c r="UIS136" s="21"/>
      <c r="UIT136" s="21"/>
      <c r="UIU136" s="21"/>
      <c r="UIV136" s="21"/>
      <c r="UIW136" s="21"/>
      <c r="UIX136" s="21"/>
      <c r="UIY136" s="21"/>
      <c r="UIZ136" s="21"/>
      <c r="UJA136" s="21"/>
      <c r="UJB136" s="21"/>
      <c r="UJC136" s="21"/>
      <c r="UJD136" s="21"/>
      <c r="UJE136" s="21"/>
      <c r="UJF136" s="21"/>
      <c r="UJG136" s="21"/>
      <c r="UJH136" s="21"/>
      <c r="UJI136" s="21"/>
      <c r="UJJ136" s="21"/>
      <c r="UJK136" s="21"/>
      <c r="UJL136" s="21"/>
      <c r="UJM136" s="21"/>
      <c r="UJN136" s="21"/>
      <c r="UJO136" s="21"/>
      <c r="UJP136" s="21"/>
      <c r="UJQ136" s="21"/>
      <c r="UJR136" s="21"/>
      <c r="UJS136" s="21"/>
      <c r="UJT136" s="21"/>
      <c r="UJU136" s="21"/>
      <c r="UJV136" s="21"/>
      <c r="UJW136" s="21"/>
      <c r="UJX136" s="21"/>
      <c r="UJY136" s="21"/>
      <c r="UJZ136" s="21"/>
      <c r="UKA136" s="21"/>
      <c r="UKB136" s="21"/>
      <c r="UKC136" s="21"/>
      <c r="UKD136" s="21"/>
      <c r="UKE136" s="21"/>
      <c r="UKF136" s="21"/>
      <c r="UKG136" s="21"/>
      <c r="UKH136" s="21"/>
      <c r="UKI136" s="21"/>
      <c r="UKJ136" s="21"/>
      <c r="UKK136" s="21"/>
      <c r="UKL136" s="21"/>
      <c r="UKM136" s="21"/>
      <c r="UKN136" s="21"/>
      <c r="UKO136" s="21"/>
      <c r="UKP136" s="21"/>
      <c r="UKQ136" s="21"/>
      <c r="UKR136" s="21"/>
      <c r="UKS136" s="21"/>
      <c r="UKT136" s="21"/>
      <c r="UKU136" s="21"/>
      <c r="UKV136" s="21"/>
      <c r="UKW136" s="21"/>
      <c r="UKX136" s="21"/>
      <c r="UKY136" s="21"/>
      <c r="UKZ136" s="21"/>
      <c r="ULA136" s="21"/>
      <c r="ULB136" s="21"/>
      <c r="ULC136" s="21"/>
      <c r="ULD136" s="21"/>
      <c r="ULE136" s="21"/>
      <c r="ULF136" s="21"/>
      <c r="ULG136" s="21"/>
      <c r="ULH136" s="21"/>
      <c r="ULI136" s="21"/>
      <c r="ULJ136" s="21"/>
      <c r="ULK136" s="21"/>
      <c r="ULL136" s="21"/>
      <c r="ULM136" s="21"/>
      <c r="ULN136" s="21"/>
      <c r="ULO136" s="21"/>
      <c r="ULP136" s="21"/>
      <c r="ULQ136" s="21"/>
      <c r="ULR136" s="21"/>
      <c r="ULS136" s="21"/>
      <c r="ULT136" s="21"/>
      <c r="ULU136" s="21"/>
      <c r="ULV136" s="21"/>
      <c r="ULW136" s="21"/>
      <c r="ULX136" s="21"/>
      <c r="ULY136" s="21"/>
      <c r="ULZ136" s="21"/>
      <c r="UMA136" s="21"/>
      <c r="UMB136" s="21"/>
      <c r="UMC136" s="21"/>
      <c r="UMD136" s="21"/>
      <c r="UME136" s="21"/>
      <c r="UMF136" s="21"/>
      <c r="UMG136" s="21"/>
      <c r="UMH136" s="21"/>
      <c r="UMI136" s="21"/>
      <c r="UMJ136" s="21"/>
      <c r="UMK136" s="21"/>
      <c r="UML136" s="21"/>
      <c r="UMM136" s="21"/>
      <c r="UMN136" s="21"/>
      <c r="UMO136" s="21"/>
      <c r="UMP136" s="21"/>
      <c r="UMQ136" s="21"/>
      <c r="UMR136" s="21"/>
      <c r="UMS136" s="21"/>
      <c r="UMT136" s="21"/>
      <c r="UMU136" s="21"/>
      <c r="UMV136" s="21"/>
      <c r="UMW136" s="21"/>
      <c r="UMX136" s="21"/>
      <c r="UMY136" s="21"/>
      <c r="UMZ136" s="21"/>
      <c r="UNA136" s="21"/>
      <c r="UNB136" s="21"/>
      <c r="UNC136" s="21"/>
      <c r="UND136" s="21"/>
      <c r="UNE136" s="21"/>
      <c r="UNF136" s="21"/>
      <c r="UNG136" s="21"/>
      <c r="UNH136" s="21"/>
      <c r="UNI136" s="21"/>
      <c r="UNJ136" s="21"/>
      <c r="UNK136" s="21"/>
      <c r="UNL136" s="21"/>
      <c r="UNM136" s="21"/>
      <c r="UNN136" s="21"/>
      <c r="UNO136" s="21"/>
      <c r="UNP136" s="21"/>
      <c r="UNQ136" s="21"/>
      <c r="UNR136" s="21"/>
      <c r="UNS136" s="21"/>
      <c r="UNT136" s="21"/>
      <c r="UNU136" s="21"/>
      <c r="UNV136" s="21"/>
      <c r="UNW136" s="21"/>
      <c r="UNX136" s="21"/>
      <c r="UNY136" s="21"/>
      <c r="UNZ136" s="21"/>
      <c r="UOA136" s="21"/>
      <c r="UOB136" s="21"/>
      <c r="UOC136" s="21"/>
      <c r="UOD136" s="21"/>
      <c r="UOE136" s="21"/>
      <c r="UOF136" s="21"/>
      <c r="UOG136" s="21"/>
      <c r="UOH136" s="21"/>
      <c r="UOI136" s="21"/>
      <c r="UOJ136" s="21"/>
      <c r="UOK136" s="21"/>
      <c r="UOL136" s="21"/>
      <c r="UOM136" s="21"/>
      <c r="UON136" s="21"/>
      <c r="UOO136" s="21"/>
      <c r="UOP136" s="21"/>
      <c r="UOQ136" s="21"/>
      <c r="UOR136" s="21"/>
      <c r="UOS136" s="21"/>
      <c r="UOT136" s="21"/>
      <c r="UOU136" s="21"/>
      <c r="UOV136" s="21"/>
      <c r="UOW136" s="21"/>
      <c r="UOX136" s="21"/>
      <c r="UOY136" s="21"/>
      <c r="UOZ136" s="21"/>
      <c r="UPA136" s="21"/>
      <c r="UPB136" s="21"/>
      <c r="UPC136" s="21"/>
      <c r="UPD136" s="21"/>
      <c r="UPE136" s="21"/>
      <c r="UPF136" s="21"/>
      <c r="UPG136" s="21"/>
      <c r="UPH136" s="21"/>
      <c r="UPI136" s="21"/>
      <c r="UPJ136" s="21"/>
      <c r="UPK136" s="21"/>
      <c r="UPL136" s="21"/>
      <c r="UPM136" s="21"/>
      <c r="UPN136" s="21"/>
      <c r="UPO136" s="21"/>
      <c r="UPP136" s="21"/>
      <c r="UPQ136" s="21"/>
      <c r="UPR136" s="21"/>
      <c r="UPS136" s="21"/>
      <c r="UPT136" s="21"/>
      <c r="UPU136" s="21"/>
      <c r="UPV136" s="21"/>
      <c r="UPW136" s="21"/>
      <c r="UPX136" s="21"/>
      <c r="UPY136" s="21"/>
      <c r="UPZ136" s="21"/>
      <c r="UQA136" s="21"/>
      <c r="UQB136" s="21"/>
      <c r="UQC136" s="21"/>
      <c r="UQD136" s="21"/>
      <c r="UQE136" s="21"/>
      <c r="UQF136" s="21"/>
      <c r="UQG136" s="21"/>
      <c r="UQH136" s="21"/>
      <c r="UQI136" s="21"/>
      <c r="UQJ136" s="21"/>
      <c r="UQK136" s="21"/>
      <c r="UQL136" s="21"/>
      <c r="UQM136" s="21"/>
      <c r="UQN136" s="21"/>
      <c r="UQO136" s="21"/>
      <c r="UQP136" s="21"/>
      <c r="UQQ136" s="21"/>
      <c r="UQR136" s="21"/>
      <c r="UQS136" s="21"/>
      <c r="UQT136" s="21"/>
      <c r="UQU136" s="21"/>
      <c r="UQV136" s="21"/>
      <c r="UQW136" s="21"/>
      <c r="UQX136" s="21"/>
      <c r="UQY136" s="21"/>
      <c r="UQZ136" s="21"/>
      <c r="URA136" s="21"/>
      <c r="URB136" s="21"/>
      <c r="URC136" s="21"/>
      <c r="URD136" s="21"/>
      <c r="URE136" s="21"/>
      <c r="URF136" s="21"/>
      <c r="URG136" s="21"/>
      <c r="URH136" s="21"/>
      <c r="URI136" s="21"/>
      <c r="URJ136" s="21"/>
      <c r="URK136" s="21"/>
      <c r="URL136" s="21"/>
      <c r="URM136" s="21"/>
      <c r="URN136" s="21"/>
      <c r="URO136" s="21"/>
      <c r="URP136" s="21"/>
      <c r="URQ136" s="21"/>
      <c r="URR136" s="21"/>
      <c r="URS136" s="21"/>
      <c r="URT136" s="21"/>
      <c r="URU136" s="21"/>
      <c r="URV136" s="21"/>
      <c r="URW136" s="21"/>
      <c r="URX136" s="21"/>
      <c r="URY136" s="21"/>
      <c r="URZ136" s="21"/>
      <c r="USA136" s="21"/>
      <c r="USB136" s="21"/>
      <c r="USC136" s="21"/>
      <c r="USD136" s="21"/>
      <c r="USE136" s="21"/>
      <c r="USF136" s="21"/>
      <c r="USG136" s="21"/>
      <c r="USH136" s="21"/>
      <c r="USI136" s="21"/>
      <c r="USJ136" s="21"/>
      <c r="USK136" s="21"/>
      <c r="USL136" s="21"/>
      <c r="USM136" s="21"/>
      <c r="USN136" s="21"/>
      <c r="USO136" s="21"/>
      <c r="USP136" s="21"/>
      <c r="USQ136" s="21"/>
      <c r="USR136" s="21"/>
      <c r="USS136" s="21"/>
      <c r="UST136" s="21"/>
      <c r="USU136" s="21"/>
      <c r="USV136" s="21"/>
      <c r="USW136" s="21"/>
      <c r="USX136" s="21"/>
      <c r="USY136" s="21"/>
      <c r="USZ136" s="21"/>
      <c r="UTA136" s="21"/>
      <c r="UTB136" s="21"/>
      <c r="UTC136" s="21"/>
      <c r="UTD136" s="21"/>
      <c r="UTE136" s="21"/>
      <c r="UTF136" s="21"/>
      <c r="UTG136" s="21"/>
      <c r="UTH136" s="21"/>
      <c r="UTI136" s="21"/>
      <c r="UTJ136" s="21"/>
      <c r="UTK136" s="21"/>
      <c r="UTL136" s="21"/>
      <c r="UTM136" s="21"/>
      <c r="UTN136" s="21"/>
      <c r="UTO136" s="21"/>
      <c r="UTP136" s="21"/>
      <c r="UTQ136" s="21"/>
      <c r="UTR136" s="21"/>
      <c r="UTS136" s="21"/>
      <c r="UTT136" s="21"/>
      <c r="UTU136" s="21"/>
      <c r="UTV136" s="21"/>
      <c r="UTW136" s="21"/>
      <c r="UTX136" s="21"/>
      <c r="UTY136" s="21"/>
      <c r="UTZ136" s="21"/>
      <c r="UUA136" s="21"/>
      <c r="UUB136" s="21"/>
      <c r="UUC136" s="21"/>
      <c r="UUD136" s="21"/>
      <c r="UUE136" s="21"/>
      <c r="UUF136" s="21"/>
      <c r="UUG136" s="21"/>
      <c r="UUH136" s="21"/>
      <c r="UUI136" s="21"/>
      <c r="UUJ136" s="21"/>
      <c r="UUK136" s="21"/>
      <c r="UUL136" s="21"/>
      <c r="UUM136" s="21"/>
      <c r="UUN136" s="21"/>
      <c r="UUO136" s="21"/>
      <c r="UUP136" s="21"/>
      <c r="UUQ136" s="21"/>
      <c r="UUR136" s="21"/>
      <c r="UUS136" s="21"/>
      <c r="UUT136" s="21"/>
      <c r="UUU136" s="21"/>
      <c r="UUV136" s="21"/>
      <c r="UUW136" s="21"/>
      <c r="UUX136" s="21"/>
      <c r="UUY136" s="21"/>
      <c r="UUZ136" s="21"/>
      <c r="UVA136" s="21"/>
      <c r="UVB136" s="21"/>
      <c r="UVC136" s="21"/>
      <c r="UVD136" s="21"/>
      <c r="UVE136" s="21"/>
      <c r="UVF136" s="21"/>
      <c r="UVG136" s="21"/>
      <c r="UVH136" s="21"/>
      <c r="UVI136" s="21"/>
      <c r="UVJ136" s="21"/>
      <c r="UVK136" s="21"/>
      <c r="UVL136" s="21"/>
      <c r="UVM136" s="21"/>
      <c r="UVN136" s="21"/>
      <c r="UVO136" s="21"/>
      <c r="UVP136" s="21"/>
      <c r="UVQ136" s="21"/>
      <c r="UVR136" s="21"/>
      <c r="UVS136" s="21"/>
      <c r="UVT136" s="21"/>
      <c r="UVU136" s="21"/>
      <c r="UVV136" s="21"/>
      <c r="UVW136" s="21"/>
      <c r="UVX136" s="21"/>
      <c r="UVY136" s="21"/>
      <c r="UVZ136" s="21"/>
      <c r="UWA136" s="21"/>
      <c r="UWB136" s="21"/>
      <c r="UWC136" s="21"/>
      <c r="UWD136" s="21"/>
      <c r="UWE136" s="21"/>
      <c r="UWF136" s="21"/>
      <c r="UWG136" s="21"/>
      <c r="UWH136" s="21"/>
      <c r="UWI136" s="21"/>
      <c r="UWJ136" s="21"/>
      <c r="UWK136" s="21"/>
      <c r="UWL136" s="21"/>
      <c r="UWM136" s="21"/>
      <c r="UWN136" s="21"/>
      <c r="UWO136" s="21"/>
      <c r="UWP136" s="21"/>
      <c r="UWQ136" s="21"/>
      <c r="UWR136" s="21"/>
      <c r="UWS136" s="21"/>
      <c r="UWT136" s="21"/>
      <c r="UWU136" s="21"/>
      <c r="UWV136" s="21"/>
      <c r="UWW136" s="21"/>
      <c r="UWX136" s="21"/>
      <c r="UWY136" s="21"/>
      <c r="UWZ136" s="21"/>
      <c r="UXA136" s="21"/>
      <c r="UXB136" s="21"/>
      <c r="UXC136" s="21"/>
      <c r="UXD136" s="21"/>
      <c r="UXE136" s="21"/>
      <c r="UXF136" s="21"/>
      <c r="UXG136" s="21"/>
      <c r="UXH136" s="21"/>
      <c r="UXI136" s="21"/>
      <c r="UXJ136" s="21"/>
      <c r="UXK136" s="21"/>
      <c r="UXL136" s="21"/>
      <c r="UXM136" s="21"/>
      <c r="UXN136" s="21"/>
      <c r="UXO136" s="21"/>
      <c r="UXP136" s="21"/>
      <c r="UXQ136" s="21"/>
      <c r="UXR136" s="21"/>
      <c r="UXS136" s="21"/>
      <c r="UXT136" s="21"/>
      <c r="UXU136" s="21"/>
      <c r="UXV136" s="21"/>
      <c r="UXW136" s="21"/>
      <c r="UXX136" s="21"/>
      <c r="UXY136" s="21"/>
      <c r="UXZ136" s="21"/>
      <c r="UYA136" s="21"/>
      <c r="UYB136" s="21"/>
      <c r="UYC136" s="21"/>
      <c r="UYD136" s="21"/>
      <c r="UYE136" s="21"/>
      <c r="UYF136" s="21"/>
      <c r="UYG136" s="21"/>
      <c r="UYH136" s="21"/>
      <c r="UYI136" s="21"/>
      <c r="UYJ136" s="21"/>
      <c r="UYK136" s="21"/>
      <c r="UYL136" s="21"/>
      <c r="UYM136" s="21"/>
      <c r="UYN136" s="21"/>
      <c r="UYO136" s="21"/>
      <c r="UYP136" s="21"/>
      <c r="UYQ136" s="21"/>
      <c r="UYR136" s="21"/>
      <c r="UYS136" s="21"/>
      <c r="UYT136" s="21"/>
      <c r="UYU136" s="21"/>
      <c r="UYV136" s="21"/>
      <c r="UYW136" s="21"/>
      <c r="UYX136" s="21"/>
      <c r="UYY136" s="21"/>
      <c r="UYZ136" s="21"/>
      <c r="UZA136" s="21"/>
      <c r="UZB136" s="21"/>
      <c r="UZC136" s="21"/>
      <c r="UZD136" s="21"/>
      <c r="UZE136" s="21"/>
      <c r="UZF136" s="21"/>
      <c r="UZG136" s="21"/>
      <c r="UZH136" s="21"/>
      <c r="UZI136" s="21"/>
      <c r="UZJ136" s="21"/>
      <c r="UZK136" s="21"/>
      <c r="UZL136" s="21"/>
      <c r="UZM136" s="21"/>
      <c r="UZN136" s="21"/>
      <c r="UZO136" s="21"/>
      <c r="UZP136" s="21"/>
      <c r="UZQ136" s="21"/>
      <c r="UZR136" s="21"/>
      <c r="UZS136" s="21"/>
      <c r="UZT136" s="21"/>
      <c r="UZU136" s="21"/>
      <c r="UZV136" s="21"/>
      <c r="UZW136" s="21"/>
      <c r="UZX136" s="21"/>
      <c r="UZY136" s="21"/>
      <c r="UZZ136" s="21"/>
      <c r="VAA136" s="21"/>
      <c r="VAB136" s="21"/>
      <c r="VAC136" s="21"/>
      <c r="VAD136" s="21"/>
      <c r="VAE136" s="21"/>
      <c r="VAF136" s="21"/>
      <c r="VAG136" s="21"/>
      <c r="VAH136" s="21"/>
      <c r="VAI136" s="21"/>
      <c r="VAJ136" s="21"/>
      <c r="VAK136" s="21"/>
      <c r="VAL136" s="21"/>
      <c r="VAM136" s="21"/>
      <c r="VAN136" s="21"/>
      <c r="VAO136" s="21"/>
      <c r="VAP136" s="21"/>
      <c r="VAQ136" s="21"/>
      <c r="VAR136" s="21"/>
      <c r="VAS136" s="21"/>
      <c r="VAT136" s="21"/>
      <c r="VAU136" s="21"/>
      <c r="VAV136" s="21"/>
      <c r="VAW136" s="21"/>
      <c r="VAX136" s="21"/>
      <c r="VAY136" s="21"/>
      <c r="VAZ136" s="21"/>
      <c r="VBA136" s="21"/>
      <c r="VBB136" s="21"/>
      <c r="VBC136" s="21"/>
      <c r="VBD136" s="21"/>
      <c r="VBE136" s="21"/>
      <c r="VBF136" s="21"/>
      <c r="VBG136" s="21"/>
      <c r="VBH136" s="21"/>
      <c r="VBI136" s="21"/>
      <c r="VBJ136" s="21"/>
      <c r="VBK136" s="21"/>
      <c r="VBL136" s="21"/>
      <c r="VBM136" s="21"/>
      <c r="VBN136" s="21"/>
      <c r="VBO136" s="21"/>
      <c r="VBP136" s="21"/>
      <c r="VBQ136" s="21"/>
      <c r="VBR136" s="21"/>
      <c r="VBS136" s="21"/>
      <c r="VBT136" s="21"/>
      <c r="VBU136" s="21"/>
      <c r="VBV136" s="21"/>
      <c r="VBW136" s="21"/>
      <c r="VBX136" s="21"/>
      <c r="VBY136" s="21"/>
      <c r="VBZ136" s="21"/>
      <c r="VCA136" s="21"/>
      <c r="VCB136" s="21"/>
      <c r="VCC136" s="21"/>
      <c r="VCD136" s="21"/>
      <c r="VCE136" s="21"/>
      <c r="VCF136" s="21"/>
      <c r="VCG136" s="21"/>
      <c r="VCH136" s="21"/>
      <c r="VCI136" s="21"/>
      <c r="VCJ136" s="21"/>
      <c r="VCK136" s="21"/>
      <c r="VCL136" s="21"/>
      <c r="VCM136" s="21"/>
      <c r="VCN136" s="21"/>
      <c r="VCO136" s="21"/>
      <c r="VCP136" s="21"/>
      <c r="VCQ136" s="21"/>
      <c r="VCR136" s="21"/>
      <c r="VCS136" s="21"/>
      <c r="VCT136" s="21"/>
      <c r="VCU136" s="21"/>
      <c r="VCV136" s="21"/>
      <c r="VCW136" s="21"/>
      <c r="VCX136" s="21"/>
      <c r="VCY136" s="21"/>
      <c r="VCZ136" s="21"/>
      <c r="VDA136" s="21"/>
      <c r="VDB136" s="21"/>
      <c r="VDC136" s="21"/>
      <c r="VDD136" s="21"/>
      <c r="VDE136" s="21"/>
      <c r="VDF136" s="21"/>
      <c r="VDG136" s="21"/>
      <c r="VDH136" s="21"/>
      <c r="VDI136" s="21"/>
      <c r="VDJ136" s="21"/>
      <c r="VDK136" s="21"/>
      <c r="VDL136" s="21"/>
      <c r="VDM136" s="21"/>
      <c r="VDN136" s="21"/>
      <c r="VDO136" s="21"/>
      <c r="VDP136" s="21"/>
      <c r="VDQ136" s="21"/>
      <c r="VDR136" s="21"/>
      <c r="VDS136" s="21"/>
      <c r="VDT136" s="21"/>
      <c r="VDU136" s="21"/>
      <c r="VDV136" s="21"/>
      <c r="VDW136" s="21"/>
      <c r="VDX136" s="21"/>
      <c r="VDY136" s="21"/>
      <c r="VDZ136" s="21"/>
      <c r="VEA136" s="21"/>
      <c r="VEB136" s="21"/>
      <c r="VEC136" s="21"/>
      <c r="VED136" s="21"/>
      <c r="VEE136" s="21"/>
      <c r="VEF136" s="21"/>
      <c r="VEG136" s="21"/>
      <c r="VEH136" s="21"/>
      <c r="VEI136" s="21"/>
      <c r="VEJ136" s="21"/>
      <c r="VEK136" s="21"/>
      <c r="VEL136" s="21"/>
      <c r="VEM136" s="21"/>
      <c r="VEN136" s="21"/>
      <c r="VEO136" s="21"/>
      <c r="VEP136" s="21"/>
      <c r="VEQ136" s="21"/>
      <c r="VER136" s="21"/>
      <c r="VES136" s="21"/>
      <c r="VET136" s="21"/>
      <c r="VEU136" s="21"/>
      <c r="VEV136" s="21"/>
      <c r="VEW136" s="21"/>
      <c r="VEX136" s="21"/>
      <c r="VEY136" s="21"/>
      <c r="VEZ136" s="21"/>
      <c r="VFA136" s="21"/>
      <c r="VFB136" s="21"/>
      <c r="VFC136" s="21"/>
      <c r="VFD136" s="21"/>
      <c r="VFE136" s="21"/>
      <c r="VFF136" s="21"/>
      <c r="VFG136" s="21"/>
      <c r="VFH136" s="21"/>
      <c r="VFI136" s="21"/>
      <c r="VFJ136" s="21"/>
      <c r="VFK136" s="21"/>
      <c r="VFL136" s="21"/>
      <c r="VFM136" s="21"/>
      <c r="VFN136" s="21"/>
      <c r="VFO136" s="21"/>
      <c r="VFP136" s="21"/>
      <c r="VFQ136" s="21"/>
      <c r="VFR136" s="21"/>
      <c r="VFS136" s="21"/>
      <c r="VFT136" s="21"/>
      <c r="VFU136" s="21"/>
      <c r="VFV136" s="21"/>
      <c r="VFW136" s="21"/>
      <c r="VFX136" s="21"/>
      <c r="VFY136" s="21"/>
      <c r="VFZ136" s="21"/>
      <c r="VGA136" s="21"/>
      <c r="VGB136" s="21"/>
      <c r="VGC136" s="21"/>
      <c r="VGD136" s="21"/>
      <c r="VGE136" s="21"/>
      <c r="VGF136" s="21"/>
      <c r="VGG136" s="21"/>
      <c r="VGH136" s="21"/>
      <c r="VGI136" s="21"/>
      <c r="VGJ136" s="21"/>
      <c r="VGK136" s="21"/>
      <c r="VGL136" s="21"/>
      <c r="VGM136" s="21"/>
      <c r="VGN136" s="21"/>
      <c r="VGO136" s="21"/>
      <c r="VGP136" s="21"/>
      <c r="VGQ136" s="21"/>
      <c r="VGR136" s="21"/>
      <c r="VGS136" s="21"/>
      <c r="VGT136" s="21"/>
      <c r="VGU136" s="21"/>
      <c r="VGV136" s="21"/>
      <c r="VGW136" s="21"/>
      <c r="VGX136" s="21"/>
      <c r="VGY136" s="21"/>
      <c r="VGZ136" s="21"/>
      <c r="VHA136" s="21"/>
      <c r="VHB136" s="21"/>
      <c r="VHC136" s="21"/>
      <c r="VHD136" s="21"/>
      <c r="VHE136" s="21"/>
      <c r="VHF136" s="21"/>
      <c r="VHG136" s="21"/>
      <c r="VHH136" s="21"/>
      <c r="VHI136" s="21"/>
      <c r="VHJ136" s="21"/>
      <c r="VHK136" s="21"/>
      <c r="VHL136" s="21"/>
      <c r="VHM136" s="21"/>
      <c r="VHN136" s="21"/>
      <c r="VHO136" s="21"/>
      <c r="VHP136" s="21"/>
      <c r="VHQ136" s="21"/>
      <c r="VHR136" s="21"/>
      <c r="VHS136" s="21"/>
      <c r="VHT136" s="21"/>
      <c r="VHU136" s="21"/>
      <c r="VHV136" s="21"/>
      <c r="VHW136" s="21"/>
      <c r="VHX136" s="21"/>
      <c r="VHY136" s="21"/>
      <c r="VHZ136" s="21"/>
      <c r="VIA136" s="21"/>
      <c r="VIB136" s="21"/>
      <c r="VIC136" s="21"/>
      <c r="VID136" s="21"/>
      <c r="VIE136" s="21"/>
      <c r="VIF136" s="21"/>
      <c r="VIG136" s="21"/>
      <c r="VIH136" s="21"/>
      <c r="VII136" s="21"/>
      <c r="VIJ136" s="21"/>
      <c r="VIK136" s="21"/>
      <c r="VIL136" s="21"/>
      <c r="VIM136" s="21"/>
      <c r="VIN136" s="21"/>
      <c r="VIO136" s="21"/>
      <c r="VIP136" s="21"/>
      <c r="VIQ136" s="21"/>
      <c r="VIR136" s="21"/>
      <c r="VIS136" s="21"/>
      <c r="VIT136" s="21"/>
      <c r="VIU136" s="21"/>
      <c r="VIV136" s="21"/>
      <c r="VIW136" s="21"/>
      <c r="VIX136" s="21"/>
      <c r="VIY136" s="21"/>
      <c r="VIZ136" s="21"/>
      <c r="VJA136" s="21"/>
      <c r="VJB136" s="21"/>
      <c r="VJC136" s="21"/>
      <c r="VJD136" s="21"/>
      <c r="VJE136" s="21"/>
      <c r="VJF136" s="21"/>
      <c r="VJG136" s="21"/>
      <c r="VJH136" s="21"/>
      <c r="VJI136" s="21"/>
      <c r="VJJ136" s="21"/>
      <c r="VJK136" s="21"/>
      <c r="VJL136" s="21"/>
      <c r="VJM136" s="21"/>
      <c r="VJN136" s="21"/>
      <c r="VJO136" s="21"/>
      <c r="VJP136" s="21"/>
      <c r="VJQ136" s="21"/>
      <c r="VJR136" s="21"/>
      <c r="VJS136" s="21"/>
      <c r="VJT136" s="21"/>
      <c r="VJU136" s="21"/>
      <c r="VJV136" s="21"/>
      <c r="VJW136" s="21"/>
      <c r="VJX136" s="21"/>
      <c r="VJY136" s="21"/>
      <c r="VJZ136" s="21"/>
      <c r="VKA136" s="21"/>
      <c r="VKB136" s="21"/>
      <c r="VKC136" s="21"/>
      <c r="VKD136" s="21"/>
      <c r="VKE136" s="21"/>
      <c r="VKF136" s="21"/>
      <c r="VKG136" s="21"/>
      <c r="VKH136" s="21"/>
      <c r="VKI136" s="21"/>
      <c r="VKJ136" s="21"/>
      <c r="VKK136" s="21"/>
      <c r="VKL136" s="21"/>
      <c r="VKM136" s="21"/>
      <c r="VKN136" s="21"/>
      <c r="VKO136" s="21"/>
      <c r="VKP136" s="21"/>
      <c r="VKQ136" s="21"/>
      <c r="VKR136" s="21"/>
      <c r="VKS136" s="21"/>
      <c r="VKT136" s="21"/>
      <c r="VKU136" s="21"/>
      <c r="VKV136" s="21"/>
      <c r="VKW136" s="21"/>
      <c r="VKX136" s="21"/>
      <c r="VKY136" s="21"/>
      <c r="VKZ136" s="21"/>
      <c r="VLA136" s="21"/>
      <c r="VLB136" s="21"/>
      <c r="VLC136" s="21"/>
      <c r="VLD136" s="21"/>
      <c r="VLE136" s="21"/>
      <c r="VLF136" s="21"/>
      <c r="VLG136" s="21"/>
      <c r="VLH136" s="21"/>
      <c r="VLI136" s="21"/>
      <c r="VLJ136" s="21"/>
      <c r="VLK136" s="21"/>
      <c r="VLL136" s="21"/>
      <c r="VLM136" s="21"/>
      <c r="VLN136" s="21"/>
      <c r="VLO136" s="21"/>
      <c r="VLP136" s="21"/>
      <c r="VLQ136" s="21"/>
      <c r="VLR136" s="21"/>
      <c r="VLS136" s="21"/>
      <c r="VLT136" s="21"/>
      <c r="VLU136" s="21"/>
      <c r="VLV136" s="21"/>
      <c r="VLW136" s="21"/>
      <c r="VLX136" s="21"/>
      <c r="VLY136" s="21"/>
      <c r="VLZ136" s="21"/>
      <c r="VMA136" s="21"/>
      <c r="VMB136" s="21"/>
      <c r="VMC136" s="21"/>
      <c r="VMD136" s="21"/>
      <c r="VME136" s="21"/>
      <c r="VMF136" s="21"/>
      <c r="VMG136" s="21"/>
      <c r="VMH136" s="21"/>
      <c r="VMI136" s="21"/>
      <c r="VMJ136" s="21"/>
      <c r="VMK136" s="21"/>
      <c r="VML136" s="21"/>
      <c r="VMM136" s="21"/>
      <c r="VMN136" s="21"/>
      <c r="VMO136" s="21"/>
      <c r="VMP136" s="21"/>
      <c r="VMQ136" s="21"/>
      <c r="VMR136" s="21"/>
      <c r="VMS136" s="21"/>
      <c r="VMT136" s="21"/>
      <c r="VMU136" s="21"/>
      <c r="VMV136" s="21"/>
      <c r="VMW136" s="21"/>
      <c r="VMX136" s="21"/>
      <c r="VMY136" s="21"/>
      <c r="VMZ136" s="21"/>
      <c r="VNA136" s="21"/>
      <c r="VNB136" s="21"/>
      <c r="VNC136" s="21"/>
      <c r="VND136" s="21"/>
      <c r="VNE136" s="21"/>
      <c r="VNF136" s="21"/>
      <c r="VNG136" s="21"/>
      <c r="VNH136" s="21"/>
      <c r="VNI136" s="21"/>
      <c r="VNJ136" s="21"/>
      <c r="VNK136" s="21"/>
      <c r="VNL136" s="21"/>
      <c r="VNM136" s="21"/>
      <c r="VNN136" s="21"/>
      <c r="VNO136" s="21"/>
      <c r="VNP136" s="21"/>
      <c r="VNQ136" s="21"/>
      <c r="VNR136" s="21"/>
      <c r="VNS136" s="21"/>
      <c r="VNT136" s="21"/>
      <c r="VNU136" s="21"/>
      <c r="VNV136" s="21"/>
      <c r="VNW136" s="21"/>
      <c r="VNX136" s="21"/>
      <c r="VNY136" s="21"/>
      <c r="VNZ136" s="21"/>
      <c r="VOA136" s="21"/>
      <c r="VOB136" s="21"/>
      <c r="VOC136" s="21"/>
      <c r="VOD136" s="21"/>
      <c r="VOE136" s="21"/>
      <c r="VOF136" s="21"/>
      <c r="VOG136" s="21"/>
      <c r="VOH136" s="21"/>
      <c r="VOI136" s="21"/>
      <c r="VOJ136" s="21"/>
      <c r="VOK136" s="21"/>
      <c r="VOL136" s="21"/>
      <c r="VOM136" s="21"/>
      <c r="VON136" s="21"/>
      <c r="VOO136" s="21"/>
      <c r="VOP136" s="21"/>
      <c r="VOQ136" s="21"/>
      <c r="VOR136" s="21"/>
      <c r="VOS136" s="21"/>
      <c r="VOT136" s="21"/>
      <c r="VOU136" s="21"/>
      <c r="VOV136" s="21"/>
      <c r="VOW136" s="21"/>
      <c r="VOX136" s="21"/>
      <c r="VOY136" s="21"/>
      <c r="VOZ136" s="21"/>
      <c r="VPA136" s="21"/>
      <c r="VPB136" s="21"/>
      <c r="VPC136" s="21"/>
      <c r="VPD136" s="21"/>
      <c r="VPE136" s="21"/>
      <c r="VPF136" s="21"/>
      <c r="VPG136" s="21"/>
      <c r="VPH136" s="21"/>
      <c r="VPI136" s="21"/>
      <c r="VPJ136" s="21"/>
      <c r="VPK136" s="21"/>
      <c r="VPL136" s="21"/>
      <c r="VPM136" s="21"/>
      <c r="VPN136" s="21"/>
      <c r="VPO136" s="21"/>
      <c r="VPP136" s="21"/>
      <c r="VPQ136" s="21"/>
      <c r="VPR136" s="21"/>
      <c r="VPS136" s="21"/>
      <c r="VPT136" s="21"/>
      <c r="VPU136" s="21"/>
      <c r="VPV136" s="21"/>
      <c r="VPW136" s="21"/>
      <c r="VPX136" s="21"/>
      <c r="VPY136" s="21"/>
      <c r="VPZ136" s="21"/>
      <c r="VQA136" s="21"/>
      <c r="VQB136" s="21"/>
      <c r="VQC136" s="21"/>
      <c r="VQD136" s="21"/>
      <c r="VQE136" s="21"/>
      <c r="VQF136" s="21"/>
      <c r="VQG136" s="21"/>
      <c r="VQH136" s="21"/>
      <c r="VQI136" s="21"/>
      <c r="VQJ136" s="21"/>
      <c r="VQK136" s="21"/>
      <c r="VQL136" s="21"/>
      <c r="VQM136" s="21"/>
      <c r="VQN136" s="21"/>
      <c r="VQO136" s="21"/>
      <c r="VQP136" s="21"/>
      <c r="VQQ136" s="21"/>
      <c r="VQR136" s="21"/>
      <c r="VQS136" s="21"/>
      <c r="VQT136" s="21"/>
      <c r="VQU136" s="21"/>
      <c r="VQV136" s="21"/>
      <c r="VQW136" s="21"/>
      <c r="VQX136" s="21"/>
      <c r="VQY136" s="21"/>
      <c r="VQZ136" s="21"/>
      <c r="VRA136" s="21"/>
      <c r="VRB136" s="21"/>
      <c r="VRC136" s="21"/>
      <c r="VRD136" s="21"/>
      <c r="VRE136" s="21"/>
      <c r="VRF136" s="21"/>
      <c r="VRG136" s="21"/>
      <c r="VRH136" s="21"/>
      <c r="VRI136" s="21"/>
      <c r="VRJ136" s="21"/>
      <c r="VRK136" s="21"/>
      <c r="VRL136" s="21"/>
      <c r="VRM136" s="21"/>
      <c r="VRN136" s="21"/>
      <c r="VRO136" s="21"/>
      <c r="VRP136" s="21"/>
      <c r="VRQ136" s="21"/>
      <c r="VRR136" s="21"/>
      <c r="VRS136" s="21"/>
      <c r="VRT136" s="21"/>
      <c r="VRU136" s="21"/>
      <c r="VRV136" s="21"/>
      <c r="VRW136" s="21"/>
      <c r="VRX136" s="21"/>
      <c r="VRY136" s="21"/>
      <c r="VRZ136" s="21"/>
      <c r="VSA136" s="21"/>
      <c r="VSB136" s="21"/>
      <c r="VSC136" s="21"/>
      <c r="VSD136" s="21"/>
      <c r="VSE136" s="21"/>
      <c r="VSF136" s="21"/>
      <c r="VSG136" s="21"/>
      <c r="VSH136" s="21"/>
      <c r="VSI136" s="21"/>
      <c r="VSJ136" s="21"/>
      <c r="VSK136" s="21"/>
      <c r="VSL136" s="21"/>
      <c r="VSM136" s="21"/>
      <c r="VSN136" s="21"/>
      <c r="VSO136" s="21"/>
      <c r="VSP136" s="21"/>
      <c r="VSQ136" s="21"/>
      <c r="VSR136" s="21"/>
      <c r="VSS136" s="21"/>
      <c r="VST136" s="21"/>
      <c r="VSU136" s="21"/>
      <c r="VSV136" s="21"/>
      <c r="VSW136" s="21"/>
      <c r="VSX136" s="21"/>
      <c r="VSY136" s="21"/>
      <c r="VSZ136" s="21"/>
      <c r="VTA136" s="21"/>
      <c r="VTB136" s="21"/>
      <c r="VTC136" s="21"/>
      <c r="VTD136" s="21"/>
      <c r="VTE136" s="21"/>
      <c r="VTF136" s="21"/>
      <c r="VTG136" s="21"/>
      <c r="VTH136" s="21"/>
      <c r="VTI136" s="21"/>
      <c r="VTJ136" s="21"/>
      <c r="VTK136" s="21"/>
      <c r="VTL136" s="21"/>
      <c r="VTM136" s="21"/>
      <c r="VTN136" s="21"/>
      <c r="VTO136" s="21"/>
      <c r="VTP136" s="21"/>
      <c r="VTQ136" s="21"/>
      <c r="VTR136" s="21"/>
      <c r="VTS136" s="21"/>
      <c r="VTT136" s="21"/>
      <c r="VTU136" s="21"/>
      <c r="VTV136" s="21"/>
      <c r="VTW136" s="21"/>
      <c r="VTX136" s="21"/>
      <c r="VTY136" s="21"/>
      <c r="VTZ136" s="21"/>
      <c r="VUA136" s="21"/>
      <c r="VUB136" s="21"/>
      <c r="VUC136" s="21"/>
      <c r="VUD136" s="21"/>
      <c r="VUE136" s="21"/>
      <c r="VUF136" s="21"/>
      <c r="VUG136" s="21"/>
      <c r="VUH136" s="21"/>
      <c r="VUI136" s="21"/>
      <c r="VUJ136" s="21"/>
      <c r="VUK136" s="21"/>
      <c r="VUL136" s="21"/>
      <c r="VUM136" s="21"/>
      <c r="VUN136" s="21"/>
      <c r="VUO136" s="21"/>
      <c r="VUP136" s="21"/>
      <c r="VUQ136" s="21"/>
      <c r="VUR136" s="21"/>
      <c r="VUS136" s="21"/>
      <c r="VUT136" s="21"/>
      <c r="VUU136" s="21"/>
      <c r="VUV136" s="21"/>
      <c r="VUW136" s="21"/>
      <c r="VUX136" s="21"/>
      <c r="VUY136" s="21"/>
      <c r="VUZ136" s="21"/>
      <c r="VVA136" s="21"/>
      <c r="VVB136" s="21"/>
      <c r="VVC136" s="21"/>
      <c r="VVD136" s="21"/>
      <c r="VVE136" s="21"/>
      <c r="VVF136" s="21"/>
      <c r="VVG136" s="21"/>
      <c r="VVH136" s="21"/>
      <c r="VVI136" s="21"/>
      <c r="VVJ136" s="21"/>
      <c r="VVK136" s="21"/>
      <c r="VVL136" s="21"/>
      <c r="VVM136" s="21"/>
      <c r="VVN136" s="21"/>
      <c r="VVO136" s="21"/>
      <c r="VVP136" s="21"/>
      <c r="VVQ136" s="21"/>
      <c r="VVR136" s="21"/>
      <c r="VVS136" s="21"/>
      <c r="VVT136" s="21"/>
      <c r="VVU136" s="21"/>
      <c r="VVV136" s="21"/>
      <c r="VVW136" s="21"/>
      <c r="VVX136" s="21"/>
      <c r="VVY136" s="21"/>
      <c r="VVZ136" s="21"/>
      <c r="VWA136" s="21"/>
      <c r="VWB136" s="21"/>
      <c r="VWC136" s="21"/>
      <c r="VWD136" s="21"/>
      <c r="VWE136" s="21"/>
      <c r="VWF136" s="21"/>
      <c r="VWG136" s="21"/>
      <c r="VWH136" s="21"/>
      <c r="VWI136" s="21"/>
      <c r="VWJ136" s="21"/>
      <c r="VWK136" s="21"/>
      <c r="VWL136" s="21"/>
      <c r="VWM136" s="21"/>
      <c r="VWN136" s="21"/>
      <c r="VWO136" s="21"/>
      <c r="VWP136" s="21"/>
      <c r="VWQ136" s="21"/>
      <c r="VWR136" s="21"/>
      <c r="VWS136" s="21"/>
      <c r="VWT136" s="21"/>
      <c r="VWU136" s="21"/>
      <c r="VWV136" s="21"/>
      <c r="VWW136" s="21"/>
      <c r="VWX136" s="21"/>
      <c r="VWY136" s="21"/>
      <c r="VWZ136" s="21"/>
      <c r="VXA136" s="21"/>
      <c r="VXB136" s="21"/>
      <c r="VXC136" s="21"/>
      <c r="VXD136" s="21"/>
      <c r="VXE136" s="21"/>
      <c r="VXF136" s="21"/>
      <c r="VXG136" s="21"/>
      <c r="VXH136" s="21"/>
      <c r="VXI136" s="21"/>
      <c r="VXJ136" s="21"/>
      <c r="VXK136" s="21"/>
      <c r="VXL136" s="21"/>
      <c r="VXM136" s="21"/>
      <c r="VXN136" s="21"/>
      <c r="VXO136" s="21"/>
      <c r="VXP136" s="21"/>
      <c r="VXQ136" s="21"/>
      <c r="VXR136" s="21"/>
      <c r="VXS136" s="21"/>
      <c r="VXT136" s="21"/>
      <c r="VXU136" s="21"/>
      <c r="VXV136" s="21"/>
      <c r="VXW136" s="21"/>
      <c r="VXX136" s="21"/>
      <c r="VXY136" s="21"/>
      <c r="VXZ136" s="21"/>
      <c r="VYA136" s="21"/>
      <c r="VYB136" s="21"/>
      <c r="VYC136" s="21"/>
      <c r="VYD136" s="21"/>
      <c r="VYE136" s="21"/>
      <c r="VYF136" s="21"/>
      <c r="VYG136" s="21"/>
      <c r="VYH136" s="21"/>
      <c r="VYI136" s="21"/>
      <c r="VYJ136" s="21"/>
      <c r="VYK136" s="21"/>
      <c r="VYL136" s="21"/>
      <c r="VYM136" s="21"/>
      <c r="VYN136" s="21"/>
      <c r="VYO136" s="21"/>
      <c r="VYP136" s="21"/>
      <c r="VYQ136" s="21"/>
      <c r="VYR136" s="21"/>
      <c r="VYS136" s="21"/>
      <c r="VYT136" s="21"/>
      <c r="VYU136" s="21"/>
      <c r="VYV136" s="21"/>
      <c r="VYW136" s="21"/>
      <c r="VYX136" s="21"/>
      <c r="VYY136" s="21"/>
      <c r="VYZ136" s="21"/>
      <c r="VZA136" s="21"/>
      <c r="VZB136" s="21"/>
      <c r="VZC136" s="21"/>
      <c r="VZD136" s="21"/>
      <c r="VZE136" s="21"/>
      <c r="VZF136" s="21"/>
      <c r="VZG136" s="21"/>
      <c r="VZH136" s="21"/>
      <c r="VZI136" s="21"/>
      <c r="VZJ136" s="21"/>
      <c r="VZK136" s="21"/>
      <c r="VZL136" s="21"/>
      <c r="VZM136" s="21"/>
      <c r="VZN136" s="21"/>
      <c r="VZO136" s="21"/>
      <c r="VZP136" s="21"/>
      <c r="VZQ136" s="21"/>
      <c r="VZR136" s="21"/>
      <c r="VZS136" s="21"/>
      <c r="VZT136" s="21"/>
      <c r="VZU136" s="21"/>
      <c r="VZV136" s="21"/>
      <c r="VZW136" s="21"/>
      <c r="VZX136" s="21"/>
      <c r="VZY136" s="21"/>
      <c r="VZZ136" s="21"/>
      <c r="WAA136" s="21"/>
      <c r="WAB136" s="21"/>
      <c r="WAC136" s="21"/>
      <c r="WAD136" s="21"/>
      <c r="WAE136" s="21"/>
      <c r="WAF136" s="21"/>
      <c r="WAG136" s="21"/>
      <c r="WAH136" s="21"/>
      <c r="WAI136" s="21"/>
      <c r="WAJ136" s="21"/>
      <c r="WAK136" s="21"/>
      <c r="WAL136" s="21"/>
      <c r="WAM136" s="21"/>
      <c r="WAN136" s="21"/>
      <c r="WAO136" s="21"/>
      <c r="WAP136" s="21"/>
      <c r="WAQ136" s="21"/>
      <c r="WAR136" s="21"/>
      <c r="WAS136" s="21"/>
      <c r="WAT136" s="21"/>
      <c r="WAU136" s="21"/>
      <c r="WAV136" s="21"/>
      <c r="WAW136" s="21"/>
      <c r="WAX136" s="21"/>
      <c r="WAY136" s="21"/>
      <c r="WAZ136" s="21"/>
      <c r="WBA136" s="21"/>
      <c r="WBB136" s="21"/>
      <c r="WBC136" s="21"/>
      <c r="WBD136" s="21"/>
      <c r="WBE136" s="21"/>
      <c r="WBF136" s="21"/>
      <c r="WBG136" s="21"/>
      <c r="WBH136" s="21"/>
      <c r="WBI136" s="21"/>
      <c r="WBJ136" s="21"/>
      <c r="WBK136" s="21"/>
      <c r="WBL136" s="21"/>
      <c r="WBM136" s="21"/>
      <c r="WBN136" s="21"/>
      <c r="WBO136" s="21"/>
      <c r="WBP136" s="21"/>
      <c r="WBQ136" s="21"/>
      <c r="WBR136" s="21"/>
      <c r="WBS136" s="21"/>
      <c r="WBT136" s="21"/>
      <c r="WBU136" s="21"/>
      <c r="WBV136" s="21"/>
      <c r="WBW136" s="21"/>
      <c r="WBX136" s="21"/>
      <c r="WBY136" s="21"/>
      <c r="WBZ136" s="21"/>
      <c r="WCA136" s="21"/>
      <c r="WCB136" s="21"/>
      <c r="WCC136" s="21"/>
      <c r="WCD136" s="21"/>
      <c r="WCE136" s="21"/>
      <c r="WCF136" s="21"/>
      <c r="WCG136" s="21"/>
      <c r="WCH136" s="21"/>
      <c r="WCI136" s="21"/>
      <c r="WCJ136" s="21"/>
      <c r="WCK136" s="21"/>
      <c r="WCL136" s="21"/>
      <c r="WCM136" s="21"/>
      <c r="WCN136" s="21"/>
      <c r="WCO136" s="21"/>
      <c r="WCP136" s="21"/>
      <c r="WCQ136" s="21"/>
      <c r="WCR136" s="21"/>
      <c r="WCS136" s="21"/>
      <c r="WCT136" s="21"/>
      <c r="WCU136" s="21"/>
      <c r="WCV136" s="21"/>
      <c r="WCW136" s="21"/>
      <c r="WCX136" s="21"/>
      <c r="WCY136" s="21"/>
      <c r="WCZ136" s="21"/>
      <c r="WDA136" s="21"/>
      <c r="WDB136" s="21"/>
      <c r="WDC136" s="21"/>
      <c r="WDD136" s="21"/>
      <c r="WDE136" s="21"/>
      <c r="WDF136" s="21"/>
      <c r="WDG136" s="21"/>
      <c r="WDH136" s="21"/>
      <c r="WDI136" s="21"/>
      <c r="WDJ136" s="21"/>
      <c r="WDK136" s="21"/>
      <c r="WDL136" s="21"/>
      <c r="WDM136" s="21"/>
      <c r="WDN136" s="21"/>
      <c r="WDO136" s="21"/>
      <c r="WDP136" s="21"/>
      <c r="WDQ136" s="21"/>
      <c r="WDR136" s="21"/>
      <c r="WDS136" s="21"/>
      <c r="WDT136" s="21"/>
      <c r="WDU136" s="21"/>
      <c r="WDV136" s="21"/>
      <c r="WDW136" s="21"/>
      <c r="WDX136" s="21"/>
      <c r="WDY136" s="21"/>
      <c r="WDZ136" s="21"/>
      <c r="WEA136" s="21"/>
      <c r="WEB136" s="21"/>
      <c r="WEC136" s="21"/>
      <c r="WED136" s="21"/>
      <c r="WEE136" s="21"/>
      <c r="WEF136" s="21"/>
      <c r="WEG136" s="21"/>
      <c r="WEH136" s="21"/>
      <c r="WEI136" s="21"/>
      <c r="WEJ136" s="21"/>
      <c r="WEK136" s="21"/>
      <c r="WEL136" s="21"/>
      <c r="WEM136" s="21"/>
      <c r="WEN136" s="21"/>
      <c r="WEO136" s="21"/>
      <c r="WEP136" s="21"/>
      <c r="WEQ136" s="21"/>
      <c r="WER136" s="21"/>
      <c r="WES136" s="21"/>
      <c r="WET136" s="21"/>
      <c r="WEU136" s="21"/>
      <c r="WEV136" s="21"/>
      <c r="WEW136" s="21"/>
      <c r="WEX136" s="21"/>
      <c r="WEY136" s="21"/>
      <c r="WEZ136" s="21"/>
      <c r="WFA136" s="21"/>
      <c r="WFB136" s="21"/>
      <c r="WFC136" s="21"/>
      <c r="WFD136" s="21"/>
      <c r="WFE136" s="21"/>
      <c r="WFF136" s="21"/>
      <c r="WFG136" s="21"/>
      <c r="WFH136" s="21"/>
      <c r="WFI136" s="21"/>
      <c r="WFJ136" s="21"/>
      <c r="WFK136" s="21"/>
      <c r="WFL136" s="21"/>
      <c r="WFM136" s="21"/>
      <c r="WFN136" s="21"/>
      <c r="WFO136" s="21"/>
      <c r="WFP136" s="21"/>
      <c r="WFQ136" s="21"/>
      <c r="WFR136" s="21"/>
      <c r="WFS136" s="21"/>
      <c r="WFT136" s="21"/>
      <c r="WFU136" s="21"/>
      <c r="WFV136" s="21"/>
      <c r="WFW136" s="21"/>
      <c r="WFX136" s="21"/>
      <c r="WFY136" s="21"/>
      <c r="WFZ136" s="21"/>
      <c r="WGA136" s="21"/>
      <c r="WGB136" s="21"/>
      <c r="WGC136" s="21"/>
      <c r="WGD136" s="21"/>
      <c r="WGE136" s="21"/>
      <c r="WGF136" s="21"/>
      <c r="WGG136" s="21"/>
      <c r="WGH136" s="21"/>
      <c r="WGI136" s="21"/>
      <c r="WGJ136" s="21"/>
      <c r="WGK136" s="21"/>
      <c r="WGL136" s="21"/>
      <c r="WGM136" s="21"/>
      <c r="WGN136" s="21"/>
      <c r="WGO136" s="21"/>
      <c r="WGP136" s="21"/>
      <c r="WGQ136" s="21"/>
      <c r="WGR136" s="21"/>
      <c r="WGS136" s="21"/>
      <c r="WGT136" s="21"/>
      <c r="WGU136" s="21"/>
      <c r="WGV136" s="21"/>
      <c r="WGW136" s="21"/>
      <c r="WGX136" s="21"/>
      <c r="WGY136" s="21"/>
      <c r="WGZ136" s="21"/>
      <c r="WHA136" s="21"/>
      <c r="WHB136" s="21"/>
      <c r="WHC136" s="21"/>
      <c r="WHD136" s="21"/>
      <c r="WHE136" s="21"/>
      <c r="WHF136" s="21"/>
      <c r="WHG136" s="21"/>
      <c r="WHH136" s="21"/>
      <c r="WHI136" s="21"/>
      <c r="WHJ136" s="21"/>
      <c r="WHK136" s="21"/>
      <c r="WHL136" s="21"/>
      <c r="WHM136" s="21"/>
      <c r="WHN136" s="21"/>
      <c r="WHO136" s="21"/>
      <c r="WHP136" s="21"/>
      <c r="WHQ136" s="21"/>
      <c r="WHR136" s="21"/>
      <c r="WHS136" s="21"/>
      <c r="WHT136" s="21"/>
      <c r="WHU136" s="21"/>
      <c r="WHV136" s="21"/>
      <c r="WHW136" s="21"/>
      <c r="WHX136" s="21"/>
      <c r="WHY136" s="21"/>
      <c r="WHZ136" s="21"/>
      <c r="WIA136" s="21"/>
      <c r="WIB136" s="21"/>
      <c r="WIC136" s="21"/>
      <c r="WID136" s="21"/>
      <c r="WIE136" s="21"/>
      <c r="WIF136" s="21"/>
      <c r="WIG136" s="21"/>
      <c r="WIH136" s="21"/>
      <c r="WII136" s="21"/>
      <c r="WIJ136" s="21"/>
      <c r="WIK136" s="21"/>
      <c r="WIL136" s="21"/>
      <c r="WIM136" s="21"/>
      <c r="WIN136" s="21"/>
      <c r="WIO136" s="21"/>
      <c r="WIP136" s="21"/>
      <c r="WIQ136" s="21"/>
      <c r="WIR136" s="21"/>
      <c r="WIS136" s="21"/>
      <c r="WIT136" s="21"/>
      <c r="WIU136" s="21"/>
      <c r="WIV136" s="21"/>
      <c r="WIW136" s="21"/>
      <c r="WIX136" s="21"/>
      <c r="WIY136" s="21"/>
      <c r="WIZ136" s="21"/>
      <c r="WJA136" s="21"/>
      <c r="WJB136" s="21"/>
      <c r="WJC136" s="21"/>
      <c r="WJD136" s="21"/>
      <c r="WJE136" s="21"/>
      <c r="WJF136" s="21"/>
      <c r="WJG136" s="21"/>
      <c r="WJH136" s="21"/>
      <c r="WJI136" s="21"/>
      <c r="WJJ136" s="21"/>
      <c r="WJK136" s="21"/>
      <c r="WJL136" s="21"/>
      <c r="WJM136" s="21"/>
      <c r="WJN136" s="21"/>
      <c r="WJO136" s="21"/>
      <c r="WJP136" s="21"/>
      <c r="WJQ136" s="21"/>
      <c r="WJR136" s="21"/>
      <c r="WJS136" s="21"/>
      <c r="WJT136" s="21"/>
      <c r="WJU136" s="21"/>
      <c r="WJV136" s="21"/>
      <c r="WJW136" s="21"/>
      <c r="WJX136" s="21"/>
      <c r="WJY136" s="21"/>
      <c r="WJZ136" s="21"/>
      <c r="WKA136" s="21"/>
      <c r="WKB136" s="21"/>
      <c r="WKC136" s="21"/>
      <c r="WKD136" s="21"/>
      <c r="WKE136" s="21"/>
      <c r="WKF136" s="21"/>
      <c r="WKG136" s="21"/>
      <c r="WKH136" s="21"/>
      <c r="WKI136" s="21"/>
      <c r="WKJ136" s="21"/>
      <c r="WKK136" s="21"/>
      <c r="WKL136" s="21"/>
      <c r="WKM136" s="21"/>
      <c r="WKN136" s="21"/>
      <c r="WKO136" s="21"/>
      <c r="WKP136" s="21"/>
      <c r="WKQ136" s="21"/>
      <c r="WKR136" s="21"/>
      <c r="WKS136" s="21"/>
      <c r="WKT136" s="21"/>
      <c r="WKU136" s="21"/>
      <c r="WKV136" s="21"/>
      <c r="WKW136" s="21"/>
      <c r="WKX136" s="21"/>
      <c r="WKY136" s="21"/>
      <c r="WKZ136" s="21"/>
      <c r="WLA136" s="21"/>
      <c r="WLB136" s="21"/>
      <c r="WLC136" s="21"/>
      <c r="WLD136" s="21"/>
      <c r="WLE136" s="21"/>
      <c r="WLF136" s="21"/>
      <c r="WLG136" s="21"/>
      <c r="WLH136" s="21"/>
      <c r="WLI136" s="21"/>
      <c r="WLJ136" s="21"/>
      <c r="WLK136" s="21"/>
      <c r="WLL136" s="21"/>
      <c r="WLM136" s="21"/>
      <c r="WLN136" s="21"/>
      <c r="WLO136" s="21"/>
      <c r="WLP136" s="21"/>
      <c r="WLQ136" s="21"/>
      <c r="WLR136" s="21"/>
      <c r="WLS136" s="21"/>
      <c r="WLT136" s="21"/>
      <c r="WLU136" s="21"/>
      <c r="WLV136" s="21"/>
      <c r="WLW136" s="21"/>
      <c r="WLX136" s="21"/>
      <c r="WLY136" s="21"/>
      <c r="WLZ136" s="21"/>
      <c r="WMA136" s="21"/>
      <c r="WMB136" s="21"/>
      <c r="WMC136" s="21"/>
      <c r="WMD136" s="21"/>
      <c r="WME136" s="21"/>
      <c r="WMF136" s="21"/>
      <c r="WMG136" s="21"/>
      <c r="WMH136" s="21"/>
      <c r="WMI136" s="21"/>
      <c r="WMJ136" s="21"/>
      <c r="WMK136" s="21"/>
      <c r="WML136" s="21"/>
      <c r="WMM136" s="21"/>
      <c r="WMN136" s="21"/>
      <c r="WMO136" s="21"/>
      <c r="WMP136" s="21"/>
      <c r="WMQ136" s="21"/>
      <c r="WMR136" s="21"/>
      <c r="WMS136" s="21"/>
      <c r="WMT136" s="21"/>
      <c r="WMU136" s="21"/>
      <c r="WMV136" s="21"/>
      <c r="WMW136" s="21"/>
      <c r="WMX136" s="21"/>
      <c r="WMY136" s="21"/>
      <c r="WMZ136" s="21"/>
      <c r="WNA136" s="21"/>
      <c r="WNB136" s="21"/>
      <c r="WNC136" s="21"/>
      <c r="WND136" s="21"/>
      <c r="WNE136" s="21"/>
      <c r="WNF136" s="21"/>
      <c r="WNG136" s="21"/>
      <c r="WNH136" s="21"/>
      <c r="WNI136" s="21"/>
      <c r="WNJ136" s="21"/>
      <c r="WNK136" s="21"/>
      <c r="WNL136" s="21"/>
      <c r="WNM136" s="21"/>
      <c r="WNN136" s="21"/>
      <c r="WNO136" s="21"/>
      <c r="WNP136" s="21"/>
      <c r="WNQ136" s="21"/>
      <c r="WNR136" s="21"/>
      <c r="WNS136" s="21"/>
      <c r="WNT136" s="21"/>
      <c r="WNU136" s="21"/>
      <c r="WNV136" s="21"/>
      <c r="WNW136" s="21"/>
      <c r="WNX136" s="21"/>
      <c r="WNY136" s="21"/>
      <c r="WNZ136" s="21"/>
      <c r="WOA136" s="21"/>
      <c r="WOB136" s="21"/>
      <c r="WOC136" s="21"/>
      <c r="WOD136" s="21"/>
      <c r="WOE136" s="21"/>
      <c r="WOF136" s="21"/>
      <c r="WOG136" s="21"/>
      <c r="WOH136" s="21"/>
      <c r="WOI136" s="21"/>
      <c r="WOJ136" s="21"/>
      <c r="WOK136" s="21"/>
      <c r="WOL136" s="21"/>
      <c r="WOM136" s="21"/>
      <c r="WON136" s="21"/>
      <c r="WOO136" s="21"/>
      <c r="WOP136" s="21"/>
      <c r="WOQ136" s="21"/>
      <c r="WOR136" s="21"/>
      <c r="WOS136" s="21"/>
      <c r="WOT136" s="21"/>
      <c r="WOU136" s="21"/>
      <c r="WOV136" s="21"/>
      <c r="WOW136" s="21"/>
      <c r="WOX136" s="21"/>
      <c r="WOY136" s="21"/>
      <c r="WOZ136" s="21"/>
      <c r="WPA136" s="21"/>
      <c r="WPB136" s="21"/>
      <c r="WPC136" s="21"/>
      <c r="WPD136" s="21"/>
      <c r="WPE136" s="21"/>
      <c r="WPF136" s="21"/>
      <c r="WPG136" s="21"/>
      <c r="WPH136" s="21"/>
      <c r="WPI136" s="21"/>
      <c r="WPJ136" s="21"/>
      <c r="WPK136" s="21"/>
      <c r="WPL136" s="21"/>
      <c r="WPM136" s="21"/>
      <c r="WPN136" s="21"/>
      <c r="WPO136" s="21"/>
      <c r="WPP136" s="21"/>
      <c r="WPQ136" s="21"/>
      <c r="WPR136" s="21"/>
      <c r="WPS136" s="21"/>
      <c r="WPT136" s="21"/>
      <c r="WPU136" s="21"/>
      <c r="WPV136" s="21"/>
      <c r="WPW136" s="21"/>
      <c r="WPX136" s="21"/>
      <c r="WPY136" s="21"/>
      <c r="WPZ136" s="21"/>
      <c r="WQA136" s="21"/>
      <c r="WQB136" s="21"/>
      <c r="WQC136" s="21"/>
      <c r="WQD136" s="21"/>
      <c r="WQE136" s="21"/>
      <c r="WQF136" s="21"/>
      <c r="WQG136" s="21"/>
      <c r="WQH136" s="21"/>
      <c r="WQI136" s="21"/>
      <c r="WQJ136" s="21"/>
      <c r="WQK136" s="21"/>
      <c r="WQL136" s="21"/>
      <c r="WQM136" s="21"/>
      <c r="WQN136" s="21"/>
      <c r="WQO136" s="21"/>
      <c r="WQP136" s="21"/>
      <c r="WQQ136" s="21"/>
      <c r="WQR136" s="21"/>
      <c r="WQS136" s="21"/>
      <c r="WQT136" s="21"/>
      <c r="WQU136" s="21"/>
      <c r="WQV136" s="21"/>
      <c r="WQW136" s="21"/>
      <c r="WQX136" s="21"/>
      <c r="WQY136" s="21"/>
      <c r="WQZ136" s="21"/>
      <c r="WRA136" s="21"/>
      <c r="WRB136" s="21"/>
      <c r="WRC136" s="21"/>
      <c r="WRD136" s="21"/>
      <c r="WRE136" s="21"/>
      <c r="WRF136" s="21"/>
      <c r="WRG136" s="21"/>
      <c r="WRH136" s="21"/>
      <c r="WRI136" s="21"/>
      <c r="WRJ136" s="21"/>
      <c r="WRK136" s="21"/>
      <c r="WRL136" s="21"/>
      <c r="WRM136" s="21"/>
      <c r="WRN136" s="21"/>
      <c r="WRO136" s="21"/>
      <c r="WRP136" s="21"/>
      <c r="WRQ136" s="21"/>
      <c r="WRR136" s="21"/>
      <c r="WRS136" s="21"/>
      <c r="WRT136" s="21"/>
      <c r="WRU136" s="21"/>
      <c r="WRV136" s="21"/>
      <c r="WRW136" s="21"/>
      <c r="WRX136" s="21"/>
      <c r="WRY136" s="21"/>
      <c r="WRZ136" s="21"/>
      <c r="WSA136" s="21"/>
      <c r="WSB136" s="21"/>
      <c r="WSC136" s="21"/>
      <c r="WSD136" s="21"/>
      <c r="WSE136" s="21"/>
      <c r="WSF136" s="21"/>
      <c r="WSG136" s="21"/>
      <c r="WSH136" s="21"/>
      <c r="WSI136" s="21"/>
      <c r="WSJ136" s="21"/>
      <c r="WSK136" s="21"/>
      <c r="WSL136" s="21"/>
      <c r="WSM136" s="21"/>
      <c r="WSN136" s="21"/>
      <c r="WSO136" s="21"/>
      <c r="WSP136" s="21"/>
      <c r="WSQ136" s="21"/>
      <c r="WSR136" s="21"/>
      <c r="WSS136" s="21"/>
      <c r="WST136" s="21"/>
      <c r="WSU136" s="21"/>
      <c r="WSV136" s="21"/>
      <c r="WSW136" s="21"/>
      <c r="WSX136" s="21"/>
      <c r="WSY136" s="21"/>
      <c r="WSZ136" s="21"/>
      <c r="WTA136" s="21"/>
      <c r="WTB136" s="21"/>
      <c r="WTC136" s="21"/>
      <c r="WTD136" s="21"/>
      <c r="WTE136" s="21"/>
      <c r="WTF136" s="21"/>
      <c r="WTG136" s="21"/>
      <c r="WTH136" s="21"/>
      <c r="WTI136" s="21"/>
      <c r="WTJ136" s="21"/>
      <c r="WTK136" s="21"/>
      <c r="WTL136" s="21"/>
      <c r="WTM136" s="21"/>
      <c r="WTN136" s="21"/>
      <c r="WTO136" s="21"/>
      <c r="WTP136" s="21"/>
      <c r="WTQ136" s="21"/>
      <c r="WTR136" s="21"/>
      <c r="WTS136" s="21"/>
      <c r="WTT136" s="21"/>
      <c r="WTU136" s="21"/>
      <c r="WTV136" s="21"/>
      <c r="WTW136" s="21"/>
      <c r="WTX136" s="21"/>
      <c r="WTY136" s="21"/>
      <c r="WTZ136" s="21"/>
      <c r="WUA136" s="21"/>
      <c r="WUB136" s="21"/>
      <c r="WUC136" s="21"/>
      <c r="WUD136" s="21"/>
      <c r="WUE136" s="21"/>
      <c r="WUF136" s="21"/>
      <c r="WUG136" s="21"/>
      <c r="WUH136" s="21"/>
      <c r="WUI136" s="21"/>
      <c r="WUJ136" s="21"/>
      <c r="WUK136" s="21"/>
      <c r="WUL136" s="21"/>
      <c r="WUM136" s="21"/>
      <c r="WUN136" s="21"/>
      <c r="WUO136" s="21"/>
      <c r="WUP136" s="21"/>
      <c r="WUQ136" s="21"/>
      <c r="WUR136" s="21"/>
      <c r="WUS136" s="21"/>
      <c r="WUT136" s="21"/>
      <c r="WUU136" s="21"/>
      <c r="WUV136" s="21"/>
      <c r="WUW136" s="21"/>
      <c r="WUX136" s="21"/>
      <c r="WUY136" s="21"/>
      <c r="WUZ136" s="21"/>
      <c r="WVA136" s="21"/>
      <c r="WVB136" s="21"/>
      <c r="WVC136" s="21"/>
      <c r="WVD136" s="21"/>
      <c r="WVE136" s="21"/>
      <c r="WVF136" s="21"/>
      <c r="WVG136" s="21"/>
      <c r="WVH136" s="21"/>
      <c r="WVI136" s="21"/>
      <c r="WVJ136" s="21"/>
      <c r="WVK136" s="21"/>
      <c r="WVL136" s="21"/>
      <c r="WVM136" s="21"/>
      <c r="WVN136" s="21"/>
      <c r="WVO136" s="21"/>
      <c r="WVP136" s="21"/>
      <c r="WVQ136" s="21"/>
      <c r="WVR136" s="21"/>
      <c r="WVS136" s="21"/>
      <c r="WVT136" s="21"/>
      <c r="WVU136" s="21"/>
      <c r="WVV136" s="21"/>
      <c r="WVW136" s="21"/>
      <c r="WVX136" s="21"/>
      <c r="WVY136" s="21"/>
      <c r="WVZ136" s="21"/>
      <c r="WWA136" s="21"/>
      <c r="WWB136" s="21"/>
      <c r="WWC136" s="21"/>
      <c r="WWD136" s="21"/>
      <c r="WWE136" s="21"/>
      <c r="WWF136" s="21"/>
      <c r="WWG136" s="21"/>
      <c r="WWH136" s="21"/>
      <c r="WWI136" s="21"/>
      <c r="WWJ136" s="21"/>
      <c r="WWK136" s="21"/>
      <c r="WWL136" s="21"/>
      <c r="WWM136" s="21"/>
      <c r="WWN136" s="21"/>
      <c r="WWO136" s="21"/>
      <c r="WWP136" s="21"/>
      <c r="WWQ136" s="21"/>
      <c r="WWR136" s="21"/>
      <c r="WWS136" s="21"/>
      <c r="WWT136" s="21"/>
      <c r="WWU136" s="21"/>
      <c r="WWV136" s="21"/>
      <c r="WWW136" s="21"/>
      <c r="WWX136" s="21"/>
      <c r="WWY136" s="21"/>
      <c r="WWZ136" s="21"/>
      <c r="WXA136" s="21"/>
      <c r="WXB136" s="21"/>
      <c r="WXC136" s="21"/>
      <c r="WXD136" s="21"/>
      <c r="WXE136" s="21"/>
      <c r="WXF136" s="21"/>
      <c r="WXG136" s="21"/>
      <c r="WXH136" s="21"/>
      <c r="WXI136" s="21"/>
      <c r="WXJ136" s="21"/>
      <c r="WXK136" s="21"/>
      <c r="WXL136" s="21"/>
      <c r="WXM136" s="21"/>
      <c r="WXN136" s="21"/>
      <c r="WXO136" s="21"/>
      <c r="WXP136" s="21"/>
      <c r="WXQ136" s="21"/>
      <c r="WXR136" s="21"/>
      <c r="WXS136" s="21"/>
      <c r="WXT136" s="21"/>
      <c r="WXU136" s="21"/>
      <c r="WXV136" s="21"/>
      <c r="WXW136" s="21"/>
      <c r="WXX136" s="21"/>
      <c r="WXY136" s="21"/>
      <c r="WXZ136" s="21"/>
      <c r="WYA136" s="21"/>
      <c r="WYB136" s="21"/>
      <c r="WYC136" s="21"/>
      <c r="WYD136" s="21"/>
      <c r="WYE136" s="21"/>
      <c r="WYF136" s="21"/>
      <c r="WYG136" s="21"/>
      <c r="WYH136" s="21"/>
      <c r="WYI136" s="21"/>
      <c r="WYJ136" s="21"/>
      <c r="WYK136" s="21"/>
      <c r="WYL136" s="21"/>
      <c r="WYM136" s="21"/>
      <c r="WYN136" s="21"/>
      <c r="WYO136" s="21"/>
      <c r="WYP136" s="21"/>
      <c r="WYQ136" s="21"/>
      <c r="WYR136" s="21"/>
      <c r="WYS136" s="21"/>
      <c r="WYT136" s="21"/>
      <c r="WYU136" s="21"/>
      <c r="WYV136" s="21"/>
      <c r="WYW136" s="21"/>
      <c r="WYX136" s="21"/>
      <c r="WYY136" s="21"/>
      <c r="WYZ136" s="21"/>
      <c r="WZA136" s="21"/>
      <c r="WZB136" s="21"/>
      <c r="WZC136" s="21"/>
      <c r="WZD136" s="21"/>
      <c r="WZE136" s="21"/>
      <c r="WZF136" s="21"/>
      <c r="WZG136" s="21"/>
      <c r="WZH136" s="21"/>
      <c r="WZI136" s="21"/>
      <c r="WZJ136" s="21"/>
      <c r="WZK136" s="21"/>
      <c r="WZL136" s="21"/>
      <c r="WZM136" s="21"/>
      <c r="WZN136" s="21"/>
      <c r="WZO136" s="21"/>
      <c r="WZP136" s="21"/>
      <c r="WZQ136" s="21"/>
      <c r="WZR136" s="21"/>
      <c r="WZS136" s="21"/>
      <c r="WZT136" s="21"/>
      <c r="WZU136" s="21"/>
      <c r="WZV136" s="21"/>
      <c r="WZW136" s="21"/>
      <c r="WZX136" s="21"/>
      <c r="WZY136" s="21"/>
      <c r="WZZ136" s="21"/>
      <c r="XAA136" s="21"/>
      <c r="XAB136" s="21"/>
      <c r="XAC136" s="21"/>
      <c r="XAD136" s="21"/>
      <c r="XAE136" s="21"/>
      <c r="XAF136" s="21"/>
      <c r="XAG136" s="21"/>
      <c r="XAH136" s="21"/>
      <c r="XAI136" s="21"/>
      <c r="XAJ136" s="21"/>
      <c r="XAK136" s="21"/>
      <c r="XAL136" s="21"/>
      <c r="XAM136" s="21"/>
      <c r="XAN136" s="21"/>
      <c r="XAO136" s="21"/>
      <c r="XAP136" s="21"/>
      <c r="XAQ136" s="21"/>
      <c r="XAR136" s="21"/>
      <c r="XAS136" s="21"/>
      <c r="XAT136" s="21"/>
      <c r="XAU136" s="21"/>
      <c r="XAV136" s="21"/>
      <c r="XAW136" s="21"/>
      <c r="XAX136" s="21"/>
      <c r="XAY136" s="21"/>
      <c r="XAZ136" s="21"/>
      <c r="XBA136" s="21"/>
      <c r="XBB136" s="21"/>
      <c r="XBC136" s="21"/>
      <c r="XBD136" s="21"/>
      <c r="XBE136" s="21"/>
      <c r="XBF136" s="21"/>
      <c r="XBG136" s="21"/>
      <c r="XBH136" s="21"/>
      <c r="XBI136" s="21"/>
      <c r="XBJ136" s="21"/>
      <c r="XBK136" s="21"/>
      <c r="XBL136" s="21"/>
      <c r="XBM136" s="21"/>
      <c r="XBN136" s="21"/>
      <c r="XBO136" s="21"/>
      <c r="XBP136" s="21"/>
      <c r="XBQ136" s="21"/>
      <c r="XBR136" s="21"/>
      <c r="XBS136" s="21"/>
      <c r="XBT136" s="21"/>
      <c r="XBU136" s="21"/>
      <c r="XBV136" s="21"/>
      <c r="XBW136" s="21"/>
      <c r="XBX136" s="21"/>
      <c r="XBY136" s="21"/>
      <c r="XBZ136" s="21"/>
      <c r="XCA136" s="21"/>
      <c r="XCB136" s="21"/>
      <c r="XCC136" s="21"/>
      <c r="XCD136" s="21"/>
      <c r="XCE136" s="21"/>
      <c r="XCF136" s="21"/>
      <c r="XCG136" s="21"/>
      <c r="XCH136" s="21"/>
      <c r="XCI136" s="21"/>
      <c r="XCJ136" s="21"/>
      <c r="XCK136" s="21"/>
      <c r="XCL136" s="21"/>
      <c r="XCM136" s="21"/>
      <c r="XCN136" s="21"/>
      <c r="XCO136" s="21"/>
      <c r="XCP136" s="21"/>
      <c r="XCQ136" s="21"/>
      <c r="XCR136" s="21"/>
      <c r="XCS136" s="21"/>
      <c r="XCT136" s="21"/>
      <c r="XCU136" s="21"/>
      <c r="XCV136" s="21"/>
      <c r="XCW136" s="21"/>
      <c r="XCX136" s="21"/>
      <c r="XCY136" s="21"/>
      <c r="XCZ136" s="21"/>
      <c r="XDA136" s="21"/>
      <c r="XDB136" s="21"/>
      <c r="XDC136" s="21"/>
      <c r="XDD136" s="21"/>
      <c r="XDE136" s="21"/>
      <c r="XDF136" s="21"/>
      <c r="XDG136" s="21"/>
      <c r="XDH136" s="21"/>
      <c r="XDI136" s="21"/>
      <c r="XDJ136" s="21"/>
      <c r="XDK136" s="21"/>
      <c r="XDL136" s="21"/>
      <c r="XDM136" s="21"/>
      <c r="XDN136" s="21"/>
      <c r="XDO136" s="21"/>
      <c r="XDP136" s="21"/>
      <c r="XDQ136" s="21"/>
      <c r="XDR136" s="21"/>
      <c r="XDS136" s="21"/>
      <c r="XDT136" s="21"/>
      <c r="XDU136" s="21"/>
      <c r="XDV136" s="21"/>
      <c r="XDW136" s="21"/>
      <c r="XDX136" s="21"/>
      <c r="XDY136" s="21"/>
      <c r="XDZ136" s="21"/>
      <c r="XEA136" s="21"/>
      <c r="XEB136" s="21"/>
      <c r="XEC136" s="21"/>
      <c r="XED136" s="21"/>
      <c r="XEE136" s="21"/>
      <c r="XEF136" s="21"/>
      <c r="XEG136" s="21"/>
      <c r="XEH136" s="21"/>
      <c r="XEI136" s="21"/>
      <c r="XEJ136" s="21"/>
      <c r="XEK136" s="21"/>
      <c r="XEL136" s="21"/>
      <c r="XEM136" s="21"/>
      <c r="XEN136" s="21"/>
      <c r="XEO136" s="21"/>
      <c r="XEP136" s="21"/>
      <c r="XEQ136" s="21"/>
      <c r="XER136" s="21"/>
      <c r="XES136" s="21"/>
      <c r="XET136" s="21"/>
      <c r="XEU136" s="21"/>
      <c r="XEV136" s="21"/>
      <c r="XEW136" s="21"/>
      <c r="XEX136" s="21"/>
      <c r="XEY136" s="21"/>
      <c r="XEZ136" s="21"/>
      <c r="XFA136" s="21"/>
      <c r="XFB136" s="21"/>
      <c r="XFC136" s="21"/>
      <c r="XFD136" s="21"/>
    </row>
    <row r="137" spans="1:16384">
      <c r="B137" s="66" t="s">
        <v>382</v>
      </c>
      <c r="F137" s="141">
        <f>Assumptions!F100*Assumptions!$D101*Assumptions!$D$120*F$5*USD_to_INR/million</f>
        <v>0</v>
      </c>
      <c r="G137" s="141">
        <f ca="1">Assumptions!G100*Assumptions!$D101*Assumptions!$D$120*G$5*USD_to_INR/million</f>
        <v>0</v>
      </c>
      <c r="H137" s="141">
        <f ca="1">Assumptions!H100*Assumptions!$D101*Assumptions!$D$120*H$5*USD_to_INR/million</f>
        <v>0</v>
      </c>
      <c r="I137" s="141">
        <f ca="1">Assumptions!I100*Assumptions!$D101*Assumptions!$D$120*I$5*USD_to_INR/million</f>
        <v>0</v>
      </c>
      <c r="J137" s="141">
        <f ca="1">Assumptions!J100*Assumptions!$D101*Assumptions!$D$120*J$5*USD_to_INR/million</f>
        <v>0</v>
      </c>
      <c r="K137" s="141">
        <f ca="1">Assumptions!K100*Assumptions!$D101*Assumptions!$D$120*K$5*USD_to_INR/million</f>
        <v>0</v>
      </c>
      <c r="L137" s="141">
        <f ca="1">Assumptions!L100*Assumptions!$D101*Assumptions!$D$120*L$5*USD_to_INR/million</f>
        <v>0</v>
      </c>
      <c r="M137" s="141">
        <f ca="1">Assumptions!M100*Assumptions!$D101*Assumptions!$D$120*M$5*USD_to_INR/million</f>
        <v>0</v>
      </c>
      <c r="N137" s="141">
        <f ca="1">Assumptions!N100*Assumptions!$D101*Assumptions!$D$120*N$5*USD_to_INR/million</f>
        <v>0</v>
      </c>
      <c r="O137" s="141">
        <f ca="1">Assumptions!O100*Assumptions!$D101*Assumptions!$D$120*O$5*USD_to_INR/million</f>
        <v>0</v>
      </c>
      <c r="P137" s="141">
        <f ca="1">Assumptions!P100*Assumptions!$D101*Assumptions!$D$120*P$5*USD_to_INR/million</f>
        <v>0</v>
      </c>
      <c r="Q137" s="141">
        <f ca="1">Assumptions!Q100*Assumptions!$D101*Assumptions!$D$120*Q$5*USD_to_INR/million</f>
        <v>0</v>
      </c>
      <c r="R137" s="141">
        <f ca="1">Assumptions!R100*Assumptions!$D101*Assumptions!$D$120*R$5*USD_to_INR/million</f>
        <v>0</v>
      </c>
      <c r="S137" s="141">
        <f ca="1">Assumptions!S100*Assumptions!$D101*Assumptions!$D$120*S$5*USD_to_INR/million</f>
        <v>0</v>
      </c>
      <c r="T137" s="141">
        <f ca="1">Assumptions!T100*Assumptions!$D101*Assumptions!$D$120*T$5*USD_to_INR/million</f>
        <v>0</v>
      </c>
      <c r="U137" s="141">
        <f ca="1">Assumptions!U100*Assumptions!$D101*Assumptions!$D$120*U$5*USD_to_INR/million</f>
        <v>0</v>
      </c>
      <c r="V137" s="141">
        <f ca="1">Assumptions!V100*Assumptions!$D101*Assumptions!$D$120*V$5*USD_to_INR/million</f>
        <v>0</v>
      </c>
      <c r="W137" s="141">
        <f ca="1">Assumptions!W100*Assumptions!$D101*Assumptions!$D$120*W$5*USD_to_INR/million</f>
        <v>5.25</v>
      </c>
      <c r="X137" s="141">
        <f ca="1">Assumptions!X100*Assumptions!$D101*Assumptions!$D$120*X$5*USD_to_INR/million</f>
        <v>5.25</v>
      </c>
      <c r="Y137" s="141">
        <f ca="1">Assumptions!Y100*Assumptions!$D101*Assumptions!$D$120*Y$5*USD_to_INR/million</f>
        <v>5.25</v>
      </c>
      <c r="Z137" s="141">
        <f ca="1">Assumptions!Z100*Assumptions!$D101*Assumptions!$D$120*Z$5*USD_to_INR/million</f>
        <v>5.25</v>
      </c>
      <c r="AA137" s="141">
        <f ca="1">Assumptions!AA100*Assumptions!$D101*Assumptions!$D$120*AA$5*USD_to_INR/million</f>
        <v>10.5</v>
      </c>
      <c r="AB137" s="141">
        <f ca="1">Assumptions!AB100*Assumptions!$D101*Assumptions!$D$120*AB$5*USD_to_INR/million</f>
        <v>10.5</v>
      </c>
      <c r="AC137" s="141">
        <f ca="1">Assumptions!AC100*Assumptions!$D101*Assumptions!$D$120*AC$5*USD_to_INR/million</f>
        <v>10.5</v>
      </c>
      <c r="AD137" s="141">
        <f ca="1">Assumptions!AD100*Assumptions!$D101*Assumptions!$D$120*AD$5*USD_to_INR/million</f>
        <v>10.5</v>
      </c>
      <c r="AE137" s="115"/>
      <c r="AF137" s="62"/>
      <c r="AG137" s="62"/>
      <c r="AH137" s="62"/>
      <c r="AI137" s="62"/>
      <c r="AJ137" s="62"/>
      <c r="AK137" s="62"/>
      <c r="AL137" s="62"/>
      <c r="AM137" s="62"/>
      <c r="AN137" s="21"/>
      <c r="AO137" s="21"/>
      <c r="AP137" s="21"/>
      <c r="AQ137" s="21"/>
    </row>
    <row r="138" spans="1:16384">
      <c r="B138" s="53" t="s">
        <v>76</v>
      </c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15"/>
      <c r="AF138" s="62"/>
      <c r="AG138" s="62"/>
      <c r="AH138" s="62"/>
      <c r="AI138" s="62"/>
      <c r="AJ138" s="62"/>
      <c r="AK138" s="62"/>
      <c r="AL138" s="62"/>
      <c r="AM138" s="62"/>
      <c r="AN138" s="21"/>
      <c r="AO138" s="21"/>
      <c r="AP138" s="21"/>
      <c r="AQ138" s="21"/>
    </row>
    <row r="139" spans="1:16384">
      <c r="B139" s="52" t="s">
        <v>382</v>
      </c>
      <c r="F139" s="141">
        <f>Assumptions!F104*Assumptions!$D105*Assumptions!$D$123*F$5*USD_to_INR/million</f>
        <v>0</v>
      </c>
      <c r="G139" s="141">
        <f ca="1">Assumptions!G104*Assumptions!$D105*Assumptions!$D$123*G$5*USD_to_INR/million</f>
        <v>0</v>
      </c>
      <c r="H139" s="141">
        <f ca="1">Assumptions!H104*Assumptions!$D105*Assumptions!$D$123*H$5*USD_to_INR/million</f>
        <v>0</v>
      </c>
      <c r="I139" s="141">
        <f ca="1">Assumptions!I104*Assumptions!$D105*Assumptions!$D$123*I$5*USD_to_INR/million</f>
        <v>0</v>
      </c>
      <c r="J139" s="141">
        <f ca="1">Assumptions!J104*Assumptions!$D105*Assumptions!$D$123*J$5*USD_to_INR/million</f>
        <v>0</v>
      </c>
      <c r="K139" s="141">
        <f ca="1">Assumptions!K104*Assumptions!$D105*Assumptions!$D$123*K$5*USD_to_INR/million</f>
        <v>0</v>
      </c>
      <c r="L139" s="141">
        <f ca="1">Assumptions!L104*Assumptions!$D105*Assumptions!$D$123*L$5*USD_to_INR/million</f>
        <v>0</v>
      </c>
      <c r="M139" s="141">
        <f ca="1">Assumptions!M104*Assumptions!$D105*Assumptions!$D$123*M$5*USD_to_INR/million</f>
        <v>1.575</v>
      </c>
      <c r="N139" s="141">
        <f ca="1">Assumptions!N104*Assumptions!$D105*Assumptions!$D$123*N$5*USD_to_INR/million</f>
        <v>1.575</v>
      </c>
      <c r="O139" s="141">
        <f ca="1">Assumptions!O104*Assumptions!$D105*Assumptions!$D$123*O$5*USD_to_INR/million</f>
        <v>4.2</v>
      </c>
      <c r="P139" s="141">
        <f ca="1">Assumptions!P104*Assumptions!$D105*Assumptions!$D$123*P$5*USD_to_INR/million</f>
        <v>4.2</v>
      </c>
      <c r="Q139" s="141">
        <f ca="1">Assumptions!Q104*Assumptions!$D105*Assumptions!$D$123*Q$5*USD_to_INR/million</f>
        <v>4.2</v>
      </c>
      <c r="R139" s="141">
        <f ca="1">Assumptions!R104*Assumptions!$D105*Assumptions!$D$123*R$5*USD_to_INR/million</f>
        <v>4.2</v>
      </c>
      <c r="S139" s="141">
        <f ca="1">Assumptions!S104*Assumptions!$D105*Assumptions!$D$123*S$5*USD_to_INR/million</f>
        <v>6.3</v>
      </c>
      <c r="T139" s="141">
        <f ca="1">Assumptions!T104*Assumptions!$D105*Assumptions!$D$123*T$5*USD_to_INR/million</f>
        <v>6.3</v>
      </c>
      <c r="U139" s="141">
        <f ca="1">Assumptions!U104*Assumptions!$D105*Assumptions!$D$123*U$5*USD_to_INR/million</f>
        <v>6.3</v>
      </c>
      <c r="V139" s="141">
        <f ca="1">Assumptions!V104*Assumptions!$D105*Assumptions!$D$123*V$5*USD_to_INR/million</f>
        <v>6.3</v>
      </c>
      <c r="W139" s="141">
        <f ca="1">Assumptions!W104*Assumptions!$D105*Assumptions!$D$123*W$5*USD_to_INR/million</f>
        <v>8.4</v>
      </c>
      <c r="X139" s="141">
        <f ca="1">Assumptions!X104*Assumptions!$D105*Assumptions!$D$123*X$5*USD_to_INR/million</f>
        <v>8.4</v>
      </c>
      <c r="Y139" s="141">
        <f ca="1">Assumptions!Y104*Assumptions!$D105*Assumptions!$D$123*Y$5*USD_to_INR/million</f>
        <v>8.4</v>
      </c>
      <c r="Z139" s="141">
        <f ca="1">Assumptions!Z104*Assumptions!$D105*Assumptions!$D$123*Z$5*USD_to_INR/million</f>
        <v>8.4</v>
      </c>
      <c r="AA139" s="141">
        <f ca="1">Assumptions!AA104*Assumptions!$D105*Assumptions!$D$123*AA$5*USD_to_INR/million</f>
        <v>10.5</v>
      </c>
      <c r="AB139" s="141">
        <f ca="1">Assumptions!AB104*Assumptions!$D105*Assumptions!$D$123*AB$5*USD_to_INR/million</f>
        <v>10.5</v>
      </c>
      <c r="AC139" s="141">
        <f ca="1">Assumptions!AC104*Assumptions!$D105*Assumptions!$D$123*AC$5*USD_to_INR/million</f>
        <v>10.5</v>
      </c>
      <c r="AD139" s="141">
        <f ca="1">Assumptions!AD104*Assumptions!$D105*Assumptions!$D$123*AD$5*USD_to_INR/million</f>
        <v>10.5</v>
      </c>
      <c r="AE139" s="115"/>
      <c r="AF139" s="62"/>
      <c r="AG139" s="62"/>
      <c r="AH139" s="62"/>
      <c r="AI139" s="62"/>
      <c r="AJ139" s="62"/>
      <c r="AK139" s="62"/>
      <c r="AL139" s="62"/>
      <c r="AM139" s="62"/>
      <c r="AN139" s="21"/>
      <c r="AO139" s="21"/>
      <c r="AP139" s="21"/>
      <c r="AQ139" s="21"/>
    </row>
    <row r="140" spans="1:16384">
      <c r="B140" s="53" t="s">
        <v>74</v>
      </c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15"/>
      <c r="AF140" s="62"/>
      <c r="AG140" s="62"/>
      <c r="AH140" s="62"/>
      <c r="AI140" s="62"/>
      <c r="AJ140" s="62"/>
      <c r="AK140" s="62"/>
      <c r="AL140" s="62"/>
      <c r="AM140" s="62"/>
      <c r="AN140" s="21"/>
      <c r="AO140" s="21"/>
      <c r="AP140" s="21"/>
      <c r="AQ140" s="21"/>
    </row>
    <row r="141" spans="1:16384">
      <c r="B141" s="52" t="s">
        <v>382</v>
      </c>
      <c r="F141" s="141">
        <f>SUM(F89:F139)*Assumptions!$D$124/Annual_to_quarterly</f>
        <v>1.7499999999999998E-3</v>
      </c>
      <c r="G141" s="141">
        <f ca="1">SUM(G89:G139)*Assumptions!$D$124/Annual_to_quarterly</f>
        <v>3.4999999999999996E-3</v>
      </c>
      <c r="H141" s="141">
        <f ca="1">SUM(H89:H139)*Assumptions!$D$124/Annual_to_quarterly</f>
        <v>5.2500000000000003E-3</v>
      </c>
      <c r="I141" s="141">
        <f ca="1">SUM(I89:I139)*Assumptions!$D$124/Annual_to_quarterly</f>
        <v>5.5125E-3</v>
      </c>
      <c r="J141" s="141">
        <f ca="1">SUM(J89:J139)*Assumptions!$D$124/Annual_to_quarterly</f>
        <v>5.5125E-3</v>
      </c>
      <c r="K141" s="141">
        <f ca="1">SUM(K89:K139)*Assumptions!$D$124/Annual_to_quarterly</f>
        <v>5.6000000000000008E-3</v>
      </c>
      <c r="L141" s="141">
        <f ca="1">SUM(L89:L139)*Assumptions!$D$124/Annual_to_quarterly</f>
        <v>0.122591875</v>
      </c>
      <c r="M141" s="141">
        <f ca="1">SUM(M89:M139)*Assumptions!$D$124/Annual_to_quarterly</f>
        <v>0.21941435249999999</v>
      </c>
      <c r="N141" s="141">
        <f ca="1">SUM(N89:N139)*Assumptions!$D$124/Annual_to_quarterly</f>
        <v>0.22442455875</v>
      </c>
      <c r="O141" s="141">
        <f ca="1">SUM(O89:O139)*Assumptions!$D$124/Annual_to_quarterly</f>
        <v>0.34169534043749994</v>
      </c>
      <c r="P141" s="141">
        <f ca="1">SUM(P89:P139)*Assumptions!$D$124/Annual_to_quarterly</f>
        <v>0.37019060137499998</v>
      </c>
      <c r="Q141" s="141">
        <f ca="1">SUM(Q89:Q139)*Assumptions!$D$124/Annual_to_quarterly</f>
        <v>0.38459713425000003</v>
      </c>
      <c r="R141" s="141">
        <f ca="1">SUM(R89:R139)*Assumptions!$D$124/Annual_to_quarterly</f>
        <v>0.49300355299999998</v>
      </c>
      <c r="S141" s="141">
        <f ca="1">SUM(S89:S139)*Assumptions!$D$124/Annual_to_quarterly</f>
        <v>0.73593522581250004</v>
      </c>
      <c r="T141" s="141">
        <f ca="1">SUM(T89:T139)*Assumptions!$D$124/Annual_to_quarterly</f>
        <v>0.75360276162499984</v>
      </c>
      <c r="U141" s="141">
        <f ca="1">SUM(U89:U139)*Assumptions!$D$124/Annual_to_quarterly</f>
        <v>0.77766429825000005</v>
      </c>
      <c r="V141" s="141">
        <f ca="1">SUM(V89:V139)*Assumptions!$D$124/Annual_to_quarterly</f>
        <v>0.79882043150000004</v>
      </c>
      <c r="W141" s="141">
        <f ca="1">SUM(W89:W139)*Assumptions!$D$124/Annual_to_quarterly</f>
        <v>1.1289079068749999</v>
      </c>
      <c r="X141" s="141">
        <f ca="1">SUM(X89:X139)*Assumptions!$D$124/Annual_to_quarterly</f>
        <v>1.162019403125</v>
      </c>
      <c r="Y141" s="141">
        <f ca="1">SUM(Y89:Y139)*Assumptions!$D$124/Annual_to_quarterly</f>
        <v>1.2075068066249999</v>
      </c>
      <c r="Z141" s="141">
        <f ca="1">SUM(Z89:Z139)*Assumptions!$D$124/Annual_to_quarterly</f>
        <v>1.2477296299999998</v>
      </c>
      <c r="AA141" s="141">
        <f ca="1">SUM(AA89:AA139)*Assumptions!$D$124/Annual_to_quarterly</f>
        <v>1.6654156233750004</v>
      </c>
      <c r="AB141" s="141">
        <f ca="1">SUM(AB89:AB139)*Assumptions!$D$124/Annual_to_quarterly</f>
        <v>1.7239877208750005</v>
      </c>
      <c r="AC141" s="141">
        <f ca="1">SUM(AC89:AC139)*Assumptions!$D$124/Annual_to_quarterly</f>
        <v>1.8021503031875004</v>
      </c>
      <c r="AD141" s="141">
        <f ca="1">SUM(AD89:AD139)*Assumptions!$D$124/Annual_to_quarterly</f>
        <v>1.8741211488125005</v>
      </c>
      <c r="AE141" s="115"/>
      <c r="AF141" s="62"/>
      <c r="AG141" s="62"/>
      <c r="AH141" s="62"/>
      <c r="AI141" s="62"/>
      <c r="AJ141" s="62"/>
      <c r="AK141" s="62"/>
      <c r="AL141" s="62"/>
      <c r="AM141" s="62"/>
      <c r="AN141" s="21"/>
      <c r="AO141" s="21"/>
      <c r="AP141" s="21"/>
      <c r="AQ141" s="21"/>
    </row>
    <row r="142" spans="1:16384">
      <c r="B142" s="52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15"/>
      <c r="AF142" s="62"/>
      <c r="AG142" s="62"/>
      <c r="AH142" s="62"/>
      <c r="AI142" s="62"/>
      <c r="AJ142" s="62"/>
      <c r="AK142" s="62"/>
      <c r="AL142" s="62"/>
      <c r="AM142" s="62"/>
      <c r="AN142" s="21"/>
      <c r="AO142" s="21"/>
      <c r="AP142" s="21"/>
      <c r="AQ142" s="21"/>
    </row>
    <row r="143" spans="1:16384">
      <c r="B143" s="156" t="s">
        <v>19</v>
      </c>
      <c r="C143" s="2"/>
      <c r="D143" s="2"/>
      <c r="E143" s="2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15"/>
      <c r="AF143" s="62"/>
      <c r="AG143" s="62"/>
      <c r="AH143" s="62"/>
      <c r="AI143" s="62"/>
      <c r="AJ143" s="62"/>
      <c r="AK143" s="62"/>
      <c r="AL143" s="62"/>
      <c r="AM143" s="62"/>
    </row>
    <row r="144" spans="1:16384">
      <c r="B144" s="11" t="s">
        <v>399</v>
      </c>
      <c r="C144" s="2"/>
      <c r="D144" s="2"/>
      <c r="E144" s="2"/>
      <c r="F144" s="141">
        <f>SUMPRODUCT(Assumptions!$D130:$D209,Assumptions!F130:F209)*Assumptions!F128*Monthly_to_quarterly/million</f>
        <v>5.5350000000000001</v>
      </c>
      <c r="G144" s="141">
        <f ca="1">SUMPRODUCT(Assumptions!$D130:$D209,Assumptions!G130:G209)*Assumptions!G128*Monthly_to_quarterly/million</f>
        <v>5.5350000000000001</v>
      </c>
      <c r="H144" s="141">
        <f ca="1">SUMPRODUCT(Assumptions!$D130:$D209,Assumptions!H130:H209)*Assumptions!H128*Monthly_to_quarterly/million</f>
        <v>6.375</v>
      </c>
      <c r="I144" s="141">
        <f ca="1">SUMPRODUCT(Assumptions!$D130:$D209,Assumptions!I130:I209)*Assumptions!I128*Monthly_to_quarterly/million</f>
        <v>8.8049999999999997</v>
      </c>
      <c r="J144" s="141">
        <f ca="1">SUMPRODUCT(Assumptions!$D130:$D209,Assumptions!J130:J209)*Assumptions!J128*Monthly_to_quarterly/million</f>
        <v>23.117400000000004</v>
      </c>
      <c r="K144" s="141">
        <f ca="1">SUMPRODUCT(Assumptions!$D130:$D209,Assumptions!K130:K209)*Assumptions!K128*Monthly_to_quarterly/million</f>
        <v>24.154200000000003</v>
      </c>
      <c r="L144" s="141">
        <f ca="1">SUMPRODUCT(Assumptions!$D130:$D209,Assumptions!L130:L209)*Assumptions!L128*Monthly_to_quarterly/million</f>
        <v>24.154200000000003</v>
      </c>
      <c r="M144" s="141">
        <f ca="1">SUMPRODUCT(Assumptions!$D130:$D209,Assumptions!M130:M209)*Assumptions!M128*Monthly_to_quarterly/million</f>
        <v>24.154200000000003</v>
      </c>
      <c r="N144" s="141">
        <f ca="1">SUMPRODUCT(Assumptions!$D130:$D209,Assumptions!N130:N209)*Assumptions!N128*Monthly_to_quarterly/million</f>
        <v>26.086535999999999</v>
      </c>
      <c r="O144" s="141">
        <f ca="1">SUMPRODUCT(Assumptions!$D130:$D209,Assumptions!O130:O209)*Assumptions!O128*Monthly_to_quarterly/million</f>
        <v>26.086535999999999</v>
      </c>
      <c r="P144" s="141">
        <f ca="1">SUMPRODUCT(Assumptions!$D130:$D209,Assumptions!P130:P209)*Assumptions!P128*Monthly_to_quarterly/million</f>
        <v>26.086535999999999</v>
      </c>
      <c r="Q144" s="141">
        <f ca="1">SUMPRODUCT(Assumptions!$D130:$D209,Assumptions!Q130:Q209)*Assumptions!Q128*Monthly_to_quarterly/million</f>
        <v>26.086535999999999</v>
      </c>
      <c r="R144" s="141">
        <f ca="1">SUMPRODUCT(Assumptions!$D130:$D209,Assumptions!R130:R209)*Assumptions!R128*Monthly_to_quarterly/million</f>
        <v>28.173458880000002</v>
      </c>
      <c r="S144" s="141">
        <f ca="1">SUMPRODUCT(Assumptions!$D130:$D209,Assumptions!S130:S209)*Assumptions!S128*Monthly_to_quarterly/million</f>
        <v>28.173458880000002</v>
      </c>
      <c r="T144" s="141">
        <f ca="1">SUMPRODUCT(Assumptions!$D130:$D209,Assumptions!T130:T209)*Assumptions!T128*Monthly_to_quarterly/million</f>
        <v>28.173458880000002</v>
      </c>
      <c r="U144" s="141">
        <f ca="1">SUMPRODUCT(Assumptions!$D130:$D209,Assumptions!U130:U209)*Assumptions!U128*Monthly_to_quarterly/million</f>
        <v>28.173458880000002</v>
      </c>
      <c r="V144" s="141">
        <f ca="1">SUMPRODUCT(Assumptions!$D130:$D209,Assumptions!V130:V209)*Assumptions!V128*Monthly_to_quarterly/million</f>
        <v>30.427335590400009</v>
      </c>
      <c r="W144" s="141">
        <f ca="1">SUMPRODUCT(Assumptions!$D130:$D209,Assumptions!W130:W209)*Assumptions!W128*Monthly_to_quarterly/million</f>
        <v>30.427335590400009</v>
      </c>
      <c r="X144" s="141">
        <f ca="1">SUMPRODUCT(Assumptions!$D130:$D209,Assumptions!X130:X209)*Assumptions!X128*Monthly_to_quarterly/million</f>
        <v>30.427335590400009</v>
      </c>
      <c r="Y144" s="141">
        <f ca="1">SUMPRODUCT(Assumptions!$D130:$D209,Assumptions!Y130:Y209)*Assumptions!Y128*Monthly_to_quarterly/million</f>
        <v>30.427335590400009</v>
      </c>
      <c r="Z144" s="141">
        <f ca="1">SUMPRODUCT(Assumptions!$D130:$D209,Assumptions!Z130:Z209)*Assumptions!Z128*Monthly_to_quarterly/million</f>
        <v>32.861522437632011</v>
      </c>
      <c r="AA144" s="141">
        <f ca="1">SUMPRODUCT(Assumptions!$D130:$D209,Assumptions!AA130:AA209)*Assumptions!AA128*Monthly_to_quarterly/million</f>
        <v>32.861522437632011</v>
      </c>
      <c r="AB144" s="141">
        <f ca="1">SUMPRODUCT(Assumptions!$D130:$D209,Assumptions!AB130:AB209)*Assumptions!AB128*Monthly_to_quarterly/million</f>
        <v>32.861522437632011</v>
      </c>
      <c r="AC144" s="141">
        <f ca="1">SUMPRODUCT(Assumptions!$D130:$D209,Assumptions!AC130:AC209)*Assumptions!AC128*Monthly_to_quarterly/million</f>
        <v>32.861522437632011</v>
      </c>
      <c r="AD144" s="141">
        <f ca="1">SUMPRODUCT(Assumptions!$D130:$D209,Assumptions!AD130:AD209)*Assumptions!AD128*Monthly_to_quarterly/million</f>
        <v>35.490444232642574</v>
      </c>
      <c r="AE144" s="115"/>
      <c r="AF144" s="62"/>
      <c r="AG144" s="62"/>
      <c r="AH144" s="62"/>
      <c r="AI144" s="62"/>
      <c r="AJ144" s="62"/>
      <c r="AK144" s="62"/>
      <c r="AL144" s="62"/>
      <c r="AM144" s="62"/>
    </row>
    <row r="145" spans="2:44">
      <c r="B145" s="11" t="s">
        <v>400</v>
      </c>
      <c r="C145" s="2"/>
      <c r="D145" s="2"/>
      <c r="E145" s="2"/>
      <c r="F145" s="141">
        <f>SUMPRODUCT(Assumptions!$D145:$D158,Assumptions!F145:F158)*Assumptions!F128*Monthly_to_quarterly/million</f>
        <v>1.26</v>
      </c>
      <c r="G145" s="141">
        <f ca="1">SUMPRODUCT(Assumptions!$D145:$D158,Assumptions!G145:G158)*Assumptions!G128*Monthly_to_quarterly/million</f>
        <v>1.26</v>
      </c>
      <c r="H145" s="141">
        <f ca="1">SUMPRODUCT(Assumptions!$D145:$D158,Assumptions!H145:H158)*Assumptions!H128*Monthly_to_quarterly/million</f>
        <v>1.26</v>
      </c>
      <c r="I145" s="141">
        <f ca="1">SUMPRODUCT(Assumptions!$D145:$D158,Assumptions!I145:I158)*Assumptions!I128*Monthly_to_quarterly/million</f>
        <v>3.36</v>
      </c>
      <c r="J145" s="141">
        <f ca="1">SUMPRODUCT(Assumptions!$D145:$D158,Assumptions!J145:J158)*Assumptions!J128*Monthly_to_quarterly/million</f>
        <v>5.6538000000000013</v>
      </c>
      <c r="K145" s="141">
        <f ca="1">SUMPRODUCT(Assumptions!$D145:$D158,Assumptions!K145:K158)*Assumptions!K128*Monthly_to_quarterly/million</f>
        <v>5.6538000000000013</v>
      </c>
      <c r="L145" s="141">
        <f ca="1">SUMPRODUCT(Assumptions!$D145:$D158,Assumptions!L145:L158)*Assumptions!L128*Monthly_to_quarterly/million</f>
        <v>5.6538000000000013</v>
      </c>
      <c r="M145" s="141">
        <f ca="1">SUMPRODUCT(Assumptions!$D145:$D158,Assumptions!M145:M158)*Assumptions!M128*Monthly_to_quarterly/million</f>
        <v>5.6538000000000013</v>
      </c>
      <c r="N145" s="141">
        <f ca="1">SUMPRODUCT(Assumptions!$D145:$D158,Assumptions!N145:N158)*Assumptions!N128*Monthly_to_quarterly/million</f>
        <v>6.1061040000000011</v>
      </c>
      <c r="O145" s="141">
        <f ca="1">SUMPRODUCT(Assumptions!$D145:$D158,Assumptions!O145:O158)*Assumptions!O128*Monthly_to_quarterly/million</f>
        <v>6.1061040000000011</v>
      </c>
      <c r="P145" s="141">
        <f ca="1">SUMPRODUCT(Assumptions!$D145:$D158,Assumptions!P145:P158)*Assumptions!P128*Monthly_to_quarterly/million</f>
        <v>6.1061040000000011</v>
      </c>
      <c r="Q145" s="141">
        <f ca="1">SUMPRODUCT(Assumptions!$D145:$D158,Assumptions!Q145:Q158)*Assumptions!Q128*Monthly_to_quarterly/million</f>
        <v>6.1061040000000011</v>
      </c>
      <c r="R145" s="141">
        <f ca="1">SUMPRODUCT(Assumptions!$D145:$D158,Assumptions!R145:R158)*Assumptions!R128*Monthly_to_quarterly/million</f>
        <v>6.5945923200000012</v>
      </c>
      <c r="S145" s="141">
        <f ca="1">SUMPRODUCT(Assumptions!$D145:$D158,Assumptions!S145:S158)*Assumptions!S128*Monthly_to_quarterly/million</f>
        <v>6.5945923200000012</v>
      </c>
      <c r="T145" s="141">
        <f ca="1">SUMPRODUCT(Assumptions!$D145:$D158,Assumptions!T145:T158)*Assumptions!T128*Monthly_to_quarterly/million</f>
        <v>6.5945923200000012</v>
      </c>
      <c r="U145" s="141">
        <f ca="1">SUMPRODUCT(Assumptions!$D145:$D158,Assumptions!U145:U158)*Assumptions!U128*Monthly_to_quarterly/million</f>
        <v>6.5945923200000012</v>
      </c>
      <c r="V145" s="141">
        <f ca="1">SUMPRODUCT(Assumptions!$D145:$D158,Assumptions!V145:V158)*Assumptions!V128*Monthly_to_quarterly/million</f>
        <v>7.1221597056000006</v>
      </c>
      <c r="W145" s="141">
        <f ca="1">SUMPRODUCT(Assumptions!$D145:$D158,Assumptions!W145:W158)*Assumptions!W128*Monthly_to_quarterly/million</f>
        <v>7.1221597056000006</v>
      </c>
      <c r="X145" s="141">
        <f ca="1">SUMPRODUCT(Assumptions!$D145:$D158,Assumptions!X145:X158)*Assumptions!X128*Monthly_to_quarterly/million</f>
        <v>7.1221597056000006</v>
      </c>
      <c r="Y145" s="141">
        <f ca="1">SUMPRODUCT(Assumptions!$D145:$D158,Assumptions!Y145:Y158)*Assumptions!Y128*Monthly_to_quarterly/million</f>
        <v>7.1221597056000006</v>
      </c>
      <c r="Z145" s="141">
        <f ca="1">SUMPRODUCT(Assumptions!$D145:$D158,Assumptions!Z145:Z158)*Assumptions!Z128*Monthly_to_quarterly/million</f>
        <v>7.6919324820480011</v>
      </c>
      <c r="AA145" s="141">
        <f ca="1">SUMPRODUCT(Assumptions!$D145:$D158,Assumptions!AA145:AA158)*Assumptions!AA128*Monthly_to_quarterly/million</f>
        <v>7.6919324820480011</v>
      </c>
      <c r="AB145" s="141">
        <f ca="1">SUMPRODUCT(Assumptions!$D145:$D158,Assumptions!AB145:AB158)*Assumptions!AB128*Monthly_to_quarterly/million</f>
        <v>7.6919324820480011</v>
      </c>
      <c r="AC145" s="141">
        <f ca="1">SUMPRODUCT(Assumptions!$D145:$D158,Assumptions!AC145:AC158)*Assumptions!AC128*Monthly_to_quarterly/million</f>
        <v>7.6919324820480011</v>
      </c>
      <c r="AD145" s="141">
        <f ca="1">SUMPRODUCT(Assumptions!$D145:$D158,Assumptions!AD145:AD158)*Assumptions!AD128*Monthly_to_quarterly/million</f>
        <v>8.3072870806118431</v>
      </c>
      <c r="AE145" s="115"/>
      <c r="AF145" s="62"/>
      <c r="AG145" s="62"/>
      <c r="AH145" s="62"/>
      <c r="AI145" s="62"/>
      <c r="AJ145" s="62"/>
      <c r="AK145" s="62"/>
      <c r="AL145" s="62"/>
      <c r="AM145" s="62"/>
    </row>
    <row r="146" spans="2:44">
      <c r="B146" s="11"/>
      <c r="C146" s="2"/>
      <c r="D146" s="2"/>
      <c r="E146" s="2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15"/>
      <c r="AF146" s="62"/>
      <c r="AG146" s="62"/>
      <c r="AH146" s="62"/>
      <c r="AI146" s="62"/>
      <c r="AJ146" s="62"/>
      <c r="AK146" s="62"/>
      <c r="AL146" s="62"/>
      <c r="AM146" s="62"/>
    </row>
    <row r="147" spans="2:44">
      <c r="B147" s="156" t="s">
        <v>22</v>
      </c>
      <c r="C147" s="2"/>
      <c r="D147" s="2"/>
      <c r="E147" s="2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15"/>
      <c r="AF147" s="62"/>
      <c r="AG147" s="62"/>
      <c r="AH147" s="62"/>
      <c r="AI147" s="62"/>
      <c r="AJ147" s="62"/>
      <c r="AK147" s="62"/>
      <c r="AL147" s="62"/>
      <c r="AM147" s="62"/>
    </row>
    <row r="148" spans="2:44" s="27" customFormat="1">
      <c r="B148" s="36" t="s">
        <v>391</v>
      </c>
      <c r="F148" s="158">
        <f>F149+F150</f>
        <v>1.71</v>
      </c>
      <c r="G148" s="158">
        <f t="shared" ref="G148:AD148" ca="1" si="105">G149+G150</f>
        <v>1.71</v>
      </c>
      <c r="H148" s="158">
        <f t="shared" ca="1" si="105"/>
        <v>2.5499999999999998</v>
      </c>
      <c r="I148" s="158">
        <f t="shared" ca="1" si="105"/>
        <v>2.5499999999999998</v>
      </c>
      <c r="J148" s="158">
        <f t="shared" ca="1" si="105"/>
        <v>5.6385000000000005</v>
      </c>
      <c r="K148" s="158">
        <f t="shared" ca="1" si="105"/>
        <v>5.6385000000000005</v>
      </c>
      <c r="L148" s="158">
        <f t="shared" ca="1" si="105"/>
        <v>5.6385000000000005</v>
      </c>
      <c r="M148" s="158">
        <f t="shared" ca="1" si="105"/>
        <v>5.6385000000000005</v>
      </c>
      <c r="N148" s="158">
        <f t="shared" ca="1" si="105"/>
        <v>5.9204249999999998</v>
      </c>
      <c r="O148" s="158">
        <f t="shared" ca="1" si="105"/>
        <v>5.9204249999999998</v>
      </c>
      <c r="P148" s="158">
        <f t="shared" ca="1" si="105"/>
        <v>5.9204249999999998</v>
      </c>
      <c r="Q148" s="158">
        <f t="shared" ca="1" si="105"/>
        <v>5.9204249999999998</v>
      </c>
      <c r="R148" s="158">
        <f t="shared" ca="1" si="105"/>
        <v>6.2164462500000006</v>
      </c>
      <c r="S148" s="158">
        <f t="shared" ca="1" si="105"/>
        <v>6.2164462500000006</v>
      </c>
      <c r="T148" s="158">
        <f t="shared" ca="1" si="105"/>
        <v>6.2164462500000006</v>
      </c>
      <c r="U148" s="158">
        <f t="shared" ca="1" si="105"/>
        <v>6.2164462500000006</v>
      </c>
      <c r="V148" s="158">
        <f t="shared" ca="1" si="105"/>
        <v>6.5272685624999998</v>
      </c>
      <c r="W148" s="158">
        <f t="shared" ca="1" si="105"/>
        <v>6.5272685624999998</v>
      </c>
      <c r="X148" s="158">
        <f t="shared" ca="1" si="105"/>
        <v>6.5272685624999998</v>
      </c>
      <c r="Y148" s="158">
        <f t="shared" ca="1" si="105"/>
        <v>6.5272685624999998</v>
      </c>
      <c r="Z148" s="158">
        <f t="shared" ca="1" si="105"/>
        <v>6.8536319906250007</v>
      </c>
      <c r="AA148" s="158">
        <f t="shared" ca="1" si="105"/>
        <v>6.8536319906250007</v>
      </c>
      <c r="AB148" s="158">
        <f t="shared" ca="1" si="105"/>
        <v>6.8536319906250007</v>
      </c>
      <c r="AC148" s="158">
        <f t="shared" ca="1" si="105"/>
        <v>6.8536319906250007</v>
      </c>
      <c r="AD148" s="158">
        <f t="shared" ca="1" si="105"/>
        <v>7.1963135901562492</v>
      </c>
      <c r="AE148" s="115"/>
      <c r="AF148" s="62"/>
      <c r="AG148" s="62"/>
      <c r="AH148" s="62"/>
      <c r="AI148" s="62"/>
      <c r="AJ148" s="62"/>
      <c r="AK148" s="62"/>
      <c r="AL148" s="62"/>
      <c r="AM148" s="62"/>
      <c r="AR148" s="42"/>
    </row>
    <row r="149" spans="2:44">
      <c r="B149" s="52" t="s">
        <v>122</v>
      </c>
      <c r="C149" s="2"/>
      <c r="D149" s="2"/>
      <c r="E149" s="2"/>
      <c r="F149" s="141">
        <f>SUMPRODUCT(Assumptions!$C$214:$C$217,Assumptions!$D$214:$D$217,Assumptions!F214:F217)*Assumptions!F$212/million</f>
        <v>1.41</v>
      </c>
      <c r="G149" s="141">
        <f ca="1">SUMPRODUCT(Assumptions!$C$214:$C$217,Assumptions!$D$214:$D$217,Assumptions!G214:G217)*Assumptions!G$212/million</f>
        <v>1.41</v>
      </c>
      <c r="H149" s="141">
        <f ca="1">SUMPRODUCT(Assumptions!$C$214:$C$217,Assumptions!$D$214:$D$217,Assumptions!H214:H217)*Assumptions!H$212/million</f>
        <v>2.0099999999999998</v>
      </c>
      <c r="I149" s="141">
        <f ca="1">SUMPRODUCT(Assumptions!$C$214:$C$217,Assumptions!$D$214:$D$217,Assumptions!I214:I217)*Assumptions!I$212/million</f>
        <v>2.0099999999999998</v>
      </c>
      <c r="J149" s="141">
        <f ca="1">SUMPRODUCT(Assumptions!$C$214:$C$217,Assumptions!$D$214:$D$217,Assumptions!J214:J217)*Assumptions!J$212/million</f>
        <v>4.1265000000000001</v>
      </c>
      <c r="K149" s="141">
        <f ca="1">SUMPRODUCT(Assumptions!$C$214:$C$217,Assumptions!$D$214:$D$217,Assumptions!K214:K217)*Assumptions!K$212/million</f>
        <v>4.1265000000000001</v>
      </c>
      <c r="L149" s="141">
        <f ca="1">SUMPRODUCT(Assumptions!$C$214:$C$217,Assumptions!$D$214:$D$217,Assumptions!L214:L217)*Assumptions!L$212/million</f>
        <v>4.1265000000000001</v>
      </c>
      <c r="M149" s="141">
        <f ca="1">SUMPRODUCT(Assumptions!$C$214:$C$217,Assumptions!$D$214:$D$217,Assumptions!M214:M217)*Assumptions!M$212/million</f>
        <v>4.1265000000000001</v>
      </c>
      <c r="N149" s="141">
        <f ca="1">SUMPRODUCT(Assumptions!$C$214:$C$217,Assumptions!$D$214:$D$217,Assumptions!N214:N217)*Assumptions!N$212/million</f>
        <v>4.3328249999999997</v>
      </c>
      <c r="O149" s="141">
        <f ca="1">SUMPRODUCT(Assumptions!$C$214:$C$217,Assumptions!$D$214:$D$217,Assumptions!O214:O217)*Assumptions!O$212/million</f>
        <v>4.3328249999999997</v>
      </c>
      <c r="P149" s="141">
        <f ca="1">SUMPRODUCT(Assumptions!$C$214:$C$217,Assumptions!$D$214:$D$217,Assumptions!P214:P217)*Assumptions!P$212/million</f>
        <v>4.3328249999999997</v>
      </c>
      <c r="Q149" s="141">
        <f ca="1">SUMPRODUCT(Assumptions!$C$214:$C$217,Assumptions!$D$214:$D$217,Assumptions!Q214:Q217)*Assumptions!Q$212/million</f>
        <v>4.3328249999999997</v>
      </c>
      <c r="R149" s="141">
        <f ca="1">SUMPRODUCT(Assumptions!$C$214:$C$217,Assumptions!$D$214:$D$217,Assumptions!R214:R217)*Assumptions!R$212/million</f>
        <v>4.5494662500000009</v>
      </c>
      <c r="S149" s="141">
        <f ca="1">SUMPRODUCT(Assumptions!$C$214:$C$217,Assumptions!$D$214:$D$217,Assumptions!S214:S217)*Assumptions!S$212/million</f>
        <v>4.5494662500000009</v>
      </c>
      <c r="T149" s="141">
        <f ca="1">SUMPRODUCT(Assumptions!$C$214:$C$217,Assumptions!$D$214:$D$217,Assumptions!T214:T217)*Assumptions!T$212/million</f>
        <v>4.5494662500000009</v>
      </c>
      <c r="U149" s="141">
        <f ca="1">SUMPRODUCT(Assumptions!$C$214:$C$217,Assumptions!$D$214:$D$217,Assumptions!U214:U217)*Assumptions!U$212/million</f>
        <v>4.5494662500000009</v>
      </c>
      <c r="V149" s="141">
        <f ca="1">SUMPRODUCT(Assumptions!$C$214:$C$217,Assumptions!$D$214:$D$217,Assumptions!V214:V217)*Assumptions!V$212/million</f>
        <v>4.7769395625</v>
      </c>
      <c r="W149" s="141">
        <f ca="1">SUMPRODUCT(Assumptions!$C$214:$C$217,Assumptions!$D$214:$D$217,Assumptions!W214:W217)*Assumptions!W$212/million</f>
        <v>4.7769395625</v>
      </c>
      <c r="X149" s="141">
        <f ca="1">SUMPRODUCT(Assumptions!$C$214:$C$217,Assumptions!$D$214:$D$217,Assumptions!X214:X217)*Assumptions!X$212/million</f>
        <v>4.7769395625</v>
      </c>
      <c r="Y149" s="141">
        <f ca="1">SUMPRODUCT(Assumptions!$C$214:$C$217,Assumptions!$D$214:$D$217,Assumptions!Y214:Y217)*Assumptions!Y$212/million</f>
        <v>4.7769395625</v>
      </c>
      <c r="Z149" s="141">
        <f ca="1">SUMPRODUCT(Assumptions!$C$214:$C$217,Assumptions!$D$214:$D$217,Assumptions!Z214:Z217)*Assumptions!Z$212/million</f>
        <v>5.0157865406250002</v>
      </c>
      <c r="AA149" s="141">
        <f ca="1">SUMPRODUCT(Assumptions!$C$214:$C$217,Assumptions!$D$214:$D$217,Assumptions!AA214:AA217)*Assumptions!AA$212/million</f>
        <v>5.0157865406250002</v>
      </c>
      <c r="AB149" s="141">
        <f ca="1">SUMPRODUCT(Assumptions!$C$214:$C$217,Assumptions!$D$214:$D$217,Assumptions!AB214:AB217)*Assumptions!AB$212/million</f>
        <v>5.0157865406250002</v>
      </c>
      <c r="AC149" s="141">
        <f ca="1">SUMPRODUCT(Assumptions!$C$214:$C$217,Assumptions!$D$214:$D$217,Assumptions!AC214:AC217)*Assumptions!AC$212/million</f>
        <v>5.0157865406250002</v>
      </c>
      <c r="AD149" s="141">
        <f ca="1">SUMPRODUCT(Assumptions!$C$214:$C$217,Assumptions!$D$214:$D$217,Assumptions!AD214:AD217)*Assumptions!AD$212/million</f>
        <v>5.2665758676562495</v>
      </c>
      <c r="AE149" s="115"/>
      <c r="AF149" s="62"/>
      <c r="AG149" s="62"/>
      <c r="AH149" s="62"/>
      <c r="AI149" s="62"/>
      <c r="AJ149" s="62"/>
      <c r="AK149" s="62"/>
      <c r="AL149" s="62"/>
      <c r="AM149" s="62"/>
    </row>
    <row r="150" spans="2:44">
      <c r="B150" s="52" t="s">
        <v>123</v>
      </c>
      <c r="C150" s="2"/>
      <c r="D150" s="2"/>
      <c r="E150" s="2"/>
      <c r="F150" s="141">
        <f>SUMPRODUCT(Assumptions!$C$222:$C$225,Assumptions!$D$222:$D$225,Assumptions!F215:F218)*Assumptions!F$212/10^6</f>
        <v>0.3</v>
      </c>
      <c r="G150" s="141">
        <f ca="1">SUMPRODUCT(Assumptions!$C$222:$C$225,Assumptions!$D$222:$D$225,Assumptions!G215:G218)*Assumptions!G$212/10^6</f>
        <v>0.3</v>
      </c>
      <c r="H150" s="141">
        <f ca="1">SUMPRODUCT(Assumptions!$C$222:$C$225,Assumptions!$D$222:$D$225,Assumptions!H215:H218)*Assumptions!H$212/10^6</f>
        <v>0.54</v>
      </c>
      <c r="I150" s="141">
        <f ca="1">SUMPRODUCT(Assumptions!$C$222:$C$225,Assumptions!$D$222:$D$225,Assumptions!I215:I218)*Assumptions!I$212/10^6</f>
        <v>0.54</v>
      </c>
      <c r="J150" s="141">
        <f ca="1">SUMPRODUCT(Assumptions!$C$222:$C$225,Assumptions!$D$222:$D$225,Assumptions!J215:J218)*Assumptions!J$212/10^6</f>
        <v>1.512</v>
      </c>
      <c r="K150" s="141">
        <f ca="1">SUMPRODUCT(Assumptions!$C$222:$C$225,Assumptions!$D$222:$D$225,Assumptions!K215:K218)*Assumptions!K$212/10^6</f>
        <v>1.512</v>
      </c>
      <c r="L150" s="141">
        <f ca="1">SUMPRODUCT(Assumptions!$C$222:$C$225,Assumptions!$D$222:$D$225,Assumptions!L215:L218)*Assumptions!L$212/10^6</f>
        <v>1.512</v>
      </c>
      <c r="M150" s="141">
        <f ca="1">SUMPRODUCT(Assumptions!$C$222:$C$225,Assumptions!$D$222:$D$225,Assumptions!M215:M218)*Assumptions!M$212/10^6</f>
        <v>1.512</v>
      </c>
      <c r="N150" s="141">
        <f ca="1">SUMPRODUCT(Assumptions!$C$222:$C$225,Assumptions!$D$222:$D$225,Assumptions!N215:N218)*Assumptions!N$212/10^6</f>
        <v>1.5875999999999999</v>
      </c>
      <c r="O150" s="141">
        <f ca="1">SUMPRODUCT(Assumptions!$C$222:$C$225,Assumptions!$D$222:$D$225,Assumptions!O215:O218)*Assumptions!O$212/10^6</f>
        <v>1.5875999999999999</v>
      </c>
      <c r="P150" s="141">
        <f ca="1">SUMPRODUCT(Assumptions!$C$222:$C$225,Assumptions!$D$222:$D$225,Assumptions!P215:P218)*Assumptions!P$212/10^6</f>
        <v>1.5875999999999999</v>
      </c>
      <c r="Q150" s="141">
        <f ca="1">SUMPRODUCT(Assumptions!$C$222:$C$225,Assumptions!$D$222:$D$225,Assumptions!Q215:Q218)*Assumptions!Q$212/10^6</f>
        <v>1.5875999999999999</v>
      </c>
      <c r="R150" s="141">
        <f ca="1">SUMPRODUCT(Assumptions!$C$222:$C$225,Assumptions!$D$222:$D$225,Assumptions!R215:R218)*Assumptions!R$212/10^6</f>
        <v>1.6669800000000001</v>
      </c>
      <c r="S150" s="141">
        <f ca="1">SUMPRODUCT(Assumptions!$C$222:$C$225,Assumptions!$D$222:$D$225,Assumptions!S215:S218)*Assumptions!S$212/10^6</f>
        <v>1.6669800000000001</v>
      </c>
      <c r="T150" s="141">
        <f ca="1">SUMPRODUCT(Assumptions!$C$222:$C$225,Assumptions!$D$222:$D$225,Assumptions!T215:T218)*Assumptions!T$212/10^6</f>
        <v>1.6669800000000001</v>
      </c>
      <c r="U150" s="141">
        <f ca="1">SUMPRODUCT(Assumptions!$C$222:$C$225,Assumptions!$D$222:$D$225,Assumptions!U215:U218)*Assumptions!U$212/10^6</f>
        <v>1.6669800000000001</v>
      </c>
      <c r="V150" s="141">
        <f ca="1">SUMPRODUCT(Assumptions!$C$222:$C$225,Assumptions!$D$222:$D$225,Assumptions!V215:V218)*Assumptions!V$212/10^6</f>
        <v>1.750329</v>
      </c>
      <c r="W150" s="141">
        <f ca="1">SUMPRODUCT(Assumptions!$C$222:$C$225,Assumptions!$D$222:$D$225,Assumptions!W215:W218)*Assumptions!W$212/10^6</f>
        <v>1.750329</v>
      </c>
      <c r="X150" s="141">
        <f ca="1">SUMPRODUCT(Assumptions!$C$222:$C$225,Assumptions!$D$222:$D$225,Assumptions!X215:X218)*Assumptions!X$212/10^6</f>
        <v>1.750329</v>
      </c>
      <c r="Y150" s="141">
        <f ca="1">SUMPRODUCT(Assumptions!$C$222:$C$225,Assumptions!$D$222:$D$225,Assumptions!Y215:Y218)*Assumptions!Y$212/10^6</f>
        <v>1.750329</v>
      </c>
      <c r="Z150" s="141">
        <f ca="1">SUMPRODUCT(Assumptions!$C$222:$C$225,Assumptions!$D$222:$D$225,Assumptions!Z215:Z218)*Assumptions!Z$212/10^6</f>
        <v>1.8378454500000001</v>
      </c>
      <c r="AA150" s="141">
        <f ca="1">SUMPRODUCT(Assumptions!$C$222:$C$225,Assumptions!$D$222:$D$225,Assumptions!AA215:AA218)*Assumptions!AA$212/10^6</f>
        <v>1.8378454500000001</v>
      </c>
      <c r="AB150" s="141">
        <f ca="1">SUMPRODUCT(Assumptions!$C$222:$C$225,Assumptions!$D$222:$D$225,Assumptions!AB215:AB218)*Assumptions!AB$212/10^6</f>
        <v>1.8378454500000001</v>
      </c>
      <c r="AC150" s="141">
        <f ca="1">SUMPRODUCT(Assumptions!$C$222:$C$225,Assumptions!$D$222:$D$225,Assumptions!AC215:AC218)*Assumptions!AC$212/10^6</f>
        <v>1.8378454500000001</v>
      </c>
      <c r="AD150" s="141">
        <f ca="1">SUMPRODUCT(Assumptions!$C$222:$C$225,Assumptions!$D$222:$D$225,Assumptions!AD215:AD218)*Assumptions!AD$212/10^6</f>
        <v>1.9297377224999999</v>
      </c>
      <c r="AE150" s="115"/>
      <c r="AF150" s="62"/>
      <c r="AG150" s="62"/>
      <c r="AH150" s="62"/>
      <c r="AI150" s="62"/>
      <c r="AJ150" s="62"/>
      <c r="AK150" s="62"/>
      <c r="AL150" s="62"/>
      <c r="AM150" s="62"/>
    </row>
    <row r="151" spans="2:44">
      <c r="C151" s="2"/>
      <c r="D151" s="2"/>
      <c r="E151" s="2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15"/>
      <c r="AF151" s="62"/>
      <c r="AG151" s="62"/>
      <c r="AH151" s="62"/>
      <c r="AI151" s="62"/>
      <c r="AJ151" s="62"/>
      <c r="AK151" s="62"/>
      <c r="AL151" s="62"/>
      <c r="AM151" s="62"/>
    </row>
    <row r="152" spans="2:44">
      <c r="B152" s="156" t="s">
        <v>16</v>
      </c>
      <c r="C152" s="2"/>
      <c r="D152" s="2"/>
      <c r="E152" s="2"/>
      <c r="F152" s="141">
        <f>SUMPRODUCT(Assumptions!$D$231:$D$232,Assumptions!$E$231:$E$232)*Assumptions!F$212/million+SUM(Assumptions!$D$233:$D$234)/million</f>
        <v>2.625</v>
      </c>
      <c r="G152" s="141">
        <f ca="1">SUMPRODUCT(Assumptions!$D$231:$D$232,Assumptions!$E$231:$E$232)*Assumptions!G$212/million+SUM(Assumptions!$D$233:$D$234)/million</f>
        <v>2.625</v>
      </c>
      <c r="H152" s="141">
        <f ca="1">SUMPRODUCT(Assumptions!$D$231:$D$232,Assumptions!$E$231:$E$232)*Assumptions!H$212/million+SUM(Assumptions!$D$233:$D$234)/million</f>
        <v>2.625</v>
      </c>
      <c r="I152" s="141">
        <f ca="1">SUMPRODUCT(Assumptions!$D$231:$D$232,Assumptions!$E$231:$E$232)*Assumptions!I$212/million+SUM(Assumptions!$D$233:$D$234)/million</f>
        <v>2.625</v>
      </c>
      <c r="J152" s="141">
        <f ca="1">SUMPRODUCT(Assumptions!$D$231:$D$232,Assumptions!$E$231:$E$232)*Assumptions!J$212/million+SUM(Assumptions!$D$233:$D$234)/million</f>
        <v>2.7370000000000001</v>
      </c>
      <c r="K152" s="141">
        <f ca="1">SUMPRODUCT(Assumptions!$D$231:$D$232,Assumptions!$E$231:$E$232)*Assumptions!K$212/million+SUM(Assumptions!$D$233:$D$234)/million</f>
        <v>2.7370000000000001</v>
      </c>
      <c r="L152" s="141">
        <f ca="1">SUMPRODUCT(Assumptions!$D$231:$D$232,Assumptions!$E$231:$E$232)*Assumptions!L$212/million+SUM(Assumptions!$D$233:$D$234)/million</f>
        <v>2.7370000000000001</v>
      </c>
      <c r="M152" s="141">
        <f ca="1">SUMPRODUCT(Assumptions!$D$231:$D$232,Assumptions!$E$231:$E$232)*Assumptions!M$212/million+SUM(Assumptions!$D$233:$D$234)/million</f>
        <v>2.7370000000000001</v>
      </c>
      <c r="N152" s="141">
        <f ca="1">SUMPRODUCT(Assumptions!$D$231:$D$232,Assumptions!$E$231:$E$232)*Assumptions!N$212/million+SUM(Assumptions!$D$233:$D$234)/million</f>
        <v>2.8545999999999996</v>
      </c>
      <c r="O152" s="141">
        <f ca="1">SUMPRODUCT(Assumptions!$D$231:$D$232,Assumptions!$E$231:$E$232)*Assumptions!O$212/million+SUM(Assumptions!$D$233:$D$234)/million</f>
        <v>2.8545999999999996</v>
      </c>
      <c r="P152" s="141">
        <f ca="1">SUMPRODUCT(Assumptions!$D$231:$D$232,Assumptions!$E$231:$E$232)*Assumptions!P$212/million+SUM(Assumptions!$D$233:$D$234)/million</f>
        <v>2.8545999999999996</v>
      </c>
      <c r="Q152" s="141">
        <f ca="1">SUMPRODUCT(Assumptions!$D$231:$D$232,Assumptions!$E$231:$E$232)*Assumptions!Q$212/million+SUM(Assumptions!$D$233:$D$234)/million</f>
        <v>2.8545999999999996</v>
      </c>
      <c r="R152" s="141">
        <f ca="1">SUMPRODUCT(Assumptions!$D$231:$D$232,Assumptions!$E$231:$E$232)*Assumptions!R$212/million+SUM(Assumptions!$D$233:$D$234)/million</f>
        <v>2.9780800000000003</v>
      </c>
      <c r="S152" s="141">
        <f ca="1">SUMPRODUCT(Assumptions!$D$231:$D$232,Assumptions!$E$231:$E$232)*Assumptions!S$212/million+SUM(Assumptions!$D$233:$D$234)/million</f>
        <v>2.9780800000000003</v>
      </c>
      <c r="T152" s="141">
        <f ca="1">SUMPRODUCT(Assumptions!$D$231:$D$232,Assumptions!$E$231:$E$232)*Assumptions!T$212/million+SUM(Assumptions!$D$233:$D$234)/million</f>
        <v>2.9780800000000003</v>
      </c>
      <c r="U152" s="141">
        <f ca="1">SUMPRODUCT(Assumptions!$D$231:$D$232,Assumptions!$E$231:$E$232)*Assumptions!U$212/million+SUM(Assumptions!$D$233:$D$234)/million</f>
        <v>2.9780800000000003</v>
      </c>
      <c r="V152" s="141">
        <f ca="1">SUMPRODUCT(Assumptions!$D$231:$D$232,Assumptions!$E$231:$E$232)*Assumptions!V$212/million+SUM(Assumptions!$D$233:$D$234)/million</f>
        <v>3.1077339999999998</v>
      </c>
      <c r="W152" s="141">
        <f ca="1">SUMPRODUCT(Assumptions!$D$231:$D$232,Assumptions!$E$231:$E$232)*Assumptions!W$212/million+SUM(Assumptions!$D$233:$D$234)/million</f>
        <v>3.1077339999999998</v>
      </c>
      <c r="X152" s="141">
        <f ca="1">SUMPRODUCT(Assumptions!$D$231:$D$232,Assumptions!$E$231:$E$232)*Assumptions!X$212/million+SUM(Assumptions!$D$233:$D$234)/million</f>
        <v>3.1077339999999998</v>
      </c>
      <c r="Y152" s="141">
        <f ca="1">SUMPRODUCT(Assumptions!$D$231:$D$232,Assumptions!$E$231:$E$232)*Assumptions!Y$212/million+SUM(Assumptions!$D$233:$D$234)/million</f>
        <v>3.1077339999999998</v>
      </c>
      <c r="Z152" s="141">
        <f ca="1">SUMPRODUCT(Assumptions!$D$231:$D$232,Assumptions!$E$231:$E$232)*Assumptions!Z$212/million+SUM(Assumptions!$D$233:$D$234)/million</f>
        <v>3.2438707000000004</v>
      </c>
      <c r="AA152" s="141">
        <f ca="1">SUMPRODUCT(Assumptions!$D$231:$D$232,Assumptions!$E$231:$E$232)*Assumptions!AA$212/million+SUM(Assumptions!$D$233:$D$234)/million</f>
        <v>3.2438707000000004</v>
      </c>
      <c r="AB152" s="141">
        <f ca="1">SUMPRODUCT(Assumptions!$D$231:$D$232,Assumptions!$E$231:$E$232)*Assumptions!AB$212/million+SUM(Assumptions!$D$233:$D$234)/million</f>
        <v>3.2438707000000004</v>
      </c>
      <c r="AC152" s="141">
        <f ca="1">SUMPRODUCT(Assumptions!$D$231:$D$232,Assumptions!$E$231:$E$232)*Assumptions!AC$212/million+SUM(Assumptions!$D$233:$D$234)/million</f>
        <v>3.2438707000000004</v>
      </c>
      <c r="AD152" s="141">
        <f ca="1">SUMPRODUCT(Assumptions!$D$231:$D$232,Assumptions!$E$231:$E$232)*Assumptions!AD$212/million+SUM(Assumptions!$D$233:$D$234)/million</f>
        <v>3.3868142350000001</v>
      </c>
      <c r="AE152" s="115"/>
      <c r="AF152" s="62"/>
      <c r="AG152" s="62"/>
      <c r="AH152" s="62"/>
      <c r="AI152" s="62"/>
      <c r="AJ152" s="62"/>
      <c r="AK152" s="62"/>
      <c r="AL152" s="62"/>
      <c r="AM152" s="62"/>
    </row>
    <row r="153" spans="2:44">
      <c r="B153" s="213"/>
      <c r="C153" s="2"/>
      <c r="D153" s="2"/>
      <c r="E153" s="2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15"/>
      <c r="AF153" s="62"/>
      <c r="AG153" s="62"/>
      <c r="AH153" s="62"/>
      <c r="AI153" s="62"/>
      <c r="AJ153" s="62"/>
      <c r="AK153" s="62"/>
      <c r="AL153" s="62"/>
      <c r="AM153" s="62"/>
    </row>
    <row r="154" spans="2:44">
      <c r="B154" s="156" t="str">
        <f>Assumptions!B237</f>
        <v>R&amp;D Expenses</v>
      </c>
      <c r="C154" s="2"/>
      <c r="D154" s="2"/>
      <c r="E154" s="2"/>
      <c r="F154" s="141">
        <f>Assumptions!$D$238*USD_to_INR*Monthly_to_quarterly*Assumptions!F$212/million</f>
        <v>2.1</v>
      </c>
      <c r="G154" s="141">
        <f ca="1">Assumptions!$D$238*USD_to_INR*Monthly_to_quarterly*Assumptions!G$212/million</f>
        <v>2.1</v>
      </c>
      <c r="H154" s="141">
        <f ca="1">Assumptions!$D$238*USD_to_INR*Monthly_to_quarterly*Assumptions!H$212/million</f>
        <v>2.1</v>
      </c>
      <c r="I154" s="141">
        <f ca="1">Assumptions!$D$238*USD_to_INR*Monthly_to_quarterly*Assumptions!I$212/million</f>
        <v>2.1</v>
      </c>
      <c r="J154" s="141">
        <f ca="1">Assumptions!$D$238*USD_to_INR*Monthly_to_quarterly*Assumptions!J$212/million</f>
        <v>2.2050000000000001</v>
      </c>
      <c r="K154" s="141">
        <f ca="1">Assumptions!$D$238*USD_to_INR*Monthly_to_quarterly*Assumptions!K$212/million</f>
        <v>2.2050000000000001</v>
      </c>
      <c r="L154" s="141">
        <f ca="1">Assumptions!$D$238*USD_to_INR*Monthly_to_quarterly*Assumptions!L$212/million</f>
        <v>2.2050000000000001</v>
      </c>
      <c r="M154" s="141">
        <f ca="1">Assumptions!$D$238*USD_to_INR*Monthly_to_quarterly*Assumptions!M$212/million</f>
        <v>2.2050000000000001</v>
      </c>
      <c r="N154" s="141">
        <f ca="1">Assumptions!$D$238*USD_to_INR*Monthly_to_quarterly*Assumptions!N$212/million</f>
        <v>2.3152499999999998</v>
      </c>
      <c r="O154" s="141">
        <f ca="1">Assumptions!$D$238*USD_to_INR*Monthly_to_quarterly*Assumptions!O$212/million</f>
        <v>2.3152499999999998</v>
      </c>
      <c r="P154" s="141">
        <f ca="1">Assumptions!$D$238*USD_to_INR*Monthly_to_quarterly*Assumptions!P$212/million</f>
        <v>2.3152499999999998</v>
      </c>
      <c r="Q154" s="141">
        <f ca="1">Assumptions!$D$238*USD_to_INR*Monthly_to_quarterly*Assumptions!Q$212/million</f>
        <v>2.3152499999999998</v>
      </c>
      <c r="R154" s="141">
        <f ca="1">Assumptions!$D$238*USD_to_INR*Monthly_to_quarterly*Assumptions!R$212/million</f>
        <v>2.4310125000000005</v>
      </c>
      <c r="S154" s="141">
        <f ca="1">Assumptions!$D$238*USD_to_INR*Monthly_to_quarterly*Assumptions!S$212/million</f>
        <v>2.4310125000000005</v>
      </c>
      <c r="T154" s="141">
        <f ca="1">Assumptions!$D$238*USD_to_INR*Monthly_to_quarterly*Assumptions!T$212/million</f>
        <v>2.4310125000000005</v>
      </c>
      <c r="U154" s="141">
        <f ca="1">Assumptions!$D$238*USD_to_INR*Monthly_to_quarterly*Assumptions!U$212/million</f>
        <v>2.4310125000000005</v>
      </c>
      <c r="V154" s="141">
        <f ca="1">Assumptions!$D$238*USD_to_INR*Monthly_to_quarterly*Assumptions!V$212/million</f>
        <v>2.5525631249999998</v>
      </c>
      <c r="W154" s="141">
        <f ca="1">Assumptions!$D$238*USD_to_INR*Monthly_to_quarterly*Assumptions!W$212/million</f>
        <v>2.5525631249999998</v>
      </c>
      <c r="X154" s="141">
        <f ca="1">Assumptions!$D$238*USD_to_INR*Monthly_to_quarterly*Assumptions!X$212/million</f>
        <v>2.5525631249999998</v>
      </c>
      <c r="Y154" s="141">
        <f ca="1">Assumptions!$D$238*USD_to_INR*Monthly_to_quarterly*Assumptions!Y$212/million</f>
        <v>2.5525631249999998</v>
      </c>
      <c r="Z154" s="141">
        <f ca="1">Assumptions!$D$238*USD_to_INR*Monthly_to_quarterly*Assumptions!Z$212/million</f>
        <v>2.6801912812500004</v>
      </c>
      <c r="AA154" s="141">
        <f ca="1">Assumptions!$D$238*USD_to_INR*Monthly_to_quarterly*Assumptions!AA$212/million</f>
        <v>2.6801912812500004</v>
      </c>
      <c r="AB154" s="141">
        <f ca="1">Assumptions!$D$238*USD_to_INR*Monthly_to_quarterly*Assumptions!AB$212/million</f>
        <v>2.6801912812500004</v>
      </c>
      <c r="AC154" s="141">
        <f ca="1">Assumptions!$D$238*USD_to_INR*Monthly_to_quarterly*Assumptions!AC$212/million</f>
        <v>2.6801912812500004</v>
      </c>
      <c r="AD154" s="141">
        <f ca="1">Assumptions!$D$238*USD_to_INR*Monthly_to_quarterly*Assumptions!AD$212/million</f>
        <v>2.8142008453125</v>
      </c>
      <c r="AE154" s="115"/>
      <c r="AF154" s="62"/>
      <c r="AG154" s="62"/>
      <c r="AH154" s="62"/>
      <c r="AI154" s="62"/>
      <c r="AJ154" s="62"/>
      <c r="AK154" s="62"/>
      <c r="AL154" s="62"/>
      <c r="AM154" s="62"/>
    </row>
    <row r="155" spans="2:44" s="6" customFormat="1">
      <c r="B155" s="92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15"/>
      <c r="AF155" s="62"/>
      <c r="AG155" s="62"/>
      <c r="AH155" s="62"/>
      <c r="AI155" s="62"/>
      <c r="AJ155" s="62"/>
      <c r="AK155" s="62"/>
      <c r="AL155" s="62"/>
      <c r="AM155" s="62"/>
      <c r="AR155" s="20"/>
    </row>
    <row r="156" spans="2:44" s="6" customFormat="1">
      <c r="B156" s="156" t="str">
        <f>Assumptions!B241</f>
        <v>Rent &amp; Admin Expenses</v>
      </c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15"/>
      <c r="AF156" s="62"/>
      <c r="AG156" s="62"/>
      <c r="AH156" s="62"/>
      <c r="AI156" s="62"/>
      <c r="AJ156" s="62"/>
      <c r="AK156" s="62"/>
      <c r="AL156" s="62"/>
      <c r="AM156" s="62"/>
      <c r="AR156" s="20"/>
    </row>
    <row r="157" spans="2:44">
      <c r="B157" s="11" t="s">
        <v>20</v>
      </c>
      <c r="C157" s="2"/>
      <c r="D157" s="2"/>
      <c r="E157" s="2"/>
      <c r="F157" s="141">
        <f>SUM(Assumptions!$D$245:$D$246)*Assumptions!F243*Monthly_to_quarterly/million</f>
        <v>1.35</v>
      </c>
      <c r="G157" s="141">
        <f ca="1">SUM(Assumptions!$D$245:$D$246)*Assumptions!G243*Monthly_to_quarterly/million</f>
        <v>1.35</v>
      </c>
      <c r="H157" s="141">
        <f ca="1">SUM(Assumptions!$D$245:$D$246)*Assumptions!H243*Monthly_to_quarterly/million</f>
        <v>1.35</v>
      </c>
      <c r="I157" s="141">
        <f ca="1">SUM(Assumptions!$D$245:$D$246)*Assumptions!I243*Monthly_to_quarterly/million</f>
        <v>1.35</v>
      </c>
      <c r="J157" s="141">
        <f ca="1">SUM(Assumptions!$D$245:$D$246)*Assumptions!J243*Monthly_to_quarterly/million</f>
        <v>1.4444999999999999</v>
      </c>
      <c r="K157" s="141">
        <f ca="1">SUM(Assumptions!$D$245:$D$246)*Assumptions!K243*Monthly_to_quarterly/million</f>
        <v>1.4444999999999999</v>
      </c>
      <c r="L157" s="141">
        <f ca="1">SUM(Assumptions!$D$245:$D$246)*Assumptions!L243*Monthly_to_quarterly/million</f>
        <v>1.4444999999999999</v>
      </c>
      <c r="M157" s="141">
        <f ca="1">SUM(Assumptions!$D$245:$D$246)*Assumptions!M243*Monthly_to_quarterly/million</f>
        <v>1.4444999999999999</v>
      </c>
      <c r="N157" s="141">
        <f ca="1">SUM(Assumptions!$D$245:$D$246)*Assumptions!N243*Monthly_to_quarterly/million</f>
        <v>1.545615</v>
      </c>
      <c r="O157" s="141">
        <f ca="1">SUM(Assumptions!$D$245:$D$246)*Assumptions!O243*Monthly_to_quarterly/million</f>
        <v>1.545615</v>
      </c>
      <c r="P157" s="141">
        <f ca="1">SUM(Assumptions!$D$245:$D$246)*Assumptions!P243*Monthly_to_quarterly/million</f>
        <v>1.545615</v>
      </c>
      <c r="Q157" s="141">
        <f ca="1">SUM(Assumptions!$D$245:$D$246)*Assumptions!Q243*Monthly_to_quarterly/million</f>
        <v>1.545615</v>
      </c>
      <c r="R157" s="141">
        <f ca="1">SUM(Assumptions!$D$245:$D$246)*Assumptions!R243*Monthly_to_quarterly/million</f>
        <v>1.6538080500000003</v>
      </c>
      <c r="S157" s="141">
        <f ca="1">SUM(Assumptions!$D$245:$D$246)*Assumptions!S243*Monthly_to_quarterly/million</f>
        <v>1.6538080500000003</v>
      </c>
      <c r="T157" s="141">
        <f ca="1">SUM(Assumptions!$D$245:$D$246)*Assumptions!T243*Monthly_to_quarterly/million</f>
        <v>1.6538080500000003</v>
      </c>
      <c r="U157" s="141">
        <f ca="1">SUM(Assumptions!$D$245:$D$246)*Assumptions!U243*Monthly_to_quarterly/million</f>
        <v>1.6538080500000003</v>
      </c>
      <c r="V157" s="141">
        <f ca="1">SUM(Assumptions!$D$245:$D$246)*Assumptions!V243*Monthly_to_quarterly/million</f>
        <v>1.7695746134999999</v>
      </c>
      <c r="W157" s="141">
        <f ca="1">SUM(Assumptions!$D$245:$D$246)*Assumptions!W243*Monthly_to_quarterly/million</f>
        <v>1.7695746134999999</v>
      </c>
      <c r="X157" s="141">
        <f ca="1">SUM(Assumptions!$D$245:$D$246)*Assumptions!X243*Monthly_to_quarterly/million</f>
        <v>1.7695746134999999</v>
      </c>
      <c r="Y157" s="141">
        <f ca="1">SUM(Assumptions!$D$245:$D$246)*Assumptions!Y243*Monthly_to_quarterly/million</f>
        <v>1.7695746134999999</v>
      </c>
      <c r="Z157" s="141">
        <f ca="1">SUM(Assumptions!$D$245:$D$246)*Assumptions!Z243*Monthly_to_quarterly/million</f>
        <v>1.8934448364450003</v>
      </c>
      <c r="AA157" s="141">
        <f ca="1">SUM(Assumptions!$D$245:$D$246)*Assumptions!AA243*Monthly_to_quarterly/million</f>
        <v>1.8934448364450003</v>
      </c>
      <c r="AB157" s="141">
        <f ca="1">SUM(Assumptions!$D$245:$D$246)*Assumptions!AB243*Monthly_to_quarterly/million</f>
        <v>1.8934448364450003</v>
      </c>
      <c r="AC157" s="141">
        <f ca="1">SUM(Assumptions!$D$245:$D$246)*Assumptions!AC243*Monthly_to_quarterly/million</f>
        <v>1.8934448364450003</v>
      </c>
      <c r="AD157" s="141">
        <f ca="1">SUM(Assumptions!$D$245:$D$246)*Assumptions!AD243*Monthly_to_quarterly/million</f>
        <v>2.0259859749961504</v>
      </c>
      <c r="AE157" s="115"/>
      <c r="AF157" s="62"/>
      <c r="AG157" s="62"/>
      <c r="AH157" s="62"/>
      <c r="AI157" s="62"/>
      <c r="AJ157" s="62"/>
      <c r="AK157" s="62"/>
      <c r="AL157" s="62"/>
      <c r="AM157" s="62"/>
    </row>
    <row r="158" spans="2:44">
      <c r="B158" s="11" t="s">
        <v>130</v>
      </c>
      <c r="C158" s="2"/>
      <c r="D158" s="2"/>
      <c r="E158" s="2"/>
      <c r="F158" s="141">
        <f>Assumptions!$D$248*Num_of_offices*Assumptions!F243*Monthly_to_quarterly/million</f>
        <v>0.36</v>
      </c>
      <c r="G158" s="141">
        <f ca="1">Assumptions!$D$248*Num_of_offices*Assumptions!G243*Monthly_to_quarterly/million</f>
        <v>0.36</v>
      </c>
      <c r="H158" s="141">
        <f ca="1">Assumptions!$D$248*Num_of_offices*Assumptions!H243*Monthly_to_quarterly/million</f>
        <v>0.36</v>
      </c>
      <c r="I158" s="141">
        <f ca="1">Assumptions!$D$248*Num_of_offices*Assumptions!I243*Monthly_to_quarterly/million</f>
        <v>0.36</v>
      </c>
      <c r="J158" s="141">
        <f ca="1">Assumptions!$D$248*Num_of_offices*Assumptions!J243*Monthly_to_quarterly/million</f>
        <v>0.38520000000000004</v>
      </c>
      <c r="K158" s="141">
        <f ca="1">Assumptions!$D$248*Num_of_offices*Assumptions!K243*Monthly_to_quarterly/million</f>
        <v>0.38520000000000004</v>
      </c>
      <c r="L158" s="141">
        <f ca="1">Assumptions!$D$248*Num_of_offices*Assumptions!L243*Monthly_to_quarterly/million</f>
        <v>0.38520000000000004</v>
      </c>
      <c r="M158" s="141">
        <f ca="1">Assumptions!$D$248*Num_of_offices*Assumptions!M243*Monthly_to_quarterly/million</f>
        <v>0.38520000000000004</v>
      </c>
      <c r="N158" s="141">
        <f ca="1">Assumptions!$D$248*Num_of_offices*Assumptions!N243*Monthly_to_quarterly/million</f>
        <v>0.41216399999999997</v>
      </c>
      <c r="O158" s="141">
        <f ca="1">Assumptions!$D$248*Num_of_offices*Assumptions!O243*Monthly_to_quarterly/million</f>
        <v>0.41216399999999997</v>
      </c>
      <c r="P158" s="141">
        <f ca="1">Assumptions!$D$248*Num_of_offices*Assumptions!P243*Monthly_to_quarterly/million</f>
        <v>0.41216399999999997</v>
      </c>
      <c r="Q158" s="141">
        <f ca="1">Assumptions!$D$248*Num_of_offices*Assumptions!Q243*Monthly_to_quarterly/million</f>
        <v>0.41216399999999997</v>
      </c>
      <c r="R158" s="141">
        <f ca="1">Assumptions!$D$248*Num_of_offices*Assumptions!R243*Monthly_to_quarterly/million</f>
        <v>0.44101547999999996</v>
      </c>
      <c r="S158" s="141">
        <f ca="1">Assumptions!$D$248*Num_of_offices*Assumptions!S243*Monthly_to_quarterly/million</f>
        <v>0.44101547999999996</v>
      </c>
      <c r="T158" s="141">
        <f ca="1">Assumptions!$D$248*Num_of_offices*Assumptions!T243*Monthly_to_quarterly/million</f>
        <v>0.44101547999999996</v>
      </c>
      <c r="U158" s="141">
        <f ca="1">Assumptions!$D$248*Num_of_offices*Assumptions!U243*Monthly_to_quarterly/million</f>
        <v>0.44101547999999996</v>
      </c>
      <c r="V158" s="141">
        <f ca="1">Assumptions!$D$248*Num_of_offices*Assumptions!V243*Monthly_to_quarterly/million</f>
        <v>0.47188656359999998</v>
      </c>
      <c r="W158" s="141">
        <f ca="1">Assumptions!$D$248*Num_of_offices*Assumptions!W243*Monthly_to_quarterly/million</f>
        <v>0.47188656359999998</v>
      </c>
      <c r="X158" s="141">
        <f ca="1">Assumptions!$D$248*Num_of_offices*Assumptions!X243*Monthly_to_quarterly/million</f>
        <v>0.47188656359999998</v>
      </c>
      <c r="Y158" s="141">
        <f ca="1">Assumptions!$D$248*Num_of_offices*Assumptions!Y243*Monthly_to_quarterly/million</f>
        <v>0.47188656359999998</v>
      </c>
      <c r="Z158" s="141">
        <f ca="1">Assumptions!$D$248*Num_of_offices*Assumptions!Z243*Monthly_to_quarterly/million</f>
        <v>0.50491862305200008</v>
      </c>
      <c r="AA158" s="141">
        <f ca="1">Assumptions!$D$248*Num_of_offices*Assumptions!AA243*Monthly_to_quarterly/million</f>
        <v>0.50491862305200008</v>
      </c>
      <c r="AB158" s="141">
        <f ca="1">Assumptions!$D$248*Num_of_offices*Assumptions!AB243*Monthly_to_quarterly/million</f>
        <v>0.50491862305200008</v>
      </c>
      <c r="AC158" s="141">
        <f ca="1">Assumptions!$D$248*Num_of_offices*Assumptions!AC243*Monthly_to_quarterly/million</f>
        <v>0.50491862305200008</v>
      </c>
      <c r="AD158" s="141">
        <f ca="1">Assumptions!$D$248*Num_of_offices*Assumptions!AD243*Monthly_to_quarterly/million</f>
        <v>0.54026292666564002</v>
      </c>
      <c r="AE158" s="115"/>
      <c r="AF158" s="62"/>
      <c r="AG158" s="62"/>
      <c r="AH158" s="62"/>
      <c r="AI158" s="62"/>
      <c r="AJ158" s="62"/>
      <c r="AK158" s="62"/>
      <c r="AL158" s="62"/>
      <c r="AM158" s="62"/>
    </row>
    <row r="159" spans="2:44">
      <c r="B159" s="11" t="s">
        <v>253</v>
      </c>
      <c r="C159" s="2"/>
      <c r="D159" s="2"/>
      <c r="E159" s="2"/>
      <c r="F159" s="141">
        <f>Assumptions!$D$249*Assumptions!F129*Assumptions!F243*Monthly_to_quarterly/million</f>
        <v>9.4500000000000001E-2</v>
      </c>
      <c r="G159" s="141">
        <f ca="1">Assumptions!$D$249*Assumptions!G129*Assumptions!G243*Monthly_to_quarterly/million</f>
        <v>9.4500000000000001E-2</v>
      </c>
      <c r="H159" s="141">
        <f ca="1">Assumptions!$D$249*Assumptions!H129*Assumptions!H243*Monthly_to_quarterly/million</f>
        <v>9.9000000000000005E-2</v>
      </c>
      <c r="I159" s="141">
        <f ca="1">Assumptions!$D$249*Assumptions!I129*Assumptions!I243*Monthly_to_quarterly/million</f>
        <v>0.1305</v>
      </c>
      <c r="J159" s="141">
        <f ca="1">Assumptions!$D$249*Assumptions!J129*Assumptions!J243*Monthly_to_quarterly/million</f>
        <v>0.31779000000000002</v>
      </c>
      <c r="K159" s="141">
        <f ca="1">Assumptions!$D$249*Assumptions!K129*Assumptions!K243*Monthly_to_quarterly/million</f>
        <v>0.32741999999999999</v>
      </c>
      <c r="L159" s="141">
        <f ca="1">Assumptions!$D$249*Assumptions!L129*Assumptions!L243*Monthly_to_quarterly/million</f>
        <v>0.32741999999999999</v>
      </c>
      <c r="M159" s="141">
        <f ca="1">Assumptions!$D$249*Assumptions!M129*Assumptions!M243*Monthly_to_quarterly/million</f>
        <v>0.32741999999999999</v>
      </c>
      <c r="N159" s="141">
        <f ca="1">Assumptions!$D$249*Assumptions!N129*Assumptions!N243*Monthly_to_quarterly/million</f>
        <v>0.35033940000000002</v>
      </c>
      <c r="O159" s="141">
        <f ca="1">Assumptions!$D$249*Assumptions!O129*Assumptions!O243*Monthly_to_quarterly/million</f>
        <v>0.35033940000000002</v>
      </c>
      <c r="P159" s="141">
        <f ca="1">Assumptions!$D$249*Assumptions!P129*Assumptions!P243*Monthly_to_quarterly/million</f>
        <v>0.35033940000000002</v>
      </c>
      <c r="Q159" s="141">
        <f ca="1">Assumptions!$D$249*Assumptions!Q129*Assumptions!Q243*Monthly_to_quarterly/million</f>
        <v>0.35033940000000002</v>
      </c>
      <c r="R159" s="141">
        <f ca="1">Assumptions!$D$249*Assumptions!R129*Assumptions!R243*Monthly_to_quarterly/million</f>
        <v>0.37486315800000003</v>
      </c>
      <c r="S159" s="141">
        <f ca="1">Assumptions!$D$249*Assumptions!S129*Assumptions!S243*Monthly_to_quarterly/million</f>
        <v>0.37486315800000003</v>
      </c>
      <c r="T159" s="141">
        <f ca="1">Assumptions!$D$249*Assumptions!T129*Assumptions!T243*Monthly_to_quarterly/million</f>
        <v>0.37486315800000003</v>
      </c>
      <c r="U159" s="141">
        <f ca="1">Assumptions!$D$249*Assumptions!U129*Assumptions!U243*Monthly_to_quarterly/million</f>
        <v>0.37486315800000003</v>
      </c>
      <c r="V159" s="141">
        <f ca="1">Assumptions!$D$249*Assumptions!V129*Assumptions!V243*Monthly_to_quarterly/million</f>
        <v>0.40110357905999999</v>
      </c>
      <c r="W159" s="141">
        <f ca="1">Assumptions!$D$249*Assumptions!W129*Assumptions!W243*Monthly_to_quarterly/million</f>
        <v>0.40110357905999999</v>
      </c>
      <c r="X159" s="141">
        <f ca="1">Assumptions!$D$249*Assumptions!X129*Assumptions!X243*Monthly_to_quarterly/million</f>
        <v>0.40110357905999999</v>
      </c>
      <c r="Y159" s="141">
        <f ca="1">Assumptions!$D$249*Assumptions!Y129*Assumptions!Y243*Monthly_to_quarterly/million</f>
        <v>0.40110357905999999</v>
      </c>
      <c r="Z159" s="141">
        <f ca="1">Assumptions!$D$249*Assumptions!Z129*Assumptions!Z243*Monthly_to_quarterly/million</f>
        <v>0.42918082959420001</v>
      </c>
      <c r="AA159" s="141">
        <f ca="1">Assumptions!$D$249*Assumptions!AA129*Assumptions!AA243*Monthly_to_quarterly/million</f>
        <v>0.42918082959420001</v>
      </c>
      <c r="AB159" s="141">
        <f ca="1">Assumptions!$D$249*Assumptions!AB129*Assumptions!AB243*Monthly_to_quarterly/million</f>
        <v>0.42918082959420001</v>
      </c>
      <c r="AC159" s="141">
        <f ca="1">Assumptions!$D$249*Assumptions!AC129*Assumptions!AC243*Monthly_to_quarterly/million</f>
        <v>0.42918082959420001</v>
      </c>
      <c r="AD159" s="141">
        <f ca="1">Assumptions!$D$249*Assumptions!AD129*Assumptions!AD243*Monthly_to_quarterly/million</f>
        <v>0.45922348766579396</v>
      </c>
      <c r="AE159" s="115"/>
      <c r="AF159" s="62"/>
      <c r="AG159" s="62"/>
      <c r="AH159" s="62"/>
      <c r="AI159" s="62"/>
      <c r="AJ159" s="62"/>
      <c r="AK159" s="62"/>
      <c r="AL159" s="62"/>
      <c r="AM159" s="62"/>
    </row>
    <row r="160" spans="2:44">
      <c r="B160" s="11" t="s">
        <v>131</v>
      </c>
      <c r="C160" s="2"/>
      <c r="D160" s="2"/>
      <c r="E160" s="2"/>
      <c r="F160" s="141">
        <f>Assumptions!$D$250*Num_of_offices*Monthly_to_quarterly/million</f>
        <v>0.18</v>
      </c>
      <c r="G160" s="141">
        <f>Assumptions!$D$250*Num_of_offices*Monthly_to_quarterly/million</f>
        <v>0.18</v>
      </c>
      <c r="H160" s="141">
        <f>Assumptions!$D$250*Num_of_offices*Monthly_to_quarterly/million</f>
        <v>0.18</v>
      </c>
      <c r="I160" s="141">
        <f>Assumptions!$D$250*Num_of_offices*Monthly_to_quarterly/million</f>
        <v>0.18</v>
      </c>
      <c r="J160" s="141">
        <f>Assumptions!$D$250*Num_of_offices*Monthly_to_quarterly/million</f>
        <v>0.18</v>
      </c>
      <c r="K160" s="141">
        <f>Assumptions!$D$250*Num_of_offices*Monthly_to_quarterly/million</f>
        <v>0.18</v>
      </c>
      <c r="L160" s="141">
        <f>Assumptions!$D$250*Num_of_offices*Monthly_to_quarterly/million</f>
        <v>0.18</v>
      </c>
      <c r="M160" s="141">
        <f>Assumptions!$D$250*Num_of_offices*Monthly_to_quarterly/million</f>
        <v>0.18</v>
      </c>
      <c r="N160" s="141">
        <f>Assumptions!$D$250*Num_of_offices*Monthly_to_quarterly/million</f>
        <v>0.18</v>
      </c>
      <c r="O160" s="141">
        <f>Assumptions!$D$250*Num_of_offices*Monthly_to_quarterly/million</f>
        <v>0.18</v>
      </c>
      <c r="P160" s="141">
        <f>Assumptions!$D$250*Num_of_offices*Monthly_to_quarterly/million</f>
        <v>0.18</v>
      </c>
      <c r="Q160" s="141">
        <f>Assumptions!$D$250*Num_of_offices*Monthly_to_quarterly/million</f>
        <v>0.18</v>
      </c>
      <c r="R160" s="141">
        <f>Assumptions!$D$250*Num_of_offices*Monthly_to_quarterly/million</f>
        <v>0.18</v>
      </c>
      <c r="S160" s="141">
        <f>Assumptions!$D$250*Num_of_offices*Monthly_to_quarterly/million</f>
        <v>0.18</v>
      </c>
      <c r="T160" s="141">
        <f>Assumptions!$D$250*Num_of_offices*Monthly_to_quarterly/million</f>
        <v>0.18</v>
      </c>
      <c r="U160" s="141">
        <f>Assumptions!$D$250*Num_of_offices*Monthly_to_quarterly/million</f>
        <v>0.18</v>
      </c>
      <c r="V160" s="141">
        <f>Assumptions!$D$250*Num_of_offices*Monthly_to_quarterly/million</f>
        <v>0.18</v>
      </c>
      <c r="W160" s="141">
        <f>Assumptions!$D$250*Num_of_offices*Monthly_to_quarterly/million</f>
        <v>0.18</v>
      </c>
      <c r="X160" s="141">
        <f>Assumptions!$D$250*Num_of_offices*Monthly_to_quarterly/million</f>
        <v>0.18</v>
      </c>
      <c r="Y160" s="141">
        <f>Assumptions!$D$250*Num_of_offices*Monthly_to_quarterly/million</f>
        <v>0.18</v>
      </c>
      <c r="Z160" s="141">
        <f>Assumptions!$D$250*Num_of_offices*Monthly_to_quarterly/million</f>
        <v>0.18</v>
      </c>
      <c r="AA160" s="141">
        <f>Assumptions!$D$250*Num_of_offices*Monthly_to_quarterly/million</f>
        <v>0.18</v>
      </c>
      <c r="AB160" s="141">
        <f>Assumptions!$D$250*Num_of_offices*Monthly_to_quarterly/million</f>
        <v>0.18</v>
      </c>
      <c r="AC160" s="141">
        <f>Assumptions!$D$250*Num_of_offices*Monthly_to_quarterly/million</f>
        <v>0.18</v>
      </c>
      <c r="AD160" s="141">
        <f>Assumptions!$D$250*Num_of_offices*Monthly_to_quarterly/million</f>
        <v>0.18</v>
      </c>
      <c r="AE160" s="115"/>
      <c r="AF160" s="62"/>
      <c r="AG160" s="62"/>
      <c r="AH160" s="62"/>
      <c r="AI160" s="62"/>
      <c r="AJ160" s="62"/>
      <c r="AK160" s="62"/>
      <c r="AL160" s="62"/>
      <c r="AM160" s="62"/>
    </row>
    <row r="161" spans="2:44">
      <c r="B161" s="11" t="s">
        <v>132</v>
      </c>
      <c r="C161" s="2"/>
      <c r="D161" s="2"/>
      <c r="E161" s="2"/>
      <c r="F161" s="72">
        <f>Capex!F5*Assumptions!$D$251/Annual_to_quarterly</f>
        <v>1.4891051500000002E-3</v>
      </c>
      <c r="G161" s="72">
        <f ca="1">Capex!G5*Assumptions!$D$251/Annual_to_quarterly</f>
        <v>2.9782103000000003E-3</v>
      </c>
      <c r="H161" s="72">
        <f ca="1">Capex!H5*Assumptions!$D$251/Annual_to_quarterly</f>
        <v>4.8173154500000008E-3</v>
      </c>
      <c r="I161" s="72">
        <f ca="1">Capex!I5*Assumptions!$D$251/Annual_to_quarterly</f>
        <v>9.1064206000000016E-3</v>
      </c>
      <c r="J161" s="72">
        <f ca="1">Capex!J5*Assumptions!$D$251/Annual_to_quarterly</f>
        <v>9.722552575E-2</v>
      </c>
      <c r="K161" s="72">
        <f ca="1">Capex!K5*Assumptions!$D$251/Annual_to_quarterly</f>
        <v>0.22076463089999998</v>
      </c>
      <c r="L161" s="72">
        <f ca="1">Capex!L5*Assumptions!$D$251/Annual_to_quarterly</f>
        <v>0.34430373605000003</v>
      </c>
      <c r="M161" s="72">
        <f ca="1">Capex!M5*Assumptions!$D$251/Annual_to_quarterly</f>
        <v>0.46784284119999997</v>
      </c>
      <c r="N161" s="72">
        <f ca="1">Capex!N5*Assumptions!$D$251/Annual_to_quarterly</f>
        <v>0.59138194634999997</v>
      </c>
      <c r="O161" s="72">
        <f ca="1">Capex!O5*Assumptions!$D$251/Annual_to_quarterly</f>
        <v>0.71492105149999985</v>
      </c>
      <c r="P161" s="72">
        <f ca="1">Capex!P5*Assumptions!$D$251/Annual_to_quarterly</f>
        <v>0.83846015664999984</v>
      </c>
      <c r="Q161" s="72">
        <f ca="1">Capex!Q5*Assumptions!$D$251/Annual_to_quarterly</f>
        <v>0.96199926179999984</v>
      </c>
      <c r="R161" s="72">
        <f ca="1">Capex!R5*Assumptions!$D$251/Annual_to_quarterly</f>
        <v>1.0855383669499998</v>
      </c>
      <c r="S161" s="72">
        <f ca="1">Capex!S5*Assumptions!$D$251/Annual_to_quarterly</f>
        <v>1.2090774720999997</v>
      </c>
      <c r="T161" s="72">
        <f ca="1">Capex!T5*Assumptions!$D$251/Annual_to_quarterly</f>
        <v>1.3326165772499996</v>
      </c>
      <c r="U161" s="72">
        <f ca="1">Capex!U5*Assumptions!$D$251/Annual_to_quarterly</f>
        <v>1.4561556823999997</v>
      </c>
      <c r="V161" s="72">
        <f ca="1">Capex!V5*Assumptions!$D$251/Annual_to_quarterly</f>
        <v>1.5796947875499996</v>
      </c>
      <c r="W161" s="72">
        <f ca="1">Capex!W5*Assumptions!$D$251/Annual_to_quarterly</f>
        <v>1.7032338926999995</v>
      </c>
      <c r="X161" s="72">
        <f ca="1">Capex!X5*Assumptions!$D$251/Annual_to_quarterly</f>
        <v>1.8267729978499996</v>
      </c>
      <c r="Y161" s="72">
        <f ca="1">Capex!Y5*Assumptions!$D$251/Annual_to_quarterly</f>
        <v>1.9503121029999995</v>
      </c>
      <c r="Z161" s="72">
        <f ca="1">Capex!Z5*Assumptions!$D$251/Annual_to_quarterly</f>
        <v>2.0738512081499993</v>
      </c>
      <c r="AA161" s="72">
        <f ca="1">Capex!AA5*Assumptions!$D$251/Annual_to_quarterly</f>
        <v>2.1973903132999992</v>
      </c>
      <c r="AB161" s="72">
        <f ca="1">Capex!AB5*Assumptions!$D$251/Annual_to_quarterly</f>
        <v>2.3209294184499991</v>
      </c>
      <c r="AC161" s="72">
        <f ca="1">Capex!AC5*Assumptions!$D$251/Annual_to_quarterly</f>
        <v>2.4444685235999994</v>
      </c>
      <c r="AD161" s="72">
        <f ca="1">Capex!AD5*Assumptions!$D$251/Annual_to_quarterly</f>
        <v>2.5680076287499993</v>
      </c>
      <c r="AE161" s="115"/>
      <c r="AF161" s="62"/>
      <c r="AG161" s="62"/>
      <c r="AH161" s="62"/>
      <c r="AI161" s="62"/>
      <c r="AJ161" s="62"/>
      <c r="AK161" s="62"/>
      <c r="AL161" s="62"/>
      <c r="AM161" s="62"/>
    </row>
    <row r="162" spans="2:44">
      <c r="B162" s="162" t="s">
        <v>403</v>
      </c>
      <c r="C162" s="2"/>
      <c r="D162" s="2"/>
      <c r="E162" s="2"/>
      <c r="F162" s="72">
        <f>Capex!F5*Assumptions!$D$251/Annual_to_quarterly</f>
        <v>1.4891051500000002E-3</v>
      </c>
      <c r="G162" s="72">
        <f ca="1">Capex!G5*Assumptions!$D$251/Annual_to_quarterly</f>
        <v>2.9782103000000003E-3</v>
      </c>
      <c r="H162" s="72">
        <f ca="1">Capex!H5*Assumptions!$D$251/Annual_to_quarterly</f>
        <v>4.8173154500000008E-3</v>
      </c>
      <c r="I162" s="72">
        <f ca="1">Capex!I5*Assumptions!$D$251/Annual_to_quarterly</f>
        <v>9.1064206000000016E-3</v>
      </c>
      <c r="J162" s="72">
        <f ca="1">Capex!J5*Assumptions!$D$251/Annual_to_quarterly</f>
        <v>9.722552575E-2</v>
      </c>
      <c r="K162" s="72">
        <f ca="1">Capex!K5*Assumptions!$D$251/Annual_to_quarterly</f>
        <v>0.22076463089999998</v>
      </c>
      <c r="L162" s="72">
        <f ca="1">Capex!L5*Assumptions!$D$251/Annual_to_quarterly</f>
        <v>0.34430373605000003</v>
      </c>
      <c r="M162" s="72">
        <f ca="1">Capex!M5*Assumptions!$D$251/Annual_to_quarterly</f>
        <v>0.46784284119999997</v>
      </c>
      <c r="N162" s="72">
        <f ca="1">Capex!N5*Assumptions!$D$251/Annual_to_quarterly</f>
        <v>0.59138194634999997</v>
      </c>
      <c r="O162" s="72">
        <f ca="1">Capex!O5*Assumptions!$D$251/Annual_to_quarterly</f>
        <v>0.71492105149999985</v>
      </c>
      <c r="P162" s="72">
        <f ca="1">Capex!P5*Assumptions!$D$251/Annual_to_quarterly</f>
        <v>0.83846015664999984</v>
      </c>
      <c r="Q162" s="72">
        <f ca="1">Capex!Q5*Assumptions!$D$251/Annual_to_quarterly</f>
        <v>0.96199926179999984</v>
      </c>
      <c r="R162" s="72">
        <f ca="1">Capex!R5*Assumptions!$D$251/Annual_to_quarterly</f>
        <v>1.0855383669499998</v>
      </c>
      <c r="S162" s="72">
        <f ca="1">Capex!S5*Assumptions!$D$251/Annual_to_quarterly</f>
        <v>1.2090774720999997</v>
      </c>
      <c r="T162" s="72">
        <f ca="1">Capex!T5*Assumptions!$D$251/Annual_to_quarterly</f>
        <v>1.3326165772499996</v>
      </c>
      <c r="U162" s="72">
        <f ca="1">Capex!U5*Assumptions!$D$251/Annual_to_quarterly</f>
        <v>1.4561556823999997</v>
      </c>
      <c r="V162" s="72">
        <f ca="1">Capex!V5*Assumptions!$D$251/Annual_to_quarterly</f>
        <v>1.5796947875499996</v>
      </c>
      <c r="W162" s="72">
        <f ca="1">Capex!W5*Assumptions!$D$251/Annual_to_quarterly</f>
        <v>1.7032338926999995</v>
      </c>
      <c r="X162" s="72">
        <f ca="1">Capex!X5*Assumptions!$D$251/Annual_to_quarterly</f>
        <v>1.8267729978499996</v>
      </c>
      <c r="Y162" s="72">
        <f ca="1">Capex!Y5*Assumptions!$D$251/Annual_to_quarterly</f>
        <v>1.9503121029999995</v>
      </c>
      <c r="Z162" s="72">
        <f ca="1">Capex!Z5*Assumptions!$D$251/Annual_to_quarterly</f>
        <v>2.0738512081499993</v>
      </c>
      <c r="AA162" s="72">
        <f ca="1">Capex!AA5*Assumptions!$D$251/Annual_to_quarterly</f>
        <v>2.1973903132999992</v>
      </c>
      <c r="AB162" s="72">
        <f ca="1">Capex!AB5*Assumptions!$D$251/Annual_to_quarterly</f>
        <v>2.3209294184499991</v>
      </c>
      <c r="AC162" s="72">
        <f ca="1">Capex!AC5*Assumptions!$D$251/Annual_to_quarterly</f>
        <v>2.4444685235999994</v>
      </c>
      <c r="AD162" s="72">
        <f ca="1">Capex!AD5*Assumptions!$D$251/Annual_to_quarterly</f>
        <v>2.5680076287499993</v>
      </c>
      <c r="AE162" s="115"/>
      <c r="AF162" s="62"/>
      <c r="AG162" s="62"/>
      <c r="AH162" s="62"/>
      <c r="AI162" s="62"/>
      <c r="AJ162" s="62"/>
      <c r="AK162" s="62"/>
      <c r="AL162" s="62"/>
      <c r="AM162" s="62"/>
    </row>
    <row r="163" spans="2:44" s="6" customFormat="1">
      <c r="B163" s="156" t="s">
        <v>222</v>
      </c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15"/>
      <c r="AF163" s="62"/>
      <c r="AG163" s="62"/>
      <c r="AH163" s="62"/>
      <c r="AI163" s="62"/>
      <c r="AJ163" s="62"/>
      <c r="AK163" s="62"/>
      <c r="AL163" s="62"/>
      <c r="AM163" s="62"/>
      <c r="AR163" s="20"/>
    </row>
    <row r="164" spans="2:44">
      <c r="B164" s="11" t="s">
        <v>135</v>
      </c>
      <c r="C164" s="2"/>
      <c r="D164" s="2"/>
      <c r="E164" s="2"/>
      <c r="F164" s="141">
        <f>Assumptions!$D256*Assumptions!F$243*Monthly_to_quarterly/million</f>
        <v>0.15</v>
      </c>
      <c r="G164" s="141">
        <f ca="1">Assumptions!$D256*Assumptions!G$243*Monthly_to_quarterly/million</f>
        <v>0.15</v>
      </c>
      <c r="H164" s="141">
        <f ca="1">Assumptions!$D256*Assumptions!H$243*Monthly_to_quarterly/million</f>
        <v>0.15</v>
      </c>
      <c r="I164" s="141">
        <f ca="1">Assumptions!$D256*Assumptions!I$243*Monthly_to_quarterly/million</f>
        <v>0.15</v>
      </c>
      <c r="J164" s="141">
        <f ca="1">Assumptions!$D256*Assumptions!J$243*Monthly_to_quarterly/million</f>
        <v>0.1605</v>
      </c>
      <c r="K164" s="141">
        <f ca="1">Assumptions!$D256*Assumptions!K$243*Monthly_to_quarterly/million</f>
        <v>0.1605</v>
      </c>
      <c r="L164" s="141">
        <f ca="1">Assumptions!$D256*Assumptions!L$243*Monthly_to_quarterly/million</f>
        <v>0.1605</v>
      </c>
      <c r="M164" s="141">
        <f ca="1">Assumptions!$D256*Assumptions!M$243*Monthly_to_quarterly/million</f>
        <v>0.1605</v>
      </c>
      <c r="N164" s="141">
        <f ca="1">Assumptions!$D256*Assumptions!N$243*Monthly_to_quarterly/million</f>
        <v>0.171735</v>
      </c>
      <c r="O164" s="141">
        <f ca="1">Assumptions!$D256*Assumptions!O$243*Monthly_to_quarterly/million</f>
        <v>0.171735</v>
      </c>
      <c r="P164" s="141">
        <f ca="1">Assumptions!$D256*Assumptions!P$243*Monthly_to_quarterly/million</f>
        <v>0.171735</v>
      </c>
      <c r="Q164" s="141">
        <f ca="1">Assumptions!$D256*Assumptions!Q$243*Monthly_to_quarterly/million</f>
        <v>0.171735</v>
      </c>
      <c r="R164" s="141">
        <f ca="1">Assumptions!$D256*Assumptions!R$243*Monthly_to_quarterly/million</f>
        <v>0.18375645000000002</v>
      </c>
      <c r="S164" s="141">
        <f ca="1">Assumptions!$D256*Assumptions!S$243*Monthly_to_quarterly/million</f>
        <v>0.18375645000000002</v>
      </c>
      <c r="T164" s="141">
        <f ca="1">Assumptions!$D256*Assumptions!T$243*Monthly_to_quarterly/million</f>
        <v>0.18375645000000002</v>
      </c>
      <c r="U164" s="141">
        <f ca="1">Assumptions!$D256*Assumptions!U$243*Monthly_to_quarterly/million</f>
        <v>0.18375645000000002</v>
      </c>
      <c r="V164" s="141">
        <f ca="1">Assumptions!$D256*Assumptions!V$243*Monthly_to_quarterly/million</f>
        <v>0.19661940149999999</v>
      </c>
      <c r="W164" s="141">
        <f ca="1">Assumptions!$D256*Assumptions!W$243*Monthly_to_quarterly/million</f>
        <v>0.19661940149999999</v>
      </c>
      <c r="X164" s="141">
        <f ca="1">Assumptions!$D256*Assumptions!X$243*Monthly_to_quarterly/million</f>
        <v>0.19661940149999999</v>
      </c>
      <c r="Y164" s="141">
        <f ca="1">Assumptions!$D256*Assumptions!Y$243*Monthly_to_quarterly/million</f>
        <v>0.19661940149999999</v>
      </c>
      <c r="Z164" s="141">
        <f ca="1">Assumptions!$D256*Assumptions!Z$243*Monthly_to_quarterly/million</f>
        <v>0.21038275960500002</v>
      </c>
      <c r="AA164" s="141">
        <f ca="1">Assumptions!$D256*Assumptions!AA$243*Monthly_to_quarterly/million</f>
        <v>0.21038275960500002</v>
      </c>
      <c r="AB164" s="141">
        <f ca="1">Assumptions!$D256*Assumptions!AB$243*Monthly_to_quarterly/million</f>
        <v>0.21038275960500002</v>
      </c>
      <c r="AC164" s="141">
        <f ca="1">Assumptions!$D256*Assumptions!AC$243*Monthly_to_quarterly/million</f>
        <v>0.21038275960500002</v>
      </c>
      <c r="AD164" s="141">
        <f ca="1">Assumptions!$D256*Assumptions!AD$243*Monthly_to_quarterly/million</f>
        <v>0.22510955277735001</v>
      </c>
      <c r="AE164" s="115"/>
      <c r="AF164" s="62"/>
      <c r="AG164" s="62"/>
      <c r="AH164" s="62"/>
      <c r="AI164" s="62"/>
      <c r="AJ164" s="62"/>
      <c r="AK164" s="62"/>
      <c r="AL164" s="62"/>
      <c r="AM164" s="62"/>
      <c r="AN164" s="84"/>
    </row>
    <row r="165" spans="2:44">
      <c r="B165" s="11" t="s">
        <v>178</v>
      </c>
      <c r="C165" s="2"/>
      <c r="D165" s="2"/>
      <c r="E165" s="2"/>
      <c r="F165" s="141">
        <f>IF(Assumptions!F3=start_date,0,SUMPRODUCT(Assumptions!$D$130:$D$209,Assumptions!F$130:F$209)-SUMPRODUCT(Assumptions!$D$130:$D$209,Assumptions!E$130:E$209))*Monthly_to_annual*Assumptions!$D$257/million</f>
        <v>0</v>
      </c>
      <c r="G165" s="141">
        <f ca="1">IF(Assumptions!G3=start_date,0,SUMPRODUCT(Assumptions!$D$130:$D$209,Assumptions!G$130:G$209)-SUMPRODUCT(Assumptions!$D$130:$D$209,Assumptions!F$130:F$209))*Monthly_to_annual*Assumptions!$D$257/million</f>
        <v>0</v>
      </c>
      <c r="H165" s="141">
        <f ca="1">IF(Assumptions!H3=start_date,0,SUMPRODUCT(Assumptions!$D$130:$D$209,Assumptions!H$130:H$209)-SUMPRODUCT(Assumptions!$D$130:$D$209,Assumptions!G$130:G$209))*Monthly_to_annual*Assumptions!$D$257/million</f>
        <v>0.4032</v>
      </c>
      <c r="I165" s="141">
        <f ca="1">IF(Assumptions!I3=start_date,0,SUMPRODUCT(Assumptions!$D$130:$D$209,Assumptions!I$130:I$209)-SUMPRODUCT(Assumptions!$D$130:$D$209,Assumptions!H$130:H$209))*Monthly_to_annual*Assumptions!$D$257/million</f>
        <v>1.1664000000000001</v>
      </c>
      <c r="J165" s="141">
        <f ca="1">IF(Assumptions!J3=start_date,0,SUMPRODUCT(Assumptions!$D$130:$D$209,Assumptions!J$130:J$209)-SUMPRODUCT(Assumptions!$D$130:$D$209,Assumptions!I$130:I$209))*Monthly_to_annual*Assumptions!$D$257/million</f>
        <v>6.048</v>
      </c>
      <c r="K165" s="141">
        <f ca="1">IF(Assumptions!K3=start_date,0,SUMPRODUCT(Assumptions!$D$130:$D$209,Assumptions!K$130:K$209)-SUMPRODUCT(Assumptions!$D$130:$D$209,Assumptions!J$130:J$209))*Monthly_to_annual*Assumptions!$D$257/million</f>
        <v>0.46079999999999999</v>
      </c>
      <c r="L165" s="141">
        <f ca="1">IF(Assumptions!L3=start_date,0,SUMPRODUCT(Assumptions!$D$130:$D$209,Assumptions!L$130:L$209)-SUMPRODUCT(Assumptions!$D$130:$D$209,Assumptions!K$130:K$209))*Monthly_to_annual*Assumptions!$D$257/million</f>
        <v>0</v>
      </c>
      <c r="M165" s="141">
        <f ca="1">IF(Assumptions!M3=start_date,0,SUMPRODUCT(Assumptions!$D$130:$D$209,Assumptions!M$130:M$209)-SUMPRODUCT(Assumptions!$D$130:$D$209,Assumptions!L$130:L$209))*Monthly_to_annual*Assumptions!$D$257/million</f>
        <v>0</v>
      </c>
      <c r="N165" s="141">
        <f ca="1">IF(Assumptions!N3=start_date,0,SUMPRODUCT(Assumptions!$D$130:$D$209,Assumptions!N$130:N$209)-SUMPRODUCT(Assumptions!$D$130:$D$209,Assumptions!M$130:M$209))*Monthly_to_annual*Assumptions!$D$257/million</f>
        <v>0</v>
      </c>
      <c r="O165" s="141">
        <f ca="1">IF(Assumptions!O3=start_date,0,SUMPRODUCT(Assumptions!$D$130:$D$209,Assumptions!O$130:O$209)-SUMPRODUCT(Assumptions!$D$130:$D$209,Assumptions!N$130:N$209))*Monthly_to_annual*Assumptions!$D$257/million</f>
        <v>0</v>
      </c>
      <c r="P165" s="141">
        <f ca="1">IF(Assumptions!P3=start_date,0,SUMPRODUCT(Assumptions!$D$130:$D$209,Assumptions!P$130:P$209)-SUMPRODUCT(Assumptions!$D$130:$D$209,Assumptions!O$130:O$209))*Monthly_to_annual*Assumptions!$D$257/million</f>
        <v>0</v>
      </c>
      <c r="Q165" s="141">
        <f ca="1">IF(Assumptions!Q3=start_date,0,SUMPRODUCT(Assumptions!$D$130:$D$209,Assumptions!Q$130:Q$209)-SUMPRODUCT(Assumptions!$D$130:$D$209,Assumptions!P$130:P$209))*Monthly_to_annual*Assumptions!$D$257/million</f>
        <v>0</v>
      </c>
      <c r="R165" s="141">
        <f ca="1">IF(Assumptions!R3=start_date,0,SUMPRODUCT(Assumptions!$D$130:$D$209,Assumptions!R$130:R$209)-SUMPRODUCT(Assumptions!$D$130:$D$209,Assumptions!Q$130:Q$209))*Monthly_to_annual*Assumptions!$D$257/million</f>
        <v>0</v>
      </c>
      <c r="S165" s="141">
        <f ca="1">IF(Assumptions!S3=start_date,0,SUMPRODUCT(Assumptions!$D$130:$D$209,Assumptions!S$130:S$209)-SUMPRODUCT(Assumptions!$D$130:$D$209,Assumptions!R$130:R$209))*Monthly_to_annual*Assumptions!$D$257/million</f>
        <v>0</v>
      </c>
      <c r="T165" s="141">
        <f ca="1">IF(Assumptions!T3=start_date,0,SUMPRODUCT(Assumptions!$D$130:$D$209,Assumptions!T$130:T$209)-SUMPRODUCT(Assumptions!$D$130:$D$209,Assumptions!S$130:S$209))*Monthly_to_annual*Assumptions!$D$257/million</f>
        <v>0</v>
      </c>
      <c r="U165" s="141">
        <f ca="1">IF(Assumptions!U3=start_date,0,SUMPRODUCT(Assumptions!$D$130:$D$209,Assumptions!U$130:U$209)-SUMPRODUCT(Assumptions!$D$130:$D$209,Assumptions!T$130:T$209))*Monthly_to_annual*Assumptions!$D$257/million</f>
        <v>0</v>
      </c>
      <c r="V165" s="141">
        <f ca="1">IF(Assumptions!V3=start_date,0,SUMPRODUCT(Assumptions!$D$130:$D$209,Assumptions!V$130:V$209)-SUMPRODUCT(Assumptions!$D$130:$D$209,Assumptions!U$130:U$209))*Monthly_to_annual*Assumptions!$D$257/million</f>
        <v>0</v>
      </c>
      <c r="W165" s="141">
        <f ca="1">IF(Assumptions!W3=start_date,0,SUMPRODUCT(Assumptions!$D$130:$D$209,Assumptions!W$130:W$209)-SUMPRODUCT(Assumptions!$D$130:$D$209,Assumptions!V$130:V$209))*Monthly_to_annual*Assumptions!$D$257/million</f>
        <v>0</v>
      </c>
      <c r="X165" s="141">
        <f ca="1">IF(Assumptions!X3=start_date,0,SUMPRODUCT(Assumptions!$D$130:$D$209,Assumptions!X$130:X$209)-SUMPRODUCT(Assumptions!$D$130:$D$209,Assumptions!W$130:W$209))*Monthly_to_annual*Assumptions!$D$257/million</f>
        <v>0</v>
      </c>
      <c r="Y165" s="141">
        <f ca="1">IF(Assumptions!Y3=start_date,0,SUMPRODUCT(Assumptions!$D$130:$D$209,Assumptions!Y$130:Y$209)-SUMPRODUCT(Assumptions!$D$130:$D$209,Assumptions!X$130:X$209))*Monthly_to_annual*Assumptions!$D$257/million</f>
        <v>0</v>
      </c>
      <c r="Z165" s="141">
        <f ca="1">IF(Assumptions!Z3=start_date,0,SUMPRODUCT(Assumptions!$D$130:$D$209,Assumptions!Z$130:Z$209)-SUMPRODUCT(Assumptions!$D$130:$D$209,Assumptions!Y$130:Y$209))*Monthly_to_annual*Assumptions!$D$257/million</f>
        <v>0</v>
      </c>
      <c r="AA165" s="141">
        <f ca="1">IF(Assumptions!AA3=start_date,0,SUMPRODUCT(Assumptions!$D$130:$D$209,Assumptions!AA$130:AA$209)-SUMPRODUCT(Assumptions!$D$130:$D$209,Assumptions!Z$130:Z$209))*Monthly_to_annual*Assumptions!$D$257/million</f>
        <v>0</v>
      </c>
      <c r="AB165" s="141">
        <f ca="1">IF(Assumptions!AB3=start_date,0,SUMPRODUCT(Assumptions!$D$130:$D$209,Assumptions!AB$130:AB$209)-SUMPRODUCT(Assumptions!$D$130:$D$209,Assumptions!AA$130:AA$209))*Monthly_to_annual*Assumptions!$D$257/million</f>
        <v>0</v>
      </c>
      <c r="AC165" s="141">
        <f ca="1">IF(Assumptions!AC3=start_date,0,SUMPRODUCT(Assumptions!$D$130:$D$209,Assumptions!AC$130:AC$209)-SUMPRODUCT(Assumptions!$D$130:$D$209,Assumptions!AB$130:AB$209))*Monthly_to_annual*Assumptions!$D$257/million</f>
        <v>0</v>
      </c>
      <c r="AD165" s="141">
        <f ca="1">IF(Assumptions!AD3=start_date,0,SUMPRODUCT(Assumptions!$D$130:$D$209,Assumptions!AD$130:AD$209)-SUMPRODUCT(Assumptions!$D$130:$D$209,Assumptions!AC$130:AC$209))*Monthly_to_annual*Assumptions!$D$257/million</f>
        <v>0</v>
      </c>
      <c r="AE165" s="115"/>
      <c r="AF165" s="62"/>
      <c r="AG165" s="62"/>
      <c r="AH165" s="62"/>
      <c r="AI165" s="62"/>
      <c r="AJ165" s="62"/>
      <c r="AK165" s="62"/>
      <c r="AL165" s="62"/>
      <c r="AM165" s="62"/>
      <c r="AN165" s="84"/>
    </row>
    <row r="166" spans="2:44">
      <c r="B166" s="11" t="s">
        <v>136</v>
      </c>
      <c r="C166" s="2"/>
      <c r="D166" s="2"/>
      <c r="E166" s="2"/>
      <c r="F166" s="141">
        <f>Assumptions!$D258*Assumptions!F$243*Monthly_to_quarterly/million</f>
        <v>0.15</v>
      </c>
      <c r="G166" s="141">
        <f ca="1">Assumptions!$D258*Assumptions!G$243*Monthly_to_quarterly/million</f>
        <v>0.15</v>
      </c>
      <c r="H166" s="141">
        <f ca="1">Assumptions!$D258*Assumptions!H$243*Monthly_to_quarterly/million</f>
        <v>0.15</v>
      </c>
      <c r="I166" s="141">
        <f ca="1">Assumptions!$D258*Assumptions!I$243*Monthly_to_quarterly/million</f>
        <v>0.15</v>
      </c>
      <c r="J166" s="141">
        <f ca="1">Assumptions!$D258*Assumptions!J$243*Monthly_to_quarterly/million</f>
        <v>0.1605</v>
      </c>
      <c r="K166" s="141">
        <f ca="1">Assumptions!$D258*Assumptions!K$243*Monthly_to_quarterly/million</f>
        <v>0.1605</v>
      </c>
      <c r="L166" s="141">
        <f ca="1">Assumptions!$D258*Assumptions!L$243*Monthly_to_quarterly/million</f>
        <v>0.1605</v>
      </c>
      <c r="M166" s="141">
        <f ca="1">Assumptions!$D258*Assumptions!M$243*Monthly_to_quarterly/million</f>
        <v>0.1605</v>
      </c>
      <c r="N166" s="141">
        <f ca="1">Assumptions!$D258*Assumptions!N$243*Monthly_to_quarterly/million</f>
        <v>0.171735</v>
      </c>
      <c r="O166" s="141">
        <f ca="1">Assumptions!$D258*Assumptions!O$243*Monthly_to_quarterly/million</f>
        <v>0.171735</v>
      </c>
      <c r="P166" s="141">
        <f ca="1">Assumptions!$D258*Assumptions!P$243*Monthly_to_quarterly/million</f>
        <v>0.171735</v>
      </c>
      <c r="Q166" s="141">
        <f ca="1">Assumptions!$D258*Assumptions!Q$243*Monthly_to_quarterly/million</f>
        <v>0.171735</v>
      </c>
      <c r="R166" s="141">
        <f ca="1">Assumptions!$D258*Assumptions!R$243*Monthly_to_quarterly/million</f>
        <v>0.18375645000000002</v>
      </c>
      <c r="S166" s="141">
        <f ca="1">Assumptions!$D258*Assumptions!S$243*Monthly_to_quarterly/million</f>
        <v>0.18375645000000002</v>
      </c>
      <c r="T166" s="141">
        <f ca="1">Assumptions!$D258*Assumptions!T$243*Monthly_to_quarterly/million</f>
        <v>0.18375645000000002</v>
      </c>
      <c r="U166" s="141">
        <f ca="1">Assumptions!$D258*Assumptions!U$243*Monthly_to_quarterly/million</f>
        <v>0.18375645000000002</v>
      </c>
      <c r="V166" s="141">
        <f ca="1">Assumptions!$D258*Assumptions!V$243*Monthly_to_quarterly/million</f>
        <v>0.19661940149999999</v>
      </c>
      <c r="W166" s="141">
        <f ca="1">Assumptions!$D258*Assumptions!W$243*Monthly_to_quarterly/million</f>
        <v>0.19661940149999999</v>
      </c>
      <c r="X166" s="141">
        <f ca="1">Assumptions!$D258*Assumptions!X$243*Monthly_to_quarterly/million</f>
        <v>0.19661940149999999</v>
      </c>
      <c r="Y166" s="141">
        <f ca="1">Assumptions!$D258*Assumptions!Y$243*Monthly_to_quarterly/million</f>
        <v>0.19661940149999999</v>
      </c>
      <c r="Z166" s="141">
        <f ca="1">Assumptions!$D258*Assumptions!Z$243*Monthly_to_quarterly/million</f>
        <v>0.21038275960500002</v>
      </c>
      <c r="AA166" s="141">
        <f ca="1">Assumptions!$D258*Assumptions!AA$243*Monthly_to_quarterly/million</f>
        <v>0.21038275960500002</v>
      </c>
      <c r="AB166" s="141">
        <f ca="1">Assumptions!$D258*Assumptions!AB$243*Monthly_to_quarterly/million</f>
        <v>0.21038275960500002</v>
      </c>
      <c r="AC166" s="141">
        <f ca="1">Assumptions!$D258*Assumptions!AC$243*Monthly_to_quarterly/million</f>
        <v>0.21038275960500002</v>
      </c>
      <c r="AD166" s="141">
        <f ca="1">Assumptions!$D258*Assumptions!AD$243*Monthly_to_quarterly/million</f>
        <v>0.22510955277735001</v>
      </c>
      <c r="AE166" s="115"/>
      <c r="AF166" s="62"/>
      <c r="AG166" s="62"/>
      <c r="AH166" s="62"/>
      <c r="AI166" s="62"/>
      <c r="AJ166" s="62"/>
      <c r="AK166" s="62"/>
      <c r="AL166" s="62"/>
      <c r="AM166" s="62"/>
      <c r="AN166" s="84"/>
    </row>
    <row r="167" spans="2:44">
      <c r="B167" s="23"/>
      <c r="C167" s="2"/>
      <c r="D167" s="2"/>
      <c r="E167" s="2"/>
      <c r="F167" s="2"/>
      <c r="G167" s="2"/>
      <c r="AE167" s="115"/>
      <c r="AF167" s="62"/>
      <c r="AG167" s="62"/>
      <c r="AH167" s="62"/>
      <c r="AI167" s="62"/>
      <c r="AJ167" s="62"/>
      <c r="AK167" s="62"/>
      <c r="AL167" s="62"/>
      <c r="AM167" s="62"/>
    </row>
    <row r="168" spans="2:44">
      <c r="B168" s="156" t="s">
        <v>77</v>
      </c>
      <c r="C168" s="2"/>
      <c r="D168" s="2"/>
      <c r="E168" s="2"/>
      <c r="F168" s="2"/>
      <c r="G168" s="2"/>
      <c r="AE168" s="115"/>
      <c r="AF168" s="62"/>
      <c r="AG168" s="62"/>
      <c r="AH168" s="62"/>
      <c r="AI168" s="62"/>
      <c r="AJ168" s="62"/>
      <c r="AK168" s="62"/>
      <c r="AL168" s="62"/>
      <c r="AM168" s="62"/>
    </row>
    <row r="169" spans="2:44">
      <c r="C169" s="2"/>
      <c r="D169" s="2"/>
      <c r="E169" s="2"/>
      <c r="F169" s="2"/>
      <c r="G169" s="2"/>
      <c r="AE169" s="115"/>
      <c r="AF169" s="62"/>
      <c r="AG169" s="62"/>
      <c r="AH169" s="62"/>
      <c r="AI169" s="62"/>
      <c r="AJ169" s="62"/>
      <c r="AK169" s="62"/>
      <c r="AL169" s="62"/>
      <c r="AM169" s="62"/>
    </row>
    <row r="170" spans="2:44" hidden="1">
      <c r="C170" s="2"/>
      <c r="D170" s="2"/>
      <c r="E170" s="2"/>
      <c r="F170" s="2"/>
      <c r="G170" s="2"/>
      <c r="AE170" s="115"/>
      <c r="AF170" s="62"/>
      <c r="AG170" s="62"/>
      <c r="AH170" s="62"/>
      <c r="AI170" s="62"/>
      <c r="AJ170" s="62"/>
      <c r="AK170" s="62"/>
      <c r="AL170" s="62"/>
      <c r="AM170" s="62"/>
    </row>
    <row r="171" spans="2:44" hidden="1">
      <c r="C171" s="2"/>
      <c r="D171" s="2"/>
      <c r="E171" s="2"/>
      <c r="F171" s="2"/>
      <c r="G171" s="2"/>
      <c r="AE171" s="115"/>
      <c r="AF171" s="62"/>
      <c r="AG171" s="62"/>
      <c r="AH171" s="62"/>
      <c r="AI171" s="62"/>
      <c r="AJ171" s="62"/>
      <c r="AK171" s="62"/>
      <c r="AL171" s="62"/>
      <c r="AM171" s="62"/>
    </row>
    <row r="172" spans="2:44" hidden="1">
      <c r="AE172" s="115"/>
      <c r="AF172" s="62"/>
      <c r="AG172" s="62"/>
      <c r="AH172" s="62"/>
      <c r="AI172" s="62"/>
      <c r="AJ172" s="62"/>
      <c r="AK172" s="62"/>
      <c r="AL172" s="62"/>
      <c r="AM172" s="62"/>
    </row>
    <row r="173" spans="2:44" hidden="1">
      <c r="AE173" s="115"/>
      <c r="AF173" s="62"/>
      <c r="AG173" s="62"/>
      <c r="AH173" s="62"/>
      <c r="AI173" s="62"/>
      <c r="AJ173" s="62"/>
      <c r="AK173" s="62"/>
      <c r="AL173" s="62"/>
      <c r="AM173" s="62"/>
    </row>
    <row r="174" spans="2:44" hidden="1">
      <c r="AE174" s="115"/>
      <c r="AF174" s="62"/>
      <c r="AG174" s="62"/>
      <c r="AH174" s="62"/>
      <c r="AI174" s="62"/>
      <c r="AJ174" s="62"/>
      <c r="AK174" s="62"/>
      <c r="AL174" s="62"/>
      <c r="AM174" s="62"/>
    </row>
    <row r="175" spans="2:44" hidden="1">
      <c r="AE175" s="115"/>
      <c r="AF175" s="62"/>
      <c r="AG175" s="62"/>
      <c r="AH175" s="62"/>
      <c r="AI175" s="62"/>
      <c r="AJ175" s="62"/>
      <c r="AK175" s="62"/>
      <c r="AL175" s="62"/>
      <c r="AM175" s="62"/>
    </row>
    <row r="176" spans="2:44" hidden="1">
      <c r="AE176" s="115"/>
      <c r="AF176" s="62"/>
      <c r="AG176" s="62"/>
      <c r="AH176" s="62"/>
      <c r="AI176" s="62"/>
      <c r="AJ176" s="62"/>
      <c r="AK176" s="62"/>
      <c r="AL176" s="62"/>
      <c r="AM176" s="62"/>
    </row>
    <row r="177" spans="31:39" hidden="1">
      <c r="AE177" s="115"/>
      <c r="AF177" s="62"/>
      <c r="AG177" s="62"/>
      <c r="AH177" s="62"/>
      <c r="AI177" s="62"/>
      <c r="AJ177" s="62"/>
      <c r="AK177" s="62"/>
      <c r="AL177" s="62"/>
      <c r="AM177" s="62"/>
    </row>
    <row r="178" spans="31:39" hidden="1">
      <c r="AE178" s="115"/>
      <c r="AF178" s="62"/>
      <c r="AG178" s="62"/>
      <c r="AH178" s="62"/>
      <c r="AI178" s="62"/>
      <c r="AJ178" s="62"/>
      <c r="AK178" s="62"/>
      <c r="AL178" s="62"/>
      <c r="AM178" s="62"/>
    </row>
    <row r="179" spans="31:39" hidden="1">
      <c r="AE179" s="115"/>
      <c r="AF179" s="62"/>
      <c r="AG179" s="62"/>
      <c r="AH179" s="62"/>
      <c r="AI179" s="62"/>
      <c r="AJ179" s="62"/>
      <c r="AK179" s="62"/>
      <c r="AL179" s="62"/>
      <c r="AM179" s="62"/>
    </row>
    <row r="180" spans="31:39" hidden="1">
      <c r="AE180" s="115"/>
      <c r="AF180" s="62"/>
      <c r="AG180" s="62"/>
      <c r="AH180" s="62"/>
      <c r="AI180" s="62"/>
      <c r="AJ180" s="62"/>
      <c r="AK180" s="62"/>
      <c r="AL180" s="62"/>
      <c r="AM180" s="62"/>
    </row>
    <row r="181" spans="31:39" hidden="1">
      <c r="AE181" s="115"/>
      <c r="AF181" s="62"/>
      <c r="AG181" s="62"/>
      <c r="AH181" s="62"/>
      <c r="AI181" s="62"/>
      <c r="AJ181" s="62"/>
      <c r="AK181" s="62"/>
      <c r="AL181" s="62"/>
      <c r="AM181" s="62"/>
    </row>
    <row r="182" spans="31:39" hidden="1">
      <c r="AE182" s="115"/>
      <c r="AF182" s="62"/>
      <c r="AG182" s="62"/>
      <c r="AH182" s="62"/>
      <c r="AI182" s="62"/>
      <c r="AJ182" s="62"/>
      <c r="AK182" s="62"/>
      <c r="AL182" s="62"/>
      <c r="AM182" s="62"/>
    </row>
    <row r="183" spans="31:39" hidden="1">
      <c r="AE183" s="115"/>
      <c r="AF183" s="62"/>
      <c r="AG183" s="62"/>
      <c r="AH183" s="62"/>
      <c r="AI183" s="62"/>
      <c r="AJ183" s="62"/>
      <c r="AK183" s="62"/>
      <c r="AL183" s="62"/>
      <c r="AM183" s="62"/>
    </row>
    <row r="184" spans="31:39" hidden="1">
      <c r="AE184" s="115"/>
      <c r="AF184" s="62"/>
      <c r="AG184" s="62"/>
      <c r="AH184" s="62"/>
      <c r="AI184" s="62"/>
      <c r="AJ184" s="62"/>
      <c r="AK184" s="62"/>
      <c r="AL184" s="62"/>
      <c r="AM184" s="62"/>
    </row>
    <row r="185" spans="31:39" hidden="1">
      <c r="AE185" s="115"/>
      <c r="AF185" s="62"/>
      <c r="AG185" s="62"/>
      <c r="AH185" s="62"/>
      <c r="AI185" s="62"/>
      <c r="AJ185" s="62"/>
      <c r="AK185" s="62"/>
      <c r="AL185" s="62"/>
      <c r="AM185" s="62"/>
    </row>
    <row r="186" spans="31:39" hidden="1">
      <c r="AE186" s="115"/>
      <c r="AF186" s="62"/>
      <c r="AG186" s="62"/>
      <c r="AH186" s="62"/>
      <c r="AI186" s="62"/>
      <c r="AJ186" s="62"/>
      <c r="AK186" s="62"/>
      <c r="AL186" s="62"/>
      <c r="AM186" s="62"/>
    </row>
    <row r="187" spans="31:39" hidden="1">
      <c r="AE187" s="115"/>
      <c r="AF187" s="62"/>
      <c r="AG187" s="62"/>
      <c r="AH187" s="62"/>
      <c r="AI187" s="62"/>
      <c r="AJ187" s="62"/>
      <c r="AK187" s="62"/>
      <c r="AL187" s="62"/>
      <c r="AM187" s="62"/>
    </row>
    <row r="188" spans="31:39" hidden="1">
      <c r="AE188" s="115"/>
      <c r="AF188" s="62"/>
      <c r="AG188" s="62"/>
      <c r="AH188" s="62"/>
      <c r="AI188" s="62"/>
      <c r="AJ188" s="62"/>
      <c r="AK188" s="62"/>
      <c r="AL188" s="62"/>
      <c r="AM188" s="62"/>
    </row>
    <row r="189" spans="31:39" hidden="1">
      <c r="AE189" s="115"/>
      <c r="AF189" s="62"/>
      <c r="AG189" s="62"/>
      <c r="AH189" s="62"/>
      <c r="AI189" s="62"/>
      <c r="AJ189" s="62"/>
      <c r="AK189" s="62"/>
      <c r="AL189" s="62"/>
      <c r="AM189" s="62"/>
    </row>
    <row r="190" spans="31:39" hidden="1">
      <c r="AE190" s="115"/>
      <c r="AF190" s="62"/>
      <c r="AG190" s="62"/>
      <c r="AH190" s="62"/>
      <c r="AI190" s="62"/>
      <c r="AJ190" s="62"/>
      <c r="AK190" s="62"/>
      <c r="AL190" s="62"/>
      <c r="AM190" s="62"/>
    </row>
    <row r="191" spans="31:39" hidden="1">
      <c r="AE191" s="115"/>
      <c r="AF191" s="62"/>
      <c r="AG191" s="62"/>
      <c r="AH191" s="62"/>
      <c r="AI191" s="62"/>
      <c r="AJ191" s="62"/>
      <c r="AK191" s="62"/>
      <c r="AL191" s="62"/>
      <c r="AM191" s="62"/>
    </row>
    <row r="192" spans="31:39" hidden="1">
      <c r="AE192" s="115"/>
      <c r="AF192" s="62"/>
      <c r="AG192" s="62"/>
      <c r="AH192" s="62"/>
      <c r="AI192" s="62"/>
      <c r="AJ192" s="62"/>
      <c r="AK192" s="62"/>
      <c r="AL192" s="62"/>
      <c r="AM192" s="62"/>
    </row>
    <row r="193" spans="31:39" hidden="1">
      <c r="AE193" s="115"/>
      <c r="AF193" s="62"/>
      <c r="AG193" s="62"/>
      <c r="AH193" s="62"/>
      <c r="AI193" s="62"/>
      <c r="AJ193" s="62"/>
      <c r="AK193" s="62"/>
      <c r="AL193" s="62"/>
      <c r="AM193" s="62"/>
    </row>
    <row r="194" spans="31:39" hidden="1">
      <c r="AE194" s="115"/>
      <c r="AF194" s="62"/>
      <c r="AG194" s="62"/>
      <c r="AH194" s="62"/>
      <c r="AI194" s="62"/>
      <c r="AJ194" s="62"/>
      <c r="AK194" s="62"/>
      <c r="AL194" s="62"/>
      <c r="AM194" s="62"/>
    </row>
    <row r="195" spans="31:39" hidden="1">
      <c r="AE195" s="115"/>
      <c r="AF195" s="62"/>
      <c r="AG195" s="62"/>
      <c r="AH195" s="62"/>
      <c r="AI195" s="62"/>
      <c r="AJ195" s="62"/>
      <c r="AK195" s="62"/>
      <c r="AL195" s="62"/>
      <c r="AM195" s="62"/>
    </row>
    <row r="196" spans="31:39" hidden="1">
      <c r="AE196" s="115"/>
      <c r="AF196" s="62"/>
      <c r="AG196" s="62"/>
      <c r="AH196" s="62"/>
      <c r="AI196" s="62"/>
      <c r="AJ196" s="62"/>
      <c r="AK196" s="62"/>
      <c r="AL196" s="62"/>
      <c r="AM196" s="62"/>
    </row>
    <row r="197" spans="31:39" hidden="1">
      <c r="AE197" s="115"/>
      <c r="AF197" s="62"/>
      <c r="AG197" s="62"/>
      <c r="AH197" s="62"/>
      <c r="AI197" s="62"/>
      <c r="AJ197" s="62"/>
      <c r="AK197" s="62"/>
      <c r="AL197" s="62"/>
      <c r="AM197" s="62"/>
    </row>
    <row r="198" spans="31:39" hidden="1">
      <c r="AE198" s="115"/>
      <c r="AF198" s="62"/>
      <c r="AG198" s="62"/>
      <c r="AH198" s="62"/>
      <c r="AI198" s="62"/>
      <c r="AJ198" s="62"/>
      <c r="AK198" s="62"/>
      <c r="AL198" s="62"/>
      <c r="AM198" s="62"/>
    </row>
    <row r="199" spans="31:39" hidden="1">
      <c r="AE199" s="115"/>
      <c r="AF199" s="62"/>
      <c r="AG199" s="62"/>
      <c r="AH199" s="62"/>
      <c r="AI199" s="62"/>
      <c r="AJ199" s="62"/>
      <c r="AK199" s="62"/>
      <c r="AL199" s="62"/>
      <c r="AM199" s="62"/>
    </row>
    <row r="200" spans="31:39" hidden="1">
      <c r="AE200" s="115"/>
      <c r="AF200" s="62"/>
      <c r="AG200" s="62"/>
      <c r="AH200" s="62"/>
      <c r="AI200" s="62"/>
      <c r="AJ200" s="62"/>
      <c r="AK200" s="62"/>
      <c r="AL200" s="62"/>
      <c r="AM200" s="62"/>
    </row>
    <row r="201" spans="31:39" hidden="1">
      <c r="AE201" s="115"/>
      <c r="AF201" s="62"/>
      <c r="AG201" s="62"/>
      <c r="AH201" s="62"/>
      <c r="AI201" s="62"/>
      <c r="AJ201" s="62"/>
      <c r="AK201" s="62"/>
      <c r="AL201" s="62"/>
      <c r="AM201" s="62"/>
    </row>
    <row r="202" spans="31:39" hidden="1">
      <c r="AE202" s="115"/>
      <c r="AF202" s="62"/>
      <c r="AG202" s="62"/>
      <c r="AH202" s="62"/>
      <c r="AI202" s="62"/>
      <c r="AJ202" s="62"/>
      <c r="AK202" s="62"/>
      <c r="AL202" s="62"/>
      <c r="AM202" s="62"/>
    </row>
    <row r="203" spans="31:39" hidden="1">
      <c r="AE203" s="115"/>
      <c r="AF203" s="62"/>
      <c r="AG203" s="62"/>
      <c r="AH203" s="62"/>
      <c r="AI203" s="62"/>
      <c r="AJ203" s="62"/>
      <c r="AK203" s="62"/>
      <c r="AL203" s="62"/>
      <c r="AM203" s="62"/>
    </row>
    <row r="204" spans="31:39" hidden="1">
      <c r="AE204" s="115"/>
      <c r="AF204" s="62"/>
      <c r="AG204" s="62"/>
      <c r="AH204" s="62"/>
      <c r="AI204" s="62"/>
      <c r="AJ204" s="62"/>
      <c r="AK204" s="62"/>
      <c r="AL204" s="62"/>
      <c r="AM204" s="62"/>
    </row>
    <row r="205" spans="31:39" hidden="1">
      <c r="AE205" s="115"/>
      <c r="AF205" s="62"/>
      <c r="AG205" s="62"/>
      <c r="AH205" s="62"/>
      <c r="AI205" s="62"/>
      <c r="AJ205" s="62"/>
      <c r="AK205" s="62"/>
      <c r="AL205" s="62"/>
      <c r="AM205" s="62"/>
    </row>
    <row r="206" spans="31:39" hidden="1">
      <c r="AE206" s="115"/>
      <c r="AF206" s="62"/>
      <c r="AG206" s="62"/>
      <c r="AH206" s="62"/>
      <c r="AI206" s="62"/>
      <c r="AJ206" s="62"/>
      <c r="AK206" s="62"/>
      <c r="AL206" s="62"/>
      <c r="AM206" s="62"/>
    </row>
    <row r="207" spans="31:39" hidden="1">
      <c r="AE207" s="115"/>
      <c r="AF207" s="62"/>
      <c r="AG207" s="62"/>
      <c r="AH207" s="62"/>
      <c r="AI207" s="62"/>
      <c r="AJ207" s="62"/>
      <c r="AK207" s="62"/>
      <c r="AL207" s="62"/>
      <c r="AM207" s="62"/>
    </row>
    <row r="208" spans="31:39" hidden="1">
      <c r="AE208" s="115"/>
      <c r="AF208" s="62"/>
      <c r="AG208" s="62"/>
      <c r="AH208" s="62"/>
      <c r="AI208" s="62"/>
      <c r="AJ208" s="62"/>
      <c r="AK208" s="62"/>
      <c r="AL208" s="62"/>
      <c r="AM208" s="62"/>
    </row>
    <row r="209" spans="31:39" hidden="1">
      <c r="AE209" s="115"/>
      <c r="AF209" s="62"/>
      <c r="AG209" s="62"/>
      <c r="AH209" s="62"/>
      <c r="AI209" s="62"/>
      <c r="AJ209" s="62"/>
      <c r="AK209" s="62"/>
      <c r="AL209" s="62"/>
      <c r="AM209" s="62"/>
    </row>
    <row r="210" spans="31:39" hidden="1">
      <c r="AE210" s="115"/>
      <c r="AF210" s="62"/>
      <c r="AG210" s="62"/>
      <c r="AH210" s="62"/>
      <c r="AI210" s="62"/>
      <c r="AJ210" s="62"/>
      <c r="AK210" s="62"/>
      <c r="AL210" s="62"/>
      <c r="AM210" s="62"/>
    </row>
    <row r="211" spans="31:39" hidden="1">
      <c r="AE211" s="115"/>
      <c r="AF211" s="62"/>
      <c r="AG211" s="62"/>
      <c r="AH211" s="62"/>
      <c r="AI211" s="62"/>
      <c r="AJ211" s="62"/>
      <c r="AK211" s="62"/>
      <c r="AL211" s="62"/>
      <c r="AM211" s="62"/>
    </row>
    <row r="212" spans="31:39" hidden="1">
      <c r="AE212" s="117"/>
      <c r="AF212" s="83"/>
      <c r="AG212" s="83"/>
      <c r="AH212" s="83"/>
      <c r="AI212" s="83"/>
      <c r="AJ212" s="83"/>
      <c r="AK212" s="83"/>
      <c r="AL212" s="83"/>
      <c r="AM212" s="83"/>
    </row>
    <row r="213" spans="31:39" hidden="1">
      <c r="AE213" s="115"/>
      <c r="AF213" s="62"/>
      <c r="AG213" s="62"/>
      <c r="AH213" s="62"/>
      <c r="AI213" s="62"/>
      <c r="AJ213" s="62"/>
      <c r="AK213" s="62"/>
      <c r="AL213" s="62"/>
      <c r="AM213" s="62"/>
    </row>
    <row r="214" spans="31:39" hidden="1">
      <c r="AE214" s="118"/>
      <c r="AF214" s="95"/>
      <c r="AG214" s="95"/>
      <c r="AH214" s="95"/>
      <c r="AI214" s="95"/>
      <c r="AJ214" s="95"/>
      <c r="AK214" s="95"/>
      <c r="AL214" s="95"/>
      <c r="AM214" s="95"/>
    </row>
    <row r="215" spans="31:39" hidden="1">
      <c r="AE215" s="118"/>
      <c r="AF215" s="95"/>
      <c r="AG215" s="95"/>
      <c r="AH215" s="95"/>
      <c r="AI215" s="95"/>
      <c r="AJ215" s="95"/>
      <c r="AK215" s="95"/>
      <c r="AL215" s="95"/>
      <c r="AM215" s="95"/>
    </row>
    <row r="216" spans="31:39" hidden="1">
      <c r="AE216" s="118"/>
      <c r="AF216" s="95"/>
      <c r="AG216" s="95"/>
      <c r="AH216" s="95"/>
      <c r="AI216" s="95"/>
      <c r="AJ216" s="95"/>
      <c r="AK216" s="95"/>
      <c r="AL216" s="95"/>
      <c r="AM216" s="95"/>
    </row>
    <row r="217" spans="31:39" hidden="1">
      <c r="AE217" s="118"/>
      <c r="AF217" s="95"/>
      <c r="AG217" s="95"/>
      <c r="AH217" s="95"/>
      <c r="AI217" s="95"/>
      <c r="AJ217" s="95"/>
      <c r="AK217" s="95"/>
      <c r="AL217" s="95"/>
      <c r="AM217" s="95"/>
    </row>
    <row r="218" spans="31:39" hidden="1">
      <c r="AE218" s="115"/>
      <c r="AF218" s="62"/>
      <c r="AG218" s="62"/>
      <c r="AH218" s="62"/>
      <c r="AI218" s="62"/>
      <c r="AJ218" s="62"/>
      <c r="AK218" s="62"/>
      <c r="AL218" s="62"/>
      <c r="AM218" s="62"/>
    </row>
    <row r="219" spans="31:39" hidden="1">
      <c r="AE219" s="115"/>
      <c r="AF219" s="62"/>
      <c r="AG219" s="62"/>
      <c r="AH219" s="62"/>
      <c r="AI219" s="62"/>
      <c r="AJ219" s="62"/>
      <c r="AK219" s="62"/>
      <c r="AL219" s="62"/>
      <c r="AM219" s="62"/>
    </row>
    <row r="220" spans="31:39" hidden="1">
      <c r="AE220" s="115"/>
      <c r="AF220" s="62"/>
      <c r="AG220" s="62"/>
      <c r="AH220" s="62"/>
      <c r="AI220" s="62"/>
      <c r="AJ220" s="62"/>
      <c r="AK220" s="62"/>
      <c r="AL220" s="62"/>
      <c r="AM220" s="62"/>
    </row>
    <row r="221" spans="31:39" hidden="1">
      <c r="AE221" s="115"/>
      <c r="AF221" s="62"/>
      <c r="AG221" s="62"/>
      <c r="AH221" s="62"/>
      <c r="AI221" s="62"/>
      <c r="AJ221" s="62"/>
      <c r="AK221" s="62"/>
      <c r="AL221" s="62"/>
      <c r="AM221" s="62"/>
    </row>
    <row r="222" spans="31:39" hidden="1">
      <c r="AE222" s="118"/>
      <c r="AF222" s="95"/>
      <c r="AG222" s="95"/>
      <c r="AH222" s="95"/>
      <c r="AI222" s="95"/>
      <c r="AJ222" s="95"/>
      <c r="AK222" s="95"/>
      <c r="AL222" s="95"/>
      <c r="AM222" s="95"/>
    </row>
    <row r="223" spans="31:39" hidden="1">
      <c r="AE223" s="118"/>
      <c r="AF223" s="95"/>
      <c r="AG223" s="95"/>
      <c r="AH223" s="95"/>
      <c r="AI223" s="95"/>
      <c r="AJ223" s="95"/>
      <c r="AK223" s="95"/>
      <c r="AL223" s="95"/>
      <c r="AM223" s="95"/>
    </row>
    <row r="224" spans="31:39" hidden="1">
      <c r="AE224" s="118"/>
      <c r="AF224" s="95"/>
      <c r="AG224" s="95"/>
      <c r="AH224" s="95"/>
      <c r="AI224" s="95"/>
      <c r="AJ224" s="95"/>
      <c r="AK224" s="95"/>
      <c r="AL224" s="95"/>
      <c r="AM224" s="95"/>
    </row>
    <row r="225" spans="31:39" hidden="1">
      <c r="AE225" s="118"/>
      <c r="AF225" s="95"/>
      <c r="AG225" s="95"/>
      <c r="AH225" s="95"/>
      <c r="AI225" s="95"/>
      <c r="AJ225" s="95"/>
      <c r="AK225" s="95"/>
      <c r="AL225" s="95"/>
      <c r="AM225" s="95"/>
    </row>
    <row r="226" spans="31:39" hidden="1">
      <c r="AE226" s="115"/>
      <c r="AF226" s="62"/>
      <c r="AG226" s="62"/>
      <c r="AH226" s="62"/>
      <c r="AI226" s="62"/>
      <c r="AJ226" s="62"/>
      <c r="AK226" s="62"/>
      <c r="AL226" s="62"/>
      <c r="AM226" s="62"/>
    </row>
    <row r="227" spans="31:39" hidden="1">
      <c r="AE227" s="115"/>
      <c r="AF227" s="62"/>
      <c r="AG227" s="62"/>
      <c r="AH227" s="62"/>
      <c r="AI227" s="62"/>
      <c r="AJ227" s="62"/>
      <c r="AK227" s="62"/>
      <c r="AL227" s="62"/>
      <c r="AM227" s="62"/>
    </row>
    <row r="228" spans="31:39" hidden="1">
      <c r="AE228" s="115"/>
      <c r="AF228" s="62"/>
      <c r="AG228" s="62"/>
      <c r="AH228" s="62"/>
      <c r="AI228" s="62"/>
      <c r="AJ228" s="62"/>
      <c r="AK228" s="62"/>
      <c r="AL228" s="62"/>
      <c r="AM228" s="62"/>
    </row>
    <row r="229" spans="31:39" hidden="1">
      <c r="AE229" s="115"/>
      <c r="AF229" s="62"/>
      <c r="AG229" s="62"/>
      <c r="AH229" s="62"/>
      <c r="AI229" s="62"/>
      <c r="AJ229" s="62"/>
      <c r="AK229" s="62"/>
      <c r="AL229" s="62"/>
      <c r="AM229" s="62"/>
    </row>
    <row r="230" spans="31:39" hidden="1">
      <c r="AE230" s="115"/>
      <c r="AF230" s="62"/>
      <c r="AG230" s="62"/>
      <c r="AH230" s="62"/>
      <c r="AI230" s="62"/>
      <c r="AJ230" s="62"/>
      <c r="AK230" s="62"/>
      <c r="AL230" s="62"/>
      <c r="AM230" s="62"/>
    </row>
    <row r="231" spans="31:39" hidden="1">
      <c r="AE231" s="115"/>
      <c r="AF231" s="62"/>
      <c r="AG231" s="62"/>
      <c r="AH231" s="62"/>
      <c r="AI231" s="62"/>
      <c r="AJ231" s="62"/>
      <c r="AK231" s="62"/>
      <c r="AL231" s="62"/>
      <c r="AM231" s="62"/>
    </row>
    <row r="232" spans="31:39" hidden="1">
      <c r="AE232" s="115"/>
      <c r="AF232" s="62"/>
      <c r="AG232" s="62"/>
      <c r="AH232" s="62"/>
      <c r="AI232" s="62"/>
      <c r="AJ232" s="62"/>
      <c r="AK232" s="62"/>
      <c r="AL232" s="62"/>
      <c r="AM232" s="62"/>
    </row>
    <row r="233" spans="31:39" hidden="1">
      <c r="AE233" s="115"/>
      <c r="AF233" s="62"/>
      <c r="AG233" s="62"/>
      <c r="AH233" s="62"/>
      <c r="AI233" s="62"/>
      <c r="AJ233" s="62"/>
      <c r="AK233" s="62"/>
      <c r="AL233" s="62"/>
      <c r="AM233" s="62"/>
    </row>
    <row r="234" spans="31:39" hidden="1">
      <c r="AE234" s="115"/>
      <c r="AF234" s="62"/>
      <c r="AG234" s="62"/>
      <c r="AH234" s="62"/>
      <c r="AI234" s="62"/>
      <c r="AJ234" s="62"/>
      <c r="AK234" s="62"/>
      <c r="AL234" s="62"/>
      <c r="AM234" s="62"/>
    </row>
    <row r="235" spans="31:39" hidden="1">
      <c r="AE235" s="115"/>
      <c r="AF235" s="62"/>
      <c r="AG235" s="62"/>
      <c r="AH235" s="62"/>
      <c r="AI235" s="62"/>
      <c r="AJ235" s="62"/>
      <c r="AK235" s="62"/>
      <c r="AL235" s="62"/>
      <c r="AM235" s="62"/>
    </row>
    <row r="236" spans="31:39" hidden="1">
      <c r="AE236" s="115"/>
      <c r="AF236" s="62"/>
      <c r="AG236" s="62"/>
      <c r="AH236" s="62"/>
      <c r="AI236" s="62"/>
      <c r="AJ236" s="62"/>
      <c r="AK236" s="62"/>
      <c r="AL236" s="62"/>
      <c r="AM236" s="62"/>
    </row>
    <row r="237" spans="31:39" hidden="1">
      <c r="AE237" s="115"/>
      <c r="AF237" s="62"/>
      <c r="AG237" s="62"/>
      <c r="AH237" s="62"/>
      <c r="AI237" s="62"/>
      <c r="AJ237" s="62"/>
      <c r="AK237" s="62"/>
      <c r="AL237" s="62"/>
      <c r="AM237" s="62"/>
    </row>
    <row r="238" spans="31:39" hidden="1">
      <c r="AE238" s="115"/>
      <c r="AF238" s="62"/>
      <c r="AG238" s="62"/>
      <c r="AH238" s="62"/>
      <c r="AI238" s="62"/>
      <c r="AJ238" s="62"/>
      <c r="AK238" s="62"/>
      <c r="AL238" s="62"/>
      <c r="AM238" s="62"/>
    </row>
    <row r="239" spans="31:39" hidden="1">
      <c r="AE239" s="115"/>
      <c r="AF239" s="62"/>
      <c r="AG239" s="62"/>
      <c r="AH239" s="62"/>
      <c r="AI239" s="62"/>
      <c r="AJ239" s="62"/>
      <c r="AK239" s="62"/>
      <c r="AL239" s="62"/>
      <c r="AM239" s="62"/>
    </row>
    <row r="240" spans="31:39" hidden="1">
      <c r="AE240" s="115"/>
      <c r="AF240" s="62"/>
      <c r="AG240" s="62"/>
      <c r="AH240" s="62"/>
      <c r="AI240" s="62"/>
      <c r="AJ240" s="62"/>
      <c r="AK240" s="62"/>
      <c r="AL240" s="62"/>
      <c r="AM240" s="62"/>
    </row>
    <row r="241" spans="31:39" hidden="1">
      <c r="AE241" s="115"/>
      <c r="AF241" s="62"/>
      <c r="AG241" s="62"/>
      <c r="AH241" s="62"/>
      <c r="AI241" s="62"/>
      <c r="AJ241" s="62"/>
      <c r="AK241" s="62"/>
      <c r="AL241" s="62"/>
      <c r="AM241" s="62"/>
    </row>
    <row r="242" spans="31:39" hidden="1">
      <c r="AE242" s="115"/>
      <c r="AF242" s="62"/>
      <c r="AG242" s="62"/>
      <c r="AH242" s="62"/>
      <c r="AI242" s="62"/>
      <c r="AJ242" s="62"/>
      <c r="AK242" s="62"/>
      <c r="AL242" s="62"/>
      <c r="AM242" s="62"/>
    </row>
    <row r="243" spans="31:39" hidden="1">
      <c r="AE243" s="117"/>
      <c r="AF243" s="83"/>
      <c r="AG243" s="83"/>
      <c r="AH243" s="83"/>
      <c r="AI243" s="83"/>
      <c r="AJ243" s="83"/>
      <c r="AK243" s="83"/>
      <c r="AL243" s="83"/>
      <c r="AM243" s="83"/>
    </row>
    <row r="244" spans="31:39" hidden="1">
      <c r="AE244" s="115"/>
      <c r="AF244" s="62"/>
      <c r="AG244" s="62"/>
      <c r="AH244" s="62"/>
      <c r="AI244" s="62"/>
      <c r="AJ244" s="62"/>
      <c r="AK244" s="62"/>
      <c r="AL244" s="62"/>
      <c r="AM244" s="62"/>
    </row>
    <row r="245" spans="31:39" hidden="1">
      <c r="AE245" s="115"/>
      <c r="AF245" s="62"/>
      <c r="AG245" s="62"/>
      <c r="AH245" s="62"/>
      <c r="AI245" s="62"/>
      <c r="AJ245" s="62"/>
      <c r="AK245" s="62"/>
      <c r="AL245" s="62"/>
      <c r="AM245" s="62"/>
    </row>
    <row r="246" spans="31:39" hidden="1">
      <c r="AE246" s="115"/>
      <c r="AF246" s="62"/>
      <c r="AG246" s="62"/>
      <c r="AH246" s="62"/>
      <c r="AI246" s="62"/>
      <c r="AJ246" s="62"/>
      <c r="AK246" s="62"/>
      <c r="AL246" s="62"/>
      <c r="AM246" s="62"/>
    </row>
    <row r="247" spans="31:39" hidden="1">
      <c r="AE247" s="115"/>
      <c r="AF247" s="62"/>
      <c r="AG247" s="62"/>
      <c r="AH247" s="62"/>
      <c r="AI247" s="62"/>
      <c r="AJ247" s="62"/>
      <c r="AK247" s="62"/>
      <c r="AL247" s="62"/>
      <c r="AM247" s="62"/>
    </row>
    <row r="248" spans="31:39" hidden="1">
      <c r="AE248" s="115"/>
      <c r="AF248" s="62"/>
      <c r="AG248" s="62"/>
      <c r="AH248" s="62"/>
      <c r="AI248" s="62"/>
      <c r="AJ248" s="62"/>
      <c r="AK248" s="62"/>
      <c r="AL248" s="62"/>
      <c r="AM248" s="62"/>
    </row>
    <row r="249" spans="31:39" hidden="1">
      <c r="AE249" s="115"/>
      <c r="AF249" s="62"/>
      <c r="AG249" s="62"/>
      <c r="AH249" s="62"/>
      <c r="AI249" s="62"/>
      <c r="AJ249" s="62"/>
      <c r="AK249" s="62"/>
      <c r="AL249" s="62"/>
      <c r="AM249" s="62"/>
    </row>
    <row r="250" spans="31:39" hidden="1">
      <c r="AE250" s="115"/>
      <c r="AF250" s="62"/>
      <c r="AG250" s="62"/>
      <c r="AH250" s="62"/>
      <c r="AI250" s="62"/>
      <c r="AJ250" s="62"/>
      <c r="AK250" s="62"/>
      <c r="AL250" s="62"/>
      <c r="AM250" s="62"/>
    </row>
    <row r="251" spans="31:39" hidden="1">
      <c r="AE251" s="115"/>
      <c r="AF251" s="62"/>
      <c r="AG251" s="62"/>
      <c r="AH251" s="62"/>
      <c r="AI251" s="62"/>
      <c r="AJ251" s="62"/>
      <c r="AK251" s="62"/>
      <c r="AL251" s="62"/>
      <c r="AM251" s="62"/>
    </row>
    <row r="252" spans="31:39" hidden="1">
      <c r="AE252" s="115"/>
      <c r="AF252" s="62"/>
      <c r="AG252" s="62"/>
      <c r="AH252" s="62"/>
      <c r="AI252" s="62"/>
      <c r="AJ252" s="62"/>
      <c r="AK252" s="62"/>
      <c r="AL252" s="62"/>
      <c r="AM252" s="62"/>
    </row>
    <row r="253" spans="31:39" hidden="1">
      <c r="AE253" s="115"/>
      <c r="AF253" s="62"/>
      <c r="AG253" s="62"/>
      <c r="AH253" s="62"/>
      <c r="AI253" s="62"/>
      <c r="AJ253" s="62"/>
      <c r="AK253" s="62"/>
      <c r="AL253" s="62"/>
      <c r="AM253" s="62"/>
    </row>
    <row r="254" spans="31:39" hidden="1">
      <c r="AE254" s="115"/>
      <c r="AF254" s="62"/>
      <c r="AG254" s="62"/>
      <c r="AH254" s="62"/>
      <c r="AI254" s="62"/>
      <c r="AJ254" s="62"/>
      <c r="AK254" s="62"/>
      <c r="AL254" s="62"/>
      <c r="AM254" s="62"/>
    </row>
    <row r="255" spans="31:39" hidden="1">
      <c r="AE255" s="115"/>
      <c r="AF255" s="62"/>
      <c r="AG255" s="62"/>
      <c r="AH255" s="62"/>
      <c r="AI255" s="62"/>
      <c r="AJ255" s="62"/>
      <c r="AK255" s="62"/>
      <c r="AL255" s="62"/>
      <c r="AM255" s="62"/>
    </row>
    <row r="256" spans="31:39" hidden="1">
      <c r="AE256" s="115"/>
      <c r="AF256" s="62"/>
      <c r="AG256" s="62"/>
      <c r="AH256" s="62"/>
      <c r="AI256" s="62"/>
      <c r="AJ256" s="62"/>
      <c r="AK256" s="62"/>
      <c r="AL256" s="62"/>
      <c r="AM256" s="62"/>
    </row>
    <row r="257" spans="31:39" hidden="1">
      <c r="AE257" s="115"/>
      <c r="AF257" s="62"/>
      <c r="AG257" s="62"/>
      <c r="AH257" s="62"/>
      <c r="AI257" s="62"/>
      <c r="AJ257" s="62"/>
      <c r="AK257" s="62"/>
      <c r="AL257" s="62"/>
      <c r="AM257" s="62"/>
    </row>
    <row r="258" spans="31:39" hidden="1">
      <c r="AE258" s="115"/>
      <c r="AF258" s="62"/>
      <c r="AG258" s="62"/>
      <c r="AH258" s="62"/>
      <c r="AI258" s="62"/>
      <c r="AJ258" s="62"/>
      <c r="AK258" s="62"/>
      <c r="AL258" s="62"/>
      <c r="AM258" s="62"/>
    </row>
    <row r="259" spans="31:39" hidden="1">
      <c r="AE259" s="115"/>
      <c r="AF259" s="62"/>
      <c r="AG259" s="62"/>
      <c r="AH259" s="62"/>
      <c r="AI259" s="62"/>
      <c r="AJ259" s="62"/>
      <c r="AK259" s="62"/>
      <c r="AL259" s="62"/>
      <c r="AM259" s="62"/>
    </row>
    <row r="260" spans="31:39" hidden="1">
      <c r="AE260" s="115"/>
      <c r="AF260" s="62"/>
      <c r="AG260" s="62"/>
      <c r="AH260" s="62"/>
      <c r="AI260" s="62"/>
      <c r="AJ260" s="62"/>
      <c r="AK260" s="62"/>
      <c r="AL260" s="62"/>
      <c r="AM260" s="62"/>
    </row>
    <row r="261" spans="31:39" hidden="1">
      <c r="AE261" s="115"/>
      <c r="AF261" s="62"/>
      <c r="AG261" s="62"/>
      <c r="AH261" s="62"/>
      <c r="AI261" s="62"/>
      <c r="AJ261" s="62"/>
      <c r="AK261" s="62"/>
      <c r="AL261" s="62"/>
      <c r="AM261" s="62"/>
    </row>
    <row r="262" spans="31:39" hidden="1">
      <c r="AE262" s="115"/>
      <c r="AF262" s="62"/>
      <c r="AG262" s="62"/>
      <c r="AH262" s="62"/>
      <c r="AI262" s="62"/>
      <c r="AJ262" s="62"/>
      <c r="AK262" s="62"/>
      <c r="AL262" s="62"/>
      <c r="AM262" s="62"/>
    </row>
    <row r="263" spans="31:39" hidden="1">
      <c r="AE263" s="115"/>
      <c r="AF263" s="62"/>
      <c r="AG263" s="62"/>
      <c r="AH263" s="62"/>
      <c r="AI263" s="62"/>
      <c r="AJ263" s="62"/>
      <c r="AK263" s="62"/>
      <c r="AL263" s="62"/>
      <c r="AM263" s="62"/>
    </row>
    <row r="264" spans="31:39" hidden="1">
      <c r="AE264" s="115"/>
      <c r="AF264" s="62"/>
      <c r="AG264" s="62"/>
      <c r="AH264" s="62"/>
      <c r="AI264" s="62"/>
      <c r="AJ264" s="62"/>
      <c r="AK264" s="62"/>
      <c r="AL264" s="62"/>
      <c r="AM264" s="62"/>
    </row>
    <row r="265" spans="31:39" hidden="1">
      <c r="AE265" s="115"/>
      <c r="AF265" s="62"/>
      <c r="AG265" s="62"/>
      <c r="AH265" s="62"/>
      <c r="AI265" s="62"/>
      <c r="AJ265" s="62"/>
      <c r="AK265" s="62"/>
      <c r="AL265" s="62"/>
      <c r="AM265" s="62"/>
    </row>
    <row r="266" spans="31:39" hidden="1">
      <c r="AE266" s="115"/>
      <c r="AF266" s="62"/>
      <c r="AG266" s="62"/>
      <c r="AH266" s="62"/>
      <c r="AI266" s="62"/>
      <c r="AJ266" s="62"/>
      <c r="AK266" s="62"/>
      <c r="AL266" s="62"/>
      <c r="AM266" s="62"/>
    </row>
    <row r="267" spans="31:39" hidden="1">
      <c r="AE267" s="115"/>
      <c r="AF267" s="62"/>
      <c r="AG267" s="62"/>
      <c r="AH267" s="62"/>
      <c r="AI267" s="62"/>
      <c r="AJ267" s="62"/>
      <c r="AK267" s="62"/>
      <c r="AL267" s="62"/>
      <c r="AM267" s="62"/>
    </row>
    <row r="268" spans="31:39" hidden="1">
      <c r="AE268" s="115"/>
      <c r="AF268" s="62"/>
      <c r="AG268" s="62"/>
      <c r="AH268" s="62"/>
      <c r="AI268" s="62"/>
      <c r="AJ268" s="62"/>
      <c r="AK268" s="62"/>
      <c r="AL268" s="62"/>
      <c r="AM268" s="62"/>
    </row>
    <row r="269" spans="31:39" hidden="1">
      <c r="AE269" s="115"/>
      <c r="AF269" s="62"/>
      <c r="AG269" s="62"/>
      <c r="AH269" s="62"/>
      <c r="AI269" s="62"/>
      <c r="AJ269" s="62"/>
      <c r="AK269" s="62"/>
      <c r="AL269" s="62"/>
      <c r="AM269" s="62"/>
    </row>
    <row r="270" spans="31:39" hidden="1">
      <c r="AE270" s="115"/>
      <c r="AF270" s="62"/>
      <c r="AG270" s="62"/>
      <c r="AH270" s="62"/>
      <c r="AI270" s="62"/>
      <c r="AJ270" s="62"/>
      <c r="AK270" s="62"/>
      <c r="AL270" s="62"/>
      <c r="AM270" s="62"/>
    </row>
    <row r="271" spans="31:39" hidden="1">
      <c r="AE271" s="115"/>
      <c r="AF271" s="62"/>
      <c r="AG271" s="62"/>
      <c r="AH271" s="62"/>
      <c r="AI271" s="62"/>
      <c r="AJ271" s="62"/>
      <c r="AK271" s="62"/>
      <c r="AL271" s="62"/>
      <c r="AM271" s="62"/>
    </row>
    <row r="272" spans="31:39" hidden="1">
      <c r="AE272" s="115"/>
      <c r="AF272" s="62"/>
      <c r="AG272" s="62"/>
      <c r="AH272" s="62"/>
      <c r="AI272" s="62"/>
      <c r="AJ272" s="62"/>
      <c r="AK272" s="62"/>
      <c r="AL272" s="62"/>
      <c r="AM272" s="62"/>
    </row>
    <row r="273" spans="31:39" hidden="1">
      <c r="AE273" s="115"/>
      <c r="AF273" s="62"/>
      <c r="AG273" s="62"/>
      <c r="AH273" s="62"/>
      <c r="AI273" s="62"/>
      <c r="AJ273" s="62"/>
      <c r="AK273" s="62"/>
      <c r="AL273" s="62"/>
      <c r="AM273" s="62"/>
    </row>
    <row r="274" spans="31:39" hidden="1">
      <c r="AE274" s="115"/>
      <c r="AF274" s="62"/>
      <c r="AG274" s="62"/>
      <c r="AH274" s="62"/>
      <c r="AI274" s="62"/>
      <c r="AJ274" s="62"/>
      <c r="AK274" s="62"/>
      <c r="AL274" s="62"/>
      <c r="AM274" s="62"/>
    </row>
    <row r="275" spans="31:39" hidden="1">
      <c r="AE275" s="115"/>
      <c r="AF275" s="62"/>
      <c r="AG275" s="62"/>
      <c r="AH275" s="62"/>
      <c r="AI275" s="62"/>
      <c r="AJ275" s="62"/>
      <c r="AK275" s="62"/>
      <c r="AL275" s="62"/>
      <c r="AM275" s="62"/>
    </row>
    <row r="276" spans="31:39" hidden="1">
      <c r="AE276" s="115"/>
      <c r="AF276" s="62"/>
      <c r="AG276" s="62"/>
      <c r="AH276" s="62"/>
      <c r="AI276" s="62"/>
      <c r="AJ276" s="62"/>
      <c r="AK276" s="62"/>
      <c r="AL276" s="62"/>
      <c r="AM276" s="62"/>
    </row>
    <row r="277" spans="31:39" hidden="1">
      <c r="AE277" s="115"/>
      <c r="AF277" s="62"/>
      <c r="AG277" s="62"/>
      <c r="AH277" s="62"/>
      <c r="AI277" s="62"/>
      <c r="AJ277" s="62"/>
      <c r="AK277" s="62"/>
      <c r="AL277" s="62"/>
      <c r="AM277" s="62"/>
    </row>
    <row r="278" spans="31:39" hidden="1">
      <c r="AE278" s="115"/>
      <c r="AF278" s="62"/>
      <c r="AG278" s="62"/>
      <c r="AH278" s="62"/>
      <c r="AI278" s="62"/>
      <c r="AJ278" s="62"/>
      <c r="AK278" s="62"/>
      <c r="AL278" s="62"/>
      <c r="AM278" s="62"/>
    </row>
    <row r="279" spans="31:39" hidden="1">
      <c r="AE279" s="115"/>
      <c r="AF279" s="62"/>
      <c r="AG279" s="62"/>
      <c r="AH279" s="62"/>
      <c r="AI279" s="62"/>
      <c r="AJ279" s="62"/>
      <c r="AK279" s="62"/>
      <c r="AL279" s="62"/>
      <c r="AM279" s="62"/>
    </row>
    <row r="280" spans="31:39" hidden="1">
      <c r="AE280" s="115"/>
      <c r="AF280" s="62"/>
      <c r="AG280" s="62"/>
      <c r="AH280" s="62"/>
      <c r="AI280" s="62"/>
      <c r="AJ280" s="62"/>
      <c r="AK280" s="62"/>
      <c r="AL280" s="62"/>
      <c r="AM280" s="62"/>
    </row>
    <row r="281" spans="31:39" hidden="1">
      <c r="AE281" s="115"/>
      <c r="AF281" s="62"/>
      <c r="AG281" s="62"/>
      <c r="AH281" s="62"/>
      <c r="AI281" s="62"/>
      <c r="AJ281" s="62"/>
      <c r="AK281" s="62"/>
      <c r="AL281" s="62"/>
      <c r="AM281" s="62"/>
    </row>
    <row r="282" spans="31:39" hidden="1">
      <c r="AE282" s="115"/>
      <c r="AF282" s="62"/>
      <c r="AG282" s="62"/>
      <c r="AH282" s="62"/>
      <c r="AI282" s="62"/>
      <c r="AJ282" s="62"/>
      <c r="AK282" s="62"/>
      <c r="AL282" s="62"/>
      <c r="AM282" s="62"/>
    </row>
    <row r="283" spans="31:39" hidden="1">
      <c r="AE283" s="115"/>
      <c r="AF283" s="62"/>
      <c r="AG283" s="62"/>
      <c r="AH283" s="62"/>
      <c r="AI283" s="62"/>
      <c r="AJ283" s="62"/>
      <c r="AK283" s="62"/>
      <c r="AL283" s="62"/>
      <c r="AM283" s="62"/>
    </row>
    <row r="284" spans="31:39" hidden="1">
      <c r="AE284" s="115"/>
      <c r="AF284" s="62"/>
      <c r="AG284" s="62"/>
      <c r="AH284" s="62"/>
      <c r="AI284" s="62"/>
      <c r="AJ284" s="62"/>
      <c r="AK284" s="62"/>
      <c r="AL284" s="62"/>
      <c r="AM284" s="62"/>
    </row>
    <row r="285" spans="31:39" hidden="1">
      <c r="AE285" s="115"/>
      <c r="AF285" s="62"/>
      <c r="AG285" s="62"/>
      <c r="AH285" s="62"/>
      <c r="AI285" s="62"/>
      <c r="AJ285" s="62"/>
      <c r="AK285" s="62"/>
      <c r="AL285" s="62"/>
      <c r="AM285" s="62"/>
    </row>
    <row r="286" spans="31:39" hidden="1">
      <c r="AE286" s="115"/>
      <c r="AF286" s="62"/>
      <c r="AG286" s="62"/>
      <c r="AH286" s="62"/>
      <c r="AI286" s="62"/>
      <c r="AJ286" s="62"/>
      <c r="AK286" s="62"/>
      <c r="AL286" s="62"/>
      <c r="AM286" s="62"/>
    </row>
    <row r="287" spans="31:39" hidden="1">
      <c r="AE287" s="115"/>
      <c r="AF287" s="81"/>
      <c r="AG287" s="81"/>
      <c r="AH287" s="81"/>
      <c r="AI287" s="81"/>
      <c r="AJ287" s="81"/>
      <c r="AK287" s="81"/>
      <c r="AL287" s="81"/>
      <c r="AM287" s="81"/>
    </row>
    <row r="288" spans="31:39" hidden="1">
      <c r="AE288" s="115"/>
      <c r="AF288" s="81"/>
      <c r="AG288" s="81"/>
      <c r="AH288" s="81"/>
      <c r="AI288" s="81"/>
      <c r="AJ288" s="81"/>
      <c r="AK288" s="81"/>
      <c r="AL288" s="81"/>
      <c r="AM288" s="81"/>
    </row>
    <row r="289" spans="31:39" hidden="1">
      <c r="AE289" s="115"/>
      <c r="AF289" s="62"/>
      <c r="AG289" s="62"/>
      <c r="AH289" s="62"/>
      <c r="AI289" s="62"/>
      <c r="AJ289" s="62"/>
      <c r="AK289" s="62"/>
      <c r="AL289" s="62"/>
      <c r="AM289" s="62"/>
    </row>
    <row r="290" spans="31:39" hidden="1">
      <c r="AE290" s="115"/>
      <c r="AF290" s="62"/>
      <c r="AG290" s="62"/>
      <c r="AH290" s="62"/>
      <c r="AI290" s="62"/>
      <c r="AJ290" s="62"/>
      <c r="AK290" s="62"/>
      <c r="AL290" s="62"/>
      <c r="AM290" s="62"/>
    </row>
    <row r="291" spans="31:39" hidden="1">
      <c r="AE291" s="115"/>
      <c r="AF291" s="62"/>
      <c r="AG291" s="62"/>
      <c r="AH291" s="62"/>
      <c r="AI291" s="62"/>
      <c r="AJ291" s="62"/>
      <c r="AK291" s="62"/>
      <c r="AL291" s="62"/>
      <c r="AM291" s="62"/>
    </row>
    <row r="292" spans="31:39" hidden="1">
      <c r="AE292" s="115"/>
      <c r="AF292" s="62"/>
      <c r="AG292" s="62"/>
      <c r="AH292" s="62"/>
      <c r="AI292" s="62"/>
      <c r="AJ292" s="62"/>
      <c r="AK292" s="62"/>
      <c r="AL292" s="62"/>
      <c r="AM292" s="62"/>
    </row>
    <row r="293" spans="31:39" hidden="1">
      <c r="AE293" s="115"/>
      <c r="AF293" s="62"/>
      <c r="AG293" s="62"/>
      <c r="AH293" s="62"/>
      <c r="AI293" s="62"/>
      <c r="AJ293" s="62"/>
      <c r="AK293" s="62"/>
      <c r="AL293" s="62"/>
      <c r="AM293" s="62"/>
    </row>
    <row r="294" spans="31:39" hidden="1">
      <c r="AE294" s="115"/>
      <c r="AF294" s="62"/>
      <c r="AG294" s="62"/>
      <c r="AH294" s="62"/>
      <c r="AI294" s="62"/>
      <c r="AJ294" s="62"/>
      <c r="AK294" s="62"/>
      <c r="AL294" s="62"/>
      <c r="AM294" s="62"/>
    </row>
    <row r="295" spans="31:39" hidden="1">
      <c r="AE295" s="115"/>
      <c r="AF295" s="62"/>
      <c r="AG295" s="62"/>
      <c r="AH295" s="62"/>
      <c r="AI295" s="62"/>
      <c r="AJ295" s="62"/>
      <c r="AK295" s="62"/>
      <c r="AL295" s="62"/>
      <c r="AM295" s="62"/>
    </row>
    <row r="296" spans="31:39" hidden="1">
      <c r="AE296" s="115"/>
      <c r="AF296" s="62"/>
      <c r="AG296" s="62"/>
      <c r="AH296" s="62"/>
      <c r="AI296" s="62"/>
      <c r="AJ296" s="62"/>
      <c r="AK296" s="62"/>
      <c r="AL296" s="62"/>
      <c r="AM296" s="62"/>
    </row>
    <row r="297" spans="31:39" hidden="1">
      <c r="AE297" s="115"/>
      <c r="AF297" s="62"/>
      <c r="AG297" s="62"/>
      <c r="AH297" s="62"/>
      <c r="AI297" s="62"/>
      <c r="AJ297" s="62"/>
      <c r="AK297" s="62"/>
      <c r="AL297" s="62"/>
      <c r="AM297" s="62"/>
    </row>
    <row r="298" spans="31:39" hidden="1">
      <c r="AE298" s="115"/>
      <c r="AF298" s="62"/>
      <c r="AG298" s="62"/>
      <c r="AH298" s="62"/>
      <c r="AI298" s="62"/>
      <c r="AJ298" s="62"/>
      <c r="AK298" s="62"/>
      <c r="AL298" s="62"/>
      <c r="AM298" s="62"/>
    </row>
    <row r="299" spans="31:39" hidden="1">
      <c r="AE299" s="115"/>
      <c r="AF299" s="62"/>
      <c r="AG299" s="62"/>
      <c r="AH299" s="62"/>
      <c r="AI299" s="62"/>
      <c r="AJ299" s="62"/>
      <c r="AK299" s="62"/>
      <c r="AL299" s="62"/>
      <c r="AM299" s="62"/>
    </row>
    <row r="300" spans="31:39" hidden="1">
      <c r="AE300" s="115"/>
      <c r="AF300" s="62"/>
      <c r="AG300" s="62"/>
      <c r="AH300" s="62"/>
      <c r="AI300" s="62"/>
      <c r="AJ300" s="62"/>
      <c r="AK300" s="62"/>
      <c r="AL300" s="62"/>
      <c r="AM300" s="62"/>
    </row>
    <row r="301" spans="31:39" hidden="1">
      <c r="AE301" s="115"/>
      <c r="AF301" s="62"/>
      <c r="AG301" s="62"/>
      <c r="AH301" s="62"/>
      <c r="AI301" s="62"/>
      <c r="AJ301" s="62"/>
      <c r="AK301" s="62"/>
      <c r="AL301" s="62"/>
      <c r="AM301" s="62"/>
    </row>
    <row r="302" spans="31:39" hidden="1">
      <c r="AE302" s="115"/>
      <c r="AF302" s="62"/>
      <c r="AG302" s="62"/>
      <c r="AH302" s="62"/>
      <c r="AI302" s="62"/>
      <c r="AJ302" s="62"/>
      <c r="AK302" s="62"/>
      <c r="AL302" s="62"/>
      <c r="AM302" s="62"/>
    </row>
    <row r="303" spans="31:39" hidden="1">
      <c r="AE303" s="115"/>
      <c r="AF303" s="62"/>
      <c r="AG303" s="62"/>
      <c r="AH303" s="62"/>
      <c r="AI303" s="62"/>
      <c r="AJ303" s="62"/>
      <c r="AK303" s="62"/>
      <c r="AL303" s="62"/>
      <c r="AM303" s="62"/>
    </row>
    <row r="304" spans="31:39" hidden="1">
      <c r="AE304" s="115"/>
      <c r="AF304" s="62"/>
      <c r="AG304" s="62"/>
      <c r="AH304" s="62"/>
      <c r="AI304" s="62"/>
      <c r="AJ304" s="62"/>
      <c r="AK304" s="62"/>
      <c r="AL304" s="62"/>
      <c r="AM304" s="62"/>
    </row>
    <row r="305" spans="31:39" hidden="1">
      <c r="AE305" s="115"/>
      <c r="AF305" s="62"/>
      <c r="AG305" s="62"/>
      <c r="AH305" s="62"/>
      <c r="AI305" s="62"/>
      <c r="AJ305" s="62"/>
      <c r="AK305" s="62"/>
      <c r="AL305" s="62"/>
      <c r="AM305" s="62"/>
    </row>
    <row r="306" spans="31:39" hidden="1">
      <c r="AE306" s="115"/>
      <c r="AF306" s="62"/>
      <c r="AG306" s="62"/>
      <c r="AH306" s="62"/>
      <c r="AI306" s="62"/>
      <c r="AJ306" s="62"/>
      <c r="AK306" s="62"/>
      <c r="AL306" s="62"/>
      <c r="AM306" s="62"/>
    </row>
    <row r="307" spans="31:39" hidden="1">
      <c r="AE307" s="115"/>
      <c r="AF307" s="62"/>
      <c r="AG307" s="62"/>
      <c r="AH307" s="62"/>
      <c r="AI307" s="62"/>
      <c r="AJ307" s="62"/>
      <c r="AK307" s="62"/>
      <c r="AL307" s="62"/>
      <c r="AM307" s="62"/>
    </row>
    <row r="308" spans="31:39" hidden="1">
      <c r="AE308" s="115"/>
      <c r="AF308" s="62"/>
      <c r="AG308" s="62"/>
      <c r="AH308" s="62"/>
      <c r="AI308" s="62"/>
      <c r="AJ308" s="62"/>
      <c r="AK308" s="62"/>
      <c r="AL308" s="62"/>
      <c r="AM308" s="62"/>
    </row>
    <row r="309" spans="31:39" hidden="1">
      <c r="AE309" s="115"/>
      <c r="AF309" s="62"/>
      <c r="AG309" s="62"/>
      <c r="AH309" s="62"/>
      <c r="AI309" s="62"/>
      <c r="AJ309" s="62"/>
      <c r="AK309" s="62"/>
      <c r="AL309" s="62"/>
      <c r="AM309" s="62"/>
    </row>
    <row r="310" spans="31:39" hidden="1">
      <c r="AE310" s="115"/>
      <c r="AF310" s="62"/>
      <c r="AG310" s="62"/>
      <c r="AH310" s="62"/>
      <c r="AI310" s="62"/>
      <c r="AJ310" s="62"/>
      <c r="AK310" s="62"/>
      <c r="AL310" s="62"/>
      <c r="AM310" s="62"/>
    </row>
    <row r="311" spans="31:39" hidden="1">
      <c r="AE311" s="115"/>
      <c r="AF311" s="62"/>
      <c r="AG311" s="62"/>
      <c r="AH311" s="62"/>
      <c r="AI311" s="62"/>
      <c r="AJ311" s="62"/>
      <c r="AK311" s="62"/>
      <c r="AL311" s="62"/>
      <c r="AM311" s="62"/>
    </row>
    <row r="312" spans="31:39" hidden="1">
      <c r="AE312" s="115"/>
      <c r="AF312" s="62"/>
      <c r="AG312" s="62"/>
      <c r="AH312" s="62"/>
      <c r="AI312" s="62"/>
      <c r="AJ312" s="62"/>
      <c r="AK312" s="62"/>
      <c r="AL312" s="62"/>
      <c r="AM312" s="62"/>
    </row>
    <row r="313" spans="31:39" hidden="1">
      <c r="AE313" s="115"/>
      <c r="AF313" s="62"/>
      <c r="AG313" s="62"/>
      <c r="AH313" s="62"/>
      <c r="AI313" s="62"/>
      <c r="AJ313" s="62"/>
      <c r="AK313" s="62"/>
      <c r="AL313" s="62"/>
      <c r="AM313" s="62"/>
    </row>
    <row r="314" spans="31:39" hidden="1">
      <c r="AE314" s="115"/>
      <c r="AF314" s="62"/>
      <c r="AG314" s="62"/>
      <c r="AH314" s="62"/>
      <c r="AI314" s="62"/>
      <c r="AJ314" s="62"/>
      <c r="AK314" s="62"/>
      <c r="AL314" s="62"/>
      <c r="AM314" s="62"/>
    </row>
    <row r="315" spans="31:39" hidden="1">
      <c r="AE315" s="115"/>
      <c r="AF315" s="62"/>
      <c r="AG315" s="62"/>
      <c r="AH315" s="62"/>
      <c r="AI315" s="62"/>
      <c r="AJ315" s="62"/>
      <c r="AK315" s="62"/>
      <c r="AL315" s="62"/>
      <c r="AM315" s="62"/>
    </row>
    <row r="316" spans="31:39" hidden="1">
      <c r="AE316" s="115"/>
      <c r="AF316" s="62"/>
      <c r="AG316" s="62"/>
      <c r="AH316" s="62"/>
      <c r="AI316" s="62"/>
      <c r="AJ316" s="62"/>
      <c r="AK316" s="62"/>
      <c r="AL316" s="62"/>
      <c r="AM316" s="62"/>
    </row>
    <row r="317" spans="31:39" hidden="1">
      <c r="AE317" s="115"/>
      <c r="AF317" s="62"/>
      <c r="AG317" s="62"/>
      <c r="AH317" s="62"/>
      <c r="AI317" s="62"/>
      <c r="AJ317" s="62"/>
      <c r="AK317" s="62"/>
      <c r="AL317" s="62"/>
      <c r="AM317" s="62"/>
    </row>
    <row r="318" spans="31:39" hidden="1">
      <c r="AE318" s="115"/>
      <c r="AF318" s="62"/>
      <c r="AG318" s="62"/>
      <c r="AH318" s="62"/>
      <c r="AI318" s="62"/>
      <c r="AJ318" s="62"/>
      <c r="AK318" s="62"/>
      <c r="AL318" s="62"/>
      <c r="AM318" s="62"/>
    </row>
    <row r="319" spans="31:39" hidden="1">
      <c r="AE319" s="115"/>
      <c r="AF319" s="62"/>
      <c r="AG319" s="62"/>
      <c r="AH319" s="62"/>
      <c r="AI319" s="62"/>
      <c r="AJ319" s="62"/>
      <c r="AK319" s="62"/>
      <c r="AL319" s="62"/>
      <c r="AM319" s="62"/>
    </row>
    <row r="320" spans="31:39" hidden="1">
      <c r="AE320" s="115"/>
      <c r="AF320" s="62"/>
      <c r="AG320" s="62"/>
      <c r="AH320" s="62"/>
      <c r="AI320" s="62"/>
      <c r="AJ320" s="62"/>
      <c r="AK320" s="62"/>
      <c r="AL320" s="62"/>
      <c r="AM320" s="62"/>
    </row>
    <row r="321" spans="31:39" hidden="1">
      <c r="AE321" s="115"/>
      <c r="AF321" s="62"/>
      <c r="AG321" s="62"/>
      <c r="AH321" s="62"/>
      <c r="AI321" s="62"/>
      <c r="AJ321" s="62"/>
      <c r="AK321" s="62"/>
      <c r="AL321" s="62"/>
      <c r="AM321" s="62"/>
    </row>
    <row r="322" spans="31:39" hidden="1">
      <c r="AE322" s="115"/>
      <c r="AF322" s="62"/>
      <c r="AG322" s="62"/>
      <c r="AH322" s="62"/>
      <c r="AI322" s="62"/>
      <c r="AJ322" s="62"/>
      <c r="AK322" s="62"/>
      <c r="AL322" s="62"/>
      <c r="AM322" s="62"/>
    </row>
    <row r="323" spans="31:39" hidden="1">
      <c r="AE323" s="115"/>
      <c r="AF323" s="62"/>
      <c r="AG323" s="62"/>
      <c r="AH323" s="62"/>
      <c r="AI323" s="62"/>
      <c r="AJ323" s="62"/>
      <c r="AK323" s="62"/>
      <c r="AL323" s="62"/>
      <c r="AM323" s="62"/>
    </row>
    <row r="324" spans="31:39" hidden="1">
      <c r="AE324" s="115"/>
      <c r="AF324" s="62"/>
      <c r="AG324" s="62"/>
      <c r="AH324" s="62"/>
      <c r="AI324" s="62"/>
      <c r="AJ324" s="62"/>
      <c r="AK324" s="62"/>
      <c r="AL324" s="62"/>
      <c r="AM324" s="62"/>
    </row>
    <row r="325" spans="31:39" hidden="1">
      <c r="AE325" s="115"/>
      <c r="AF325" s="62"/>
      <c r="AG325" s="62"/>
      <c r="AH325" s="62"/>
      <c r="AI325" s="62"/>
      <c r="AJ325" s="62"/>
      <c r="AK325" s="62"/>
      <c r="AL325" s="62"/>
      <c r="AM325" s="62"/>
    </row>
    <row r="326" spans="31:39" hidden="1">
      <c r="AE326" s="115"/>
      <c r="AF326" s="62"/>
      <c r="AG326" s="62"/>
      <c r="AH326" s="62"/>
      <c r="AI326" s="62"/>
      <c r="AJ326" s="62"/>
      <c r="AK326" s="62"/>
      <c r="AL326" s="62"/>
      <c r="AM326" s="62"/>
    </row>
    <row r="327" spans="31:39" hidden="1">
      <c r="AE327" s="115"/>
      <c r="AF327" s="62"/>
      <c r="AG327" s="62"/>
      <c r="AH327" s="62"/>
      <c r="AI327" s="62"/>
      <c r="AJ327" s="62"/>
      <c r="AK327" s="62"/>
      <c r="AL327" s="62"/>
      <c r="AM327" s="62"/>
    </row>
    <row r="328" spans="31:39" hidden="1">
      <c r="AE328" s="115"/>
      <c r="AF328" s="62"/>
      <c r="AG328" s="62"/>
      <c r="AH328" s="62"/>
      <c r="AI328" s="62"/>
      <c r="AJ328" s="62"/>
      <c r="AK328" s="62"/>
      <c r="AL328" s="62"/>
      <c r="AM328" s="62"/>
    </row>
    <row r="329" spans="31:39" hidden="1">
      <c r="AE329" s="115"/>
      <c r="AF329" s="62"/>
      <c r="AG329" s="62"/>
      <c r="AH329" s="62"/>
      <c r="AI329" s="62"/>
      <c r="AJ329" s="62"/>
      <c r="AK329" s="62"/>
      <c r="AL329" s="62"/>
      <c r="AM329" s="62"/>
    </row>
    <row r="330" spans="31:39" hidden="1">
      <c r="AE330" s="115"/>
      <c r="AF330" s="62"/>
      <c r="AG330" s="62"/>
      <c r="AH330" s="62"/>
      <c r="AI330" s="62"/>
      <c r="AJ330" s="62"/>
      <c r="AK330" s="62"/>
      <c r="AL330" s="62"/>
      <c r="AM330" s="62"/>
    </row>
    <row r="331" spans="31:39" hidden="1">
      <c r="AE331" s="115"/>
      <c r="AF331" s="62"/>
      <c r="AG331" s="62"/>
      <c r="AH331" s="62"/>
      <c r="AI331" s="62"/>
      <c r="AJ331" s="62"/>
      <c r="AK331" s="62"/>
      <c r="AL331" s="62"/>
      <c r="AM331" s="62"/>
    </row>
    <row r="332" spans="31:39" hidden="1">
      <c r="AE332" s="115"/>
      <c r="AF332" s="62"/>
      <c r="AG332" s="62"/>
      <c r="AH332" s="62"/>
      <c r="AI332" s="62"/>
      <c r="AJ332" s="62"/>
      <c r="AK332" s="62"/>
      <c r="AL332" s="62"/>
      <c r="AM332" s="62"/>
    </row>
    <row r="333" spans="31:39" hidden="1">
      <c r="AE333" s="115"/>
      <c r="AF333" s="62"/>
      <c r="AG333" s="62"/>
      <c r="AH333" s="62"/>
      <c r="AI333" s="62"/>
      <c r="AJ333" s="62"/>
      <c r="AK333" s="62"/>
      <c r="AL333" s="62"/>
      <c r="AM333" s="62"/>
    </row>
    <row r="334" spans="31:39" hidden="1">
      <c r="AE334" s="115"/>
      <c r="AF334" s="62"/>
      <c r="AG334" s="62"/>
      <c r="AH334" s="62"/>
      <c r="AI334" s="62"/>
      <c r="AJ334" s="62"/>
      <c r="AK334" s="62"/>
      <c r="AL334" s="62"/>
      <c r="AM334" s="62"/>
    </row>
    <row r="335" spans="31:39" hidden="1">
      <c r="AE335" s="115"/>
      <c r="AF335" s="62"/>
      <c r="AG335" s="62"/>
      <c r="AH335" s="62"/>
      <c r="AI335" s="62"/>
      <c r="AJ335" s="62"/>
      <c r="AK335" s="62"/>
      <c r="AL335" s="62"/>
      <c r="AM335" s="62"/>
    </row>
    <row r="336" spans="31:39" hidden="1">
      <c r="AE336" s="115"/>
      <c r="AF336" s="62"/>
      <c r="AG336" s="62"/>
      <c r="AH336" s="62"/>
      <c r="AI336" s="62"/>
      <c r="AJ336" s="62"/>
      <c r="AK336" s="62"/>
      <c r="AL336" s="62"/>
      <c r="AM336" s="62"/>
    </row>
    <row r="337" spans="31:39" hidden="1">
      <c r="AE337" s="115"/>
      <c r="AF337" s="62"/>
      <c r="AG337" s="62"/>
      <c r="AH337" s="62"/>
      <c r="AI337" s="62"/>
      <c r="AJ337" s="62"/>
      <c r="AK337" s="62"/>
      <c r="AL337" s="62"/>
      <c r="AM337" s="62"/>
    </row>
    <row r="338" spans="31:39" hidden="1">
      <c r="AE338" s="115"/>
      <c r="AF338" s="62"/>
      <c r="AG338" s="62"/>
      <c r="AH338" s="62"/>
      <c r="AI338" s="62"/>
      <c r="AJ338" s="62"/>
      <c r="AK338" s="62"/>
      <c r="AL338" s="62"/>
      <c r="AM338" s="62"/>
    </row>
    <row r="339" spans="31:39" hidden="1">
      <c r="AE339" s="115"/>
      <c r="AF339" s="62"/>
      <c r="AG339" s="62"/>
      <c r="AH339" s="62"/>
      <c r="AI339" s="62"/>
      <c r="AJ339" s="62"/>
      <c r="AK339" s="62"/>
      <c r="AL339" s="62"/>
      <c r="AM339" s="62"/>
    </row>
    <row r="340" spans="31:39" hidden="1">
      <c r="AE340" s="115"/>
      <c r="AF340" s="62"/>
      <c r="AG340" s="62"/>
      <c r="AH340" s="62"/>
      <c r="AI340" s="62"/>
      <c r="AJ340" s="62"/>
      <c r="AK340" s="62"/>
      <c r="AL340" s="62"/>
      <c r="AM340" s="62"/>
    </row>
    <row r="341" spans="31:39" hidden="1">
      <c r="AE341" s="115"/>
      <c r="AF341" s="62"/>
      <c r="AG341" s="62"/>
      <c r="AH341" s="62"/>
      <c r="AI341" s="62"/>
      <c r="AJ341" s="62"/>
      <c r="AK341" s="62"/>
      <c r="AL341" s="62"/>
      <c r="AM341" s="62"/>
    </row>
    <row r="342" spans="31:39" hidden="1">
      <c r="AE342" s="115"/>
      <c r="AF342" s="62"/>
      <c r="AG342" s="62"/>
      <c r="AH342" s="62"/>
      <c r="AI342" s="62"/>
      <c r="AJ342" s="62"/>
      <c r="AK342" s="62"/>
      <c r="AL342" s="62"/>
      <c r="AM342" s="62"/>
    </row>
    <row r="343" spans="31:39" hidden="1">
      <c r="AE343" s="115"/>
      <c r="AF343" s="62"/>
      <c r="AG343" s="62"/>
      <c r="AH343" s="62"/>
      <c r="AI343" s="62"/>
      <c r="AJ343" s="62"/>
      <c r="AK343" s="62"/>
      <c r="AL343" s="62"/>
      <c r="AM343" s="62"/>
    </row>
    <row r="344" spans="31:39" hidden="1">
      <c r="AE344" s="115"/>
      <c r="AF344" s="62"/>
      <c r="AG344" s="62"/>
      <c r="AH344" s="62"/>
      <c r="AI344" s="62"/>
      <c r="AJ344" s="62"/>
      <c r="AK344" s="62"/>
      <c r="AL344" s="62"/>
      <c r="AM344" s="62"/>
    </row>
    <row r="345" spans="31:39" hidden="1">
      <c r="AE345" s="115"/>
      <c r="AF345" s="62"/>
      <c r="AG345" s="62"/>
      <c r="AH345" s="62"/>
      <c r="AI345" s="62"/>
      <c r="AJ345" s="62"/>
      <c r="AK345" s="62"/>
      <c r="AL345" s="62"/>
      <c r="AM345" s="62"/>
    </row>
    <row r="346" spans="31:39" hidden="1">
      <c r="AE346" s="115"/>
      <c r="AF346" s="62"/>
      <c r="AG346" s="62"/>
      <c r="AH346" s="62"/>
      <c r="AI346" s="62"/>
      <c r="AJ346" s="62"/>
      <c r="AK346" s="62"/>
      <c r="AL346" s="62"/>
      <c r="AM346" s="62"/>
    </row>
    <row r="347" spans="31:39" hidden="1">
      <c r="AE347" s="115"/>
      <c r="AF347" s="62"/>
      <c r="AG347" s="62"/>
      <c r="AH347" s="62"/>
      <c r="AI347" s="62"/>
      <c r="AJ347" s="62"/>
      <c r="AK347" s="62"/>
      <c r="AL347" s="62"/>
      <c r="AM347" s="62"/>
    </row>
    <row r="348" spans="31:39" hidden="1">
      <c r="AE348" s="115"/>
      <c r="AF348" s="62"/>
      <c r="AG348" s="62"/>
      <c r="AH348" s="62"/>
      <c r="AI348" s="62"/>
      <c r="AJ348" s="62"/>
      <c r="AK348" s="62"/>
      <c r="AL348" s="62"/>
      <c r="AM348" s="62"/>
    </row>
    <row r="349" spans="31:39" hidden="1">
      <c r="AE349" s="115"/>
      <c r="AF349" s="62"/>
      <c r="AG349" s="62"/>
      <c r="AH349" s="62"/>
      <c r="AI349" s="62"/>
      <c r="AJ349" s="62"/>
      <c r="AK349" s="62"/>
      <c r="AL349" s="62"/>
      <c r="AM349" s="62"/>
    </row>
    <row r="350" spans="31:39" hidden="1">
      <c r="AE350" s="115"/>
      <c r="AF350" s="62"/>
      <c r="AG350" s="62"/>
      <c r="AH350" s="62"/>
      <c r="AI350" s="62"/>
      <c r="AJ350" s="62"/>
      <c r="AK350" s="62"/>
      <c r="AL350" s="62"/>
      <c r="AM350" s="62"/>
    </row>
    <row r="351" spans="31:39" hidden="1">
      <c r="AE351" s="115"/>
      <c r="AF351" s="62"/>
      <c r="AG351" s="62"/>
      <c r="AH351" s="62"/>
      <c r="AI351" s="62"/>
      <c r="AJ351" s="62"/>
      <c r="AK351" s="62"/>
      <c r="AL351" s="62"/>
      <c r="AM351" s="62"/>
    </row>
    <row r="352" spans="31:39" hidden="1">
      <c r="AE352" s="115"/>
      <c r="AF352" s="62"/>
      <c r="AG352" s="62"/>
      <c r="AH352" s="62"/>
      <c r="AI352" s="62"/>
      <c r="AJ352" s="62"/>
      <c r="AK352" s="62"/>
      <c r="AL352" s="62"/>
      <c r="AM352" s="62"/>
    </row>
    <row r="353" spans="31:39" hidden="1">
      <c r="AE353" s="115"/>
      <c r="AF353" s="62"/>
      <c r="AG353" s="62"/>
      <c r="AH353" s="62"/>
      <c r="AI353" s="62"/>
      <c r="AJ353" s="62"/>
      <c r="AK353" s="62"/>
      <c r="AL353" s="62"/>
      <c r="AM353" s="62"/>
    </row>
    <row r="354" spans="31:39" hidden="1">
      <c r="AE354" s="115"/>
      <c r="AF354" s="62"/>
      <c r="AG354" s="62"/>
      <c r="AH354" s="62"/>
      <c r="AI354" s="62"/>
      <c r="AJ354" s="62"/>
      <c r="AK354" s="62"/>
      <c r="AL354" s="62"/>
      <c r="AM354" s="62"/>
    </row>
    <row r="355" spans="31:39" hidden="1">
      <c r="AE355" s="115"/>
      <c r="AF355" s="62"/>
      <c r="AG355" s="62"/>
      <c r="AH355" s="62"/>
      <c r="AI355" s="62"/>
      <c r="AJ355" s="62"/>
      <c r="AK355" s="62"/>
      <c r="AL355" s="62"/>
      <c r="AM355" s="62"/>
    </row>
    <row r="356" spans="31:39" hidden="1">
      <c r="AE356" s="115"/>
      <c r="AF356" s="62"/>
      <c r="AG356" s="62"/>
      <c r="AH356" s="62"/>
      <c r="AI356" s="62"/>
      <c r="AJ356" s="62"/>
      <c r="AK356" s="62"/>
      <c r="AL356" s="62"/>
      <c r="AM356" s="62"/>
    </row>
    <row r="357" spans="31:39" hidden="1">
      <c r="AE357" s="115"/>
      <c r="AF357" s="62"/>
      <c r="AG357" s="62"/>
      <c r="AH357" s="62"/>
      <c r="AI357" s="62"/>
      <c r="AJ357" s="62"/>
      <c r="AK357" s="62"/>
      <c r="AL357" s="62"/>
      <c r="AM357" s="62"/>
    </row>
    <row r="358" spans="31:39" hidden="1">
      <c r="AE358" s="115"/>
      <c r="AF358" s="62"/>
      <c r="AG358" s="62"/>
      <c r="AH358" s="62"/>
      <c r="AI358" s="62"/>
      <c r="AJ358" s="62"/>
      <c r="AK358" s="62"/>
      <c r="AL358" s="62"/>
      <c r="AM358" s="62"/>
    </row>
    <row r="359" spans="31:39" hidden="1">
      <c r="AE359" s="115"/>
      <c r="AF359" s="62"/>
      <c r="AG359" s="62"/>
      <c r="AH359" s="62"/>
      <c r="AI359" s="62"/>
      <c r="AJ359" s="62"/>
      <c r="AK359" s="62"/>
      <c r="AL359" s="62"/>
      <c r="AM359" s="62"/>
    </row>
    <row r="360" spans="31:39" hidden="1">
      <c r="AE360" s="115"/>
      <c r="AF360" s="62"/>
      <c r="AG360" s="62"/>
      <c r="AH360" s="62"/>
      <c r="AI360" s="62"/>
      <c r="AJ360" s="62"/>
      <c r="AK360" s="62"/>
      <c r="AL360" s="62"/>
      <c r="AM360" s="62"/>
    </row>
    <row r="361" spans="31:39" hidden="1">
      <c r="AE361" s="115"/>
      <c r="AF361" s="62"/>
      <c r="AG361" s="62"/>
      <c r="AH361" s="62"/>
      <c r="AI361" s="62"/>
      <c r="AJ361" s="62"/>
      <c r="AK361" s="62"/>
      <c r="AL361" s="62"/>
      <c r="AM361" s="62"/>
    </row>
    <row r="362" spans="31:39" hidden="1">
      <c r="AE362" s="115"/>
      <c r="AF362" s="62"/>
      <c r="AG362" s="62"/>
      <c r="AH362" s="62"/>
      <c r="AI362" s="62"/>
      <c r="AJ362" s="62"/>
      <c r="AK362" s="62"/>
      <c r="AL362" s="62"/>
      <c r="AM362" s="62"/>
    </row>
    <row r="363" spans="31:39" hidden="1">
      <c r="AE363" s="115"/>
      <c r="AF363" s="62"/>
      <c r="AG363" s="62"/>
      <c r="AH363" s="62"/>
      <c r="AI363" s="62"/>
      <c r="AJ363" s="62"/>
      <c r="AK363" s="62"/>
      <c r="AL363" s="62"/>
      <c r="AM363" s="62"/>
    </row>
    <row r="364" spans="31:39" hidden="1">
      <c r="AE364" s="115"/>
      <c r="AF364" s="62"/>
      <c r="AG364" s="62"/>
      <c r="AH364" s="62"/>
      <c r="AI364" s="62"/>
      <c r="AJ364" s="62"/>
      <c r="AK364" s="62"/>
      <c r="AL364" s="62"/>
      <c r="AM364" s="62"/>
    </row>
    <row r="365" spans="31:39" hidden="1">
      <c r="AE365" s="115"/>
      <c r="AF365" s="62"/>
      <c r="AG365" s="62"/>
      <c r="AH365" s="62"/>
      <c r="AI365" s="62"/>
      <c r="AJ365" s="62"/>
      <c r="AK365" s="62"/>
      <c r="AL365" s="62"/>
      <c r="AM365" s="62"/>
    </row>
    <row r="366" spans="31:39" hidden="1">
      <c r="AE366" s="115"/>
      <c r="AF366" s="62"/>
      <c r="AG366" s="62"/>
      <c r="AH366" s="62"/>
      <c r="AI366" s="62"/>
      <c r="AJ366" s="62"/>
      <c r="AK366" s="62"/>
      <c r="AL366" s="62"/>
      <c r="AM366" s="62"/>
    </row>
    <row r="367" spans="31:39" hidden="1">
      <c r="AE367" s="115"/>
      <c r="AF367" s="62"/>
      <c r="AG367" s="62"/>
      <c r="AH367" s="62"/>
      <c r="AI367" s="62"/>
      <c r="AJ367" s="62"/>
      <c r="AK367" s="62"/>
      <c r="AL367" s="62"/>
      <c r="AM367" s="62"/>
    </row>
    <row r="368" spans="31:39" hidden="1">
      <c r="AE368" s="115"/>
      <c r="AF368" s="62"/>
      <c r="AG368" s="62"/>
      <c r="AH368" s="62"/>
      <c r="AI368" s="62"/>
      <c r="AJ368" s="62"/>
      <c r="AK368" s="62"/>
      <c r="AL368" s="62"/>
      <c r="AM368" s="62"/>
    </row>
    <row r="369" spans="31:39" hidden="1">
      <c r="AE369" s="115"/>
      <c r="AF369" s="62"/>
      <c r="AG369" s="62"/>
      <c r="AH369" s="62"/>
      <c r="AI369" s="62"/>
      <c r="AJ369" s="62"/>
      <c r="AK369" s="62"/>
      <c r="AL369" s="62"/>
      <c r="AM369" s="62"/>
    </row>
    <row r="370" spans="31:39" hidden="1">
      <c r="AE370" s="115"/>
      <c r="AF370" s="62"/>
      <c r="AG370" s="62"/>
      <c r="AH370" s="62"/>
      <c r="AI370" s="62"/>
      <c r="AJ370" s="62"/>
      <c r="AK370" s="62"/>
      <c r="AL370" s="62"/>
      <c r="AM370" s="62"/>
    </row>
    <row r="371" spans="31:39" hidden="1">
      <c r="AE371" s="115"/>
      <c r="AF371" s="62"/>
      <c r="AG371" s="62"/>
      <c r="AH371" s="62"/>
      <c r="AI371" s="62"/>
      <c r="AJ371" s="62"/>
      <c r="AK371" s="62"/>
      <c r="AL371" s="62"/>
      <c r="AM371" s="62"/>
    </row>
    <row r="372" spans="31:39" hidden="1">
      <c r="AE372" s="115"/>
      <c r="AF372" s="62"/>
      <c r="AG372" s="62"/>
      <c r="AH372" s="62"/>
      <c r="AI372" s="62"/>
      <c r="AJ372" s="62"/>
      <c r="AK372" s="62"/>
      <c r="AL372" s="62"/>
      <c r="AM372" s="62"/>
    </row>
    <row r="373" spans="31:39" hidden="1"/>
    <row r="374" spans="31:39" hidden="1"/>
    <row r="375" spans="31:39" hidden="1"/>
    <row r="376" spans="31:39" hidden="1"/>
    <row r="377" spans="31:39" hidden="1"/>
    <row r="378" spans="31:39" hidden="1"/>
    <row r="379" spans="31:39" hidden="1"/>
    <row r="380" spans="31:39" hidden="1"/>
    <row r="381" spans="31:39" hidden="1"/>
    <row r="382" spans="31:39" hidden="1"/>
    <row r="383" spans="31:39" hidden="1"/>
    <row r="384" spans="31:39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299A9-C3AB-4D14-94AE-AFB31B3F253A}">
  <dimension ref="A1:AX81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5" sqref="B5"/>
    </sheetView>
  </sheetViews>
  <sheetFormatPr defaultColWidth="0" defaultRowHeight="13" zeroHeight="1"/>
  <cols>
    <col min="1" max="1" width="4.36328125" style="2" customWidth="1"/>
    <col min="2" max="2" width="21.90625" style="2" bestFit="1" customWidth="1"/>
    <col min="3" max="5" width="3.08984375" style="27" customWidth="1"/>
    <col min="6" max="6" width="9.54296875" style="4" bestFit="1" customWidth="1"/>
    <col min="7" max="7" width="9.54296875" style="4" customWidth="1"/>
    <col min="8" max="29" width="9.54296875" style="2" bestFit="1" customWidth="1"/>
    <col min="30" max="30" width="8.6328125" style="2" bestFit="1" customWidth="1"/>
    <col min="31" max="31" width="3.81640625" style="2" customWidth="1"/>
    <col min="32" max="34" width="3.81640625" style="2" hidden="1" customWidth="1"/>
    <col min="35" max="35" width="3.6328125" style="5" hidden="1" customWidth="1"/>
    <col min="36" max="46" width="9.54296875" style="2" hidden="1" customWidth="1"/>
    <col min="47" max="47" width="4.453125" style="2" hidden="1" customWidth="1"/>
    <col min="48" max="49" width="9.36328125" style="2" hidden="1" customWidth="1"/>
    <col min="50" max="16384" width="8.7265625" style="2" hidden="1"/>
  </cols>
  <sheetData>
    <row r="1" spans="1:50">
      <c r="B1" s="3" t="s">
        <v>23</v>
      </c>
    </row>
    <row r="2" spans="1:50" s="6" customFormat="1">
      <c r="B2" s="6" t="s">
        <v>41</v>
      </c>
      <c r="C2" s="28"/>
      <c r="D2" s="28"/>
      <c r="E2" s="28"/>
      <c r="F2" s="26">
        <f>Assumptions!F2</f>
        <v>43555</v>
      </c>
      <c r="G2" s="26">
        <f ca="1">Assumptions!G2</f>
        <v>43921</v>
      </c>
      <c r="H2" s="26">
        <f ca="1">Assumptions!H2</f>
        <v>43921</v>
      </c>
      <c r="I2" s="26">
        <f ca="1">Assumptions!I2</f>
        <v>43921</v>
      </c>
      <c r="J2" s="26">
        <f ca="1">Assumptions!J2</f>
        <v>43921</v>
      </c>
      <c r="K2" s="26">
        <f ca="1">Assumptions!K2</f>
        <v>44286</v>
      </c>
      <c r="L2" s="26">
        <f ca="1">Assumptions!L2</f>
        <v>44286</v>
      </c>
      <c r="M2" s="26">
        <f ca="1">Assumptions!M2</f>
        <v>44286</v>
      </c>
      <c r="N2" s="26">
        <f ca="1">Assumptions!N2</f>
        <v>44286</v>
      </c>
      <c r="O2" s="26">
        <f ca="1">Assumptions!O2</f>
        <v>44651</v>
      </c>
      <c r="P2" s="26">
        <f ca="1">Assumptions!P2</f>
        <v>44651</v>
      </c>
      <c r="Q2" s="26">
        <f ca="1">Assumptions!Q2</f>
        <v>44651</v>
      </c>
      <c r="R2" s="26">
        <f ca="1">Assumptions!R2</f>
        <v>44651</v>
      </c>
      <c r="S2" s="26">
        <f ca="1">Assumptions!S2</f>
        <v>45016</v>
      </c>
      <c r="T2" s="26">
        <f ca="1">Assumptions!T2</f>
        <v>45016</v>
      </c>
      <c r="U2" s="26">
        <f ca="1">Assumptions!U2</f>
        <v>45016</v>
      </c>
      <c r="V2" s="26">
        <f ca="1">Assumptions!V2</f>
        <v>45016</v>
      </c>
      <c r="W2" s="26">
        <f ca="1">Assumptions!W2</f>
        <v>45382</v>
      </c>
      <c r="X2" s="26">
        <f ca="1">Assumptions!X2</f>
        <v>45382</v>
      </c>
      <c r="Y2" s="26">
        <f ca="1">Assumptions!Y2</f>
        <v>45382</v>
      </c>
      <c r="Z2" s="26">
        <f ca="1">Assumptions!Z2</f>
        <v>45382</v>
      </c>
      <c r="AA2" s="26">
        <f ca="1">Assumptions!AA2</f>
        <v>45747</v>
      </c>
      <c r="AB2" s="26">
        <f ca="1">Assumptions!AB2</f>
        <v>45747</v>
      </c>
      <c r="AC2" s="26">
        <f ca="1">Assumptions!AC2</f>
        <v>45747</v>
      </c>
      <c r="AD2" s="26">
        <f ca="1">Assumptions!AD2</f>
        <v>45747</v>
      </c>
      <c r="AE2" s="26"/>
      <c r="AF2" s="26"/>
      <c r="AG2" s="26"/>
      <c r="AH2" s="26"/>
      <c r="AI2" s="8"/>
      <c r="AJ2" s="26">
        <f>DATE(IF(MONTH(AJ4)=3,YEAR(AJ4),YEAR(AJ4)+1),3,31)</f>
        <v>42460</v>
      </c>
      <c r="AK2" s="26">
        <f t="shared" ref="AK2:AT2" si="0">DATE(IF(MONTH(AK4)=3,YEAR(AK4),YEAR(AK4)+1),3,31)</f>
        <v>42825</v>
      </c>
      <c r="AL2" s="26">
        <f t="shared" si="0"/>
        <v>43190</v>
      </c>
      <c r="AM2" s="26">
        <f t="shared" si="0"/>
        <v>43555</v>
      </c>
      <c r="AN2" s="26">
        <f t="shared" si="0"/>
        <v>43921</v>
      </c>
      <c r="AO2" s="26">
        <f t="shared" si="0"/>
        <v>44286</v>
      </c>
      <c r="AP2" s="26">
        <f t="shared" si="0"/>
        <v>44651</v>
      </c>
      <c r="AQ2" s="26">
        <f t="shared" si="0"/>
        <v>45016</v>
      </c>
      <c r="AR2" s="26">
        <f t="shared" si="0"/>
        <v>45382</v>
      </c>
      <c r="AS2" s="26">
        <f t="shared" si="0"/>
        <v>45747</v>
      </c>
      <c r="AT2" s="26">
        <f t="shared" si="0"/>
        <v>46112</v>
      </c>
      <c r="AU2" s="9"/>
      <c r="AV2" s="9"/>
      <c r="AW2" s="9"/>
      <c r="AX2" s="10"/>
    </row>
    <row r="3" spans="1:50">
      <c r="B3" s="11" t="s">
        <v>46</v>
      </c>
      <c r="F3" s="7">
        <f>Assumptions!F3</f>
        <v>43466</v>
      </c>
      <c r="G3" s="7">
        <f ca="1">Assumptions!G3</f>
        <v>43556</v>
      </c>
      <c r="H3" s="7">
        <f ca="1">Assumptions!H3</f>
        <v>43647</v>
      </c>
      <c r="I3" s="7">
        <f ca="1">Assumptions!I3</f>
        <v>43739</v>
      </c>
      <c r="J3" s="7">
        <f ca="1">Assumptions!J3</f>
        <v>43831</v>
      </c>
      <c r="K3" s="7">
        <f ca="1">Assumptions!K3</f>
        <v>43922</v>
      </c>
      <c r="L3" s="7">
        <f ca="1">Assumptions!L3</f>
        <v>44013</v>
      </c>
      <c r="M3" s="7">
        <f ca="1">Assumptions!M3</f>
        <v>44105</v>
      </c>
      <c r="N3" s="7">
        <f ca="1">Assumptions!N3</f>
        <v>44197</v>
      </c>
      <c r="O3" s="7">
        <f ca="1">Assumptions!O3</f>
        <v>44287</v>
      </c>
      <c r="P3" s="7">
        <f ca="1">Assumptions!P3</f>
        <v>44378</v>
      </c>
      <c r="Q3" s="7">
        <f ca="1">Assumptions!Q3</f>
        <v>44470</v>
      </c>
      <c r="R3" s="7">
        <f ca="1">Assumptions!R3</f>
        <v>44562</v>
      </c>
      <c r="S3" s="7">
        <f ca="1">Assumptions!S3</f>
        <v>44652</v>
      </c>
      <c r="T3" s="7">
        <f ca="1">Assumptions!T3</f>
        <v>44743</v>
      </c>
      <c r="U3" s="7">
        <f ca="1">Assumptions!U3</f>
        <v>44835</v>
      </c>
      <c r="V3" s="7">
        <f ca="1">Assumptions!V3</f>
        <v>44927</v>
      </c>
      <c r="W3" s="7">
        <f ca="1">Assumptions!W3</f>
        <v>45017</v>
      </c>
      <c r="X3" s="7">
        <f ca="1">Assumptions!X3</f>
        <v>45108</v>
      </c>
      <c r="Y3" s="7">
        <f ca="1">Assumptions!Y3</f>
        <v>45200</v>
      </c>
      <c r="Z3" s="7">
        <f ca="1">Assumptions!Z3</f>
        <v>45292</v>
      </c>
      <c r="AA3" s="7">
        <f ca="1">Assumptions!AA3</f>
        <v>45383</v>
      </c>
      <c r="AB3" s="7">
        <f ca="1">Assumptions!AB3</f>
        <v>45474</v>
      </c>
      <c r="AC3" s="7">
        <f ca="1">Assumptions!AC3</f>
        <v>45566</v>
      </c>
      <c r="AD3" s="7">
        <f ca="1">Assumptions!AD3</f>
        <v>45658</v>
      </c>
      <c r="AE3" s="7"/>
      <c r="AF3" s="7"/>
      <c r="AG3" s="7"/>
      <c r="AH3" s="7"/>
      <c r="AI3" s="13"/>
      <c r="AJ3" s="12">
        <v>42095</v>
      </c>
      <c r="AK3" s="12">
        <f t="shared" ref="AK3:AT3" si="1">AJ4+1</f>
        <v>42461</v>
      </c>
      <c r="AL3" s="12">
        <f t="shared" si="1"/>
        <v>42826</v>
      </c>
      <c r="AM3" s="12">
        <f t="shared" si="1"/>
        <v>43191</v>
      </c>
      <c r="AN3" s="12">
        <f t="shared" si="1"/>
        <v>43556</v>
      </c>
      <c r="AO3" s="12">
        <f t="shared" si="1"/>
        <v>43922</v>
      </c>
      <c r="AP3" s="12">
        <f t="shared" si="1"/>
        <v>44287</v>
      </c>
      <c r="AQ3" s="12">
        <f t="shared" si="1"/>
        <v>44652</v>
      </c>
      <c r="AR3" s="12">
        <f t="shared" si="1"/>
        <v>45017</v>
      </c>
      <c r="AS3" s="12">
        <f t="shared" si="1"/>
        <v>45383</v>
      </c>
      <c r="AT3" s="12">
        <f t="shared" si="1"/>
        <v>45748</v>
      </c>
      <c r="AU3" s="14"/>
      <c r="AV3" s="14"/>
      <c r="AW3" s="14"/>
      <c r="AX3" s="4"/>
    </row>
    <row r="4" spans="1:50">
      <c r="B4" s="15" t="s">
        <v>47</v>
      </c>
      <c r="F4" s="7">
        <f>Assumptions!F4</f>
        <v>43555</v>
      </c>
      <c r="G4" s="7">
        <f ca="1">Assumptions!G4</f>
        <v>43646</v>
      </c>
      <c r="H4" s="7">
        <f ca="1">Assumptions!H4</f>
        <v>43738</v>
      </c>
      <c r="I4" s="7">
        <f ca="1">Assumptions!I4</f>
        <v>43830</v>
      </c>
      <c r="J4" s="7">
        <f ca="1">Assumptions!J4</f>
        <v>43921</v>
      </c>
      <c r="K4" s="7">
        <f ca="1">Assumptions!K4</f>
        <v>44012</v>
      </c>
      <c r="L4" s="7">
        <f ca="1">Assumptions!L4</f>
        <v>44104</v>
      </c>
      <c r="M4" s="7">
        <f ca="1">Assumptions!M4</f>
        <v>44196</v>
      </c>
      <c r="N4" s="7">
        <f ca="1">Assumptions!N4</f>
        <v>44286</v>
      </c>
      <c r="O4" s="7">
        <f ca="1">Assumptions!O4</f>
        <v>44377</v>
      </c>
      <c r="P4" s="7">
        <f ca="1">Assumptions!P4</f>
        <v>44469</v>
      </c>
      <c r="Q4" s="7">
        <f ca="1">Assumptions!Q4</f>
        <v>44561</v>
      </c>
      <c r="R4" s="7">
        <f ca="1">Assumptions!R4</f>
        <v>44651</v>
      </c>
      <c r="S4" s="7">
        <f ca="1">Assumptions!S4</f>
        <v>44742</v>
      </c>
      <c r="T4" s="7">
        <f ca="1">Assumptions!T4</f>
        <v>44834</v>
      </c>
      <c r="U4" s="7">
        <f ca="1">Assumptions!U4</f>
        <v>44926</v>
      </c>
      <c r="V4" s="7">
        <f ca="1">Assumptions!V4</f>
        <v>45016</v>
      </c>
      <c r="W4" s="7">
        <f ca="1">Assumptions!W4</f>
        <v>45107</v>
      </c>
      <c r="X4" s="7">
        <f ca="1">Assumptions!X4</f>
        <v>45199</v>
      </c>
      <c r="Y4" s="7">
        <f ca="1">Assumptions!Y4</f>
        <v>45291</v>
      </c>
      <c r="Z4" s="7">
        <f ca="1">Assumptions!Z4</f>
        <v>45382</v>
      </c>
      <c r="AA4" s="7">
        <f ca="1">Assumptions!AA4</f>
        <v>45473</v>
      </c>
      <c r="AB4" s="7">
        <f ca="1">Assumptions!AB4</f>
        <v>45565</v>
      </c>
      <c r="AC4" s="7">
        <f ca="1">Assumptions!AC4</f>
        <v>45657</v>
      </c>
      <c r="AD4" s="7">
        <f ca="1">Assumptions!AD4</f>
        <v>45747</v>
      </c>
      <c r="AE4" s="7"/>
      <c r="AF4" s="7"/>
      <c r="AG4" s="7"/>
      <c r="AH4" s="7"/>
      <c r="AI4" s="18"/>
      <c r="AJ4" s="17">
        <f>EDATE(AJ3,12)-1</f>
        <v>42460</v>
      </c>
      <c r="AK4" s="17">
        <f>EDATE(AK3,12)-1</f>
        <v>42825</v>
      </c>
      <c r="AL4" s="17">
        <f t="shared" ref="AL4:AT4" si="2">EDATE(AL3,12)-1</f>
        <v>43190</v>
      </c>
      <c r="AM4" s="17">
        <f t="shared" si="2"/>
        <v>43555</v>
      </c>
      <c r="AN4" s="17">
        <f t="shared" si="2"/>
        <v>43921</v>
      </c>
      <c r="AO4" s="17">
        <f t="shared" si="2"/>
        <v>44286</v>
      </c>
      <c r="AP4" s="17">
        <f t="shared" si="2"/>
        <v>44651</v>
      </c>
      <c r="AQ4" s="17">
        <f t="shared" si="2"/>
        <v>45016</v>
      </c>
      <c r="AR4" s="17">
        <f t="shared" si="2"/>
        <v>45382</v>
      </c>
      <c r="AS4" s="17">
        <f t="shared" si="2"/>
        <v>45747</v>
      </c>
      <c r="AT4" s="17">
        <f t="shared" si="2"/>
        <v>46112</v>
      </c>
      <c r="AU4" s="19"/>
      <c r="AV4" s="19"/>
      <c r="AW4" s="19"/>
      <c r="AX4" s="4"/>
    </row>
    <row r="5" spans="1:50" s="31" customFormat="1">
      <c r="A5" s="6"/>
      <c r="B5" s="31" t="s">
        <v>255</v>
      </c>
      <c r="F5" s="295">
        <f>E5+SUM(F6:F10)</f>
        <v>0.29782103000000004</v>
      </c>
      <c r="G5" s="80">
        <f t="shared" ref="G5:AD5" ca="1" si="3">F5+SUM(G6:G10)</f>
        <v>0.59564206000000008</v>
      </c>
      <c r="H5" s="80">
        <f t="shared" ca="1" si="3"/>
        <v>0.96346309000000008</v>
      </c>
      <c r="I5" s="80">
        <f t="shared" ca="1" si="3"/>
        <v>1.8212841200000003</v>
      </c>
      <c r="J5" s="80">
        <f t="shared" ca="1" si="3"/>
        <v>19.44510515</v>
      </c>
      <c r="K5" s="80">
        <f t="shared" ca="1" si="3"/>
        <v>44.152926179999994</v>
      </c>
      <c r="L5" s="80">
        <f t="shared" ca="1" si="3"/>
        <v>68.86074721</v>
      </c>
      <c r="M5" s="80">
        <f t="shared" ca="1" si="3"/>
        <v>93.568568239999991</v>
      </c>
      <c r="N5" s="80">
        <f t="shared" ca="1" si="3"/>
        <v>118.27638926999998</v>
      </c>
      <c r="O5" s="80">
        <f t="shared" ca="1" si="3"/>
        <v>142.98421029999997</v>
      </c>
      <c r="P5" s="80">
        <f t="shared" ca="1" si="3"/>
        <v>167.69203132999996</v>
      </c>
      <c r="Q5" s="80">
        <f t="shared" ca="1" si="3"/>
        <v>192.39985235999995</v>
      </c>
      <c r="R5" s="80">
        <f t="shared" ca="1" si="3"/>
        <v>217.10767338999995</v>
      </c>
      <c r="S5" s="80">
        <f t="shared" ca="1" si="3"/>
        <v>241.81549441999994</v>
      </c>
      <c r="T5" s="80">
        <f t="shared" ca="1" si="3"/>
        <v>266.52331544999993</v>
      </c>
      <c r="U5" s="80">
        <f t="shared" ca="1" si="3"/>
        <v>291.23113647999992</v>
      </c>
      <c r="V5" s="80">
        <f t="shared" ca="1" si="3"/>
        <v>315.93895750999991</v>
      </c>
      <c r="W5" s="80">
        <f t="shared" ca="1" si="3"/>
        <v>340.6467785399999</v>
      </c>
      <c r="X5" s="80">
        <f t="shared" ca="1" si="3"/>
        <v>365.35459956999989</v>
      </c>
      <c r="Y5" s="80">
        <f t="shared" ca="1" si="3"/>
        <v>390.06242059999988</v>
      </c>
      <c r="Z5" s="80">
        <f t="shared" ca="1" si="3"/>
        <v>414.77024162999987</v>
      </c>
      <c r="AA5" s="80">
        <f t="shared" ca="1" si="3"/>
        <v>439.47806265999986</v>
      </c>
      <c r="AB5" s="80">
        <f t="shared" ca="1" si="3"/>
        <v>464.18588368999986</v>
      </c>
      <c r="AC5" s="80">
        <f t="shared" ca="1" si="3"/>
        <v>488.89370471999985</v>
      </c>
      <c r="AD5" s="80">
        <f t="shared" ca="1" si="3"/>
        <v>513.60152574999984</v>
      </c>
      <c r="AI5" s="33"/>
    </row>
    <row r="6" spans="1:50">
      <c r="B6" s="11" t="s">
        <v>109</v>
      </c>
      <c r="F6" s="281">
        <v>0</v>
      </c>
      <c r="G6" s="21">
        <f>F6+Assumptions!$D264*Assumptions!G264</f>
        <v>0</v>
      </c>
      <c r="H6" s="21">
        <f>G6+Assumptions!$D264*Assumptions!H264</f>
        <v>0</v>
      </c>
      <c r="I6" s="21">
        <f>H6+Assumptions!$D264*Assumptions!I264</f>
        <v>0</v>
      </c>
      <c r="J6" s="21">
        <f>I6+Assumptions!$D264*Assumptions!J264</f>
        <v>7.2659999999999991</v>
      </c>
      <c r="K6" s="21">
        <f>J6+Assumptions!$D264*Assumptions!K264</f>
        <v>12.11</v>
      </c>
      <c r="L6" s="21">
        <f>K6+Assumptions!$D264*Assumptions!L264</f>
        <v>12.11</v>
      </c>
      <c r="M6" s="21">
        <f>L6+Assumptions!$D264*Assumptions!M264</f>
        <v>12.11</v>
      </c>
      <c r="N6" s="21">
        <f>M6+Assumptions!$D264*Assumptions!N264</f>
        <v>12.11</v>
      </c>
      <c r="O6" s="21">
        <f>N6+Assumptions!$D264*Assumptions!O264</f>
        <v>12.11</v>
      </c>
      <c r="P6" s="21">
        <f>O6+Assumptions!$D264*Assumptions!P264</f>
        <v>12.11</v>
      </c>
      <c r="Q6" s="21">
        <f>P6+Assumptions!$D264*Assumptions!Q264</f>
        <v>12.11</v>
      </c>
      <c r="R6" s="21">
        <f>Q6+Assumptions!$D264*Assumptions!R264</f>
        <v>12.11</v>
      </c>
      <c r="S6" s="21">
        <f>R6+Assumptions!$D264*Assumptions!S264</f>
        <v>12.11</v>
      </c>
      <c r="T6" s="21">
        <f>S6+Assumptions!$D264*Assumptions!T264</f>
        <v>12.11</v>
      </c>
      <c r="U6" s="21">
        <f>T6+Assumptions!$D264*Assumptions!U264</f>
        <v>12.11</v>
      </c>
      <c r="V6" s="21">
        <f>U6+Assumptions!$D264*Assumptions!V264</f>
        <v>12.11</v>
      </c>
      <c r="W6" s="21">
        <f>V6+Assumptions!$D264*Assumptions!W264</f>
        <v>12.11</v>
      </c>
      <c r="X6" s="21">
        <f>W6+Assumptions!$D264*Assumptions!X264</f>
        <v>12.11</v>
      </c>
      <c r="Y6" s="21">
        <f>X6+Assumptions!$D264*Assumptions!Y264</f>
        <v>12.11</v>
      </c>
      <c r="Z6" s="21">
        <f>Y6+Assumptions!$D264*Assumptions!Z264</f>
        <v>12.11</v>
      </c>
      <c r="AA6" s="21">
        <f>Z6+Assumptions!$D264*Assumptions!AA264</f>
        <v>12.11</v>
      </c>
      <c r="AB6" s="21">
        <f>AA6+Assumptions!$D264*Assumptions!AB264</f>
        <v>12.11</v>
      </c>
      <c r="AC6" s="21">
        <f>AB6+Assumptions!$D264*Assumptions!AC264</f>
        <v>12.11</v>
      </c>
      <c r="AD6" s="21">
        <f>AC6+Assumptions!$D264*Assumptions!AD264</f>
        <v>12.11</v>
      </c>
      <c r="AE6" s="21"/>
      <c r="AF6" s="21"/>
      <c r="AG6" s="21"/>
      <c r="AH6" s="21"/>
    </row>
    <row r="7" spans="1:50">
      <c r="B7" s="11" t="s">
        <v>186</v>
      </c>
      <c r="F7" s="281">
        <v>0</v>
      </c>
      <c r="G7" s="21">
        <f ca="1">F7+IF(G3=start_date,0,(Assumptions!G129-Assumptions!F129)-(Assumptions!G206-Assumptions!F206))*Assumptions!$D$265/million</f>
        <v>0</v>
      </c>
      <c r="H7" s="21">
        <f ca="1">G7+IF(H3=start_date,0,(Assumptions!H129-Assumptions!G129)-(Assumptions!H206-Assumptions!G206))*Assumptions!$D$265/million</f>
        <v>7.0000000000000007E-2</v>
      </c>
      <c r="I7" s="21">
        <f ca="1">H7+IF(I3=start_date,0,(Assumptions!I129-Assumptions!H129)-(Assumptions!I206-Assumptions!H206))*Assumptions!$D$265/million</f>
        <v>0.56000000000000005</v>
      </c>
      <c r="J7" s="21">
        <f ca="1">I7+IF(J3=start_date,0,(Assumptions!J129-Assumptions!I129)-(Assumptions!J206-Assumptions!I206))*Assumptions!$D$265/million</f>
        <v>3.0100000000000002</v>
      </c>
      <c r="K7" s="21">
        <f ca="1">J7+IF(K3=start_date,0,(Assumptions!K129-Assumptions!J129)-(Assumptions!K206-Assumptions!J206))*Assumptions!$D$265/million</f>
        <v>3.1500000000000004</v>
      </c>
      <c r="L7" s="21">
        <f ca="1">K7+IF(L3=start_date,0,(Assumptions!L129-Assumptions!K129)-(Assumptions!L206-Assumptions!K206))*Assumptions!$D$265/million</f>
        <v>3.1500000000000004</v>
      </c>
      <c r="M7" s="21">
        <f ca="1">L7+IF(M3=start_date,0,(Assumptions!M129-Assumptions!L129)-(Assumptions!M206-Assumptions!L206))*Assumptions!$D$265/million</f>
        <v>3.1500000000000004</v>
      </c>
      <c r="N7" s="21">
        <f ca="1">M7+IF(N3=start_date,0,(Assumptions!N129-Assumptions!M129)-(Assumptions!N206-Assumptions!M206))*Assumptions!$D$265/million</f>
        <v>3.1500000000000004</v>
      </c>
      <c r="O7" s="21">
        <f ca="1">N7+IF(O3=start_date,0,(Assumptions!O129-Assumptions!N129)-(Assumptions!O206-Assumptions!N206))*Assumptions!$D$265/million</f>
        <v>3.1500000000000004</v>
      </c>
      <c r="P7" s="21">
        <f ca="1">O7+IF(P3=start_date,0,(Assumptions!P129-Assumptions!O129)-(Assumptions!P206-Assumptions!O206))*Assumptions!$D$265/million</f>
        <v>3.1500000000000004</v>
      </c>
      <c r="Q7" s="21">
        <f ca="1">P7+IF(Q3=start_date,0,(Assumptions!Q129-Assumptions!P129)-(Assumptions!Q206-Assumptions!P206))*Assumptions!$D$265/million</f>
        <v>3.1500000000000004</v>
      </c>
      <c r="R7" s="21">
        <f ca="1">Q7+IF(R3=start_date,0,(Assumptions!R129-Assumptions!Q129)-(Assumptions!R206-Assumptions!Q206))*Assumptions!$D$265/million</f>
        <v>3.1500000000000004</v>
      </c>
      <c r="S7" s="21">
        <f ca="1">R7+IF(S3=start_date,0,(Assumptions!S129-Assumptions!R129)-(Assumptions!S206-Assumptions!R206))*Assumptions!$D$265/million</f>
        <v>3.1500000000000004</v>
      </c>
      <c r="T7" s="21">
        <f ca="1">S7+IF(T3=start_date,0,(Assumptions!T129-Assumptions!S129)-(Assumptions!T206-Assumptions!S206))*Assumptions!$D$265/million</f>
        <v>3.1500000000000004</v>
      </c>
      <c r="U7" s="21">
        <f ca="1">T7+IF(U3=start_date,0,(Assumptions!U129-Assumptions!T129)-(Assumptions!U206-Assumptions!T206))*Assumptions!$D$265/million</f>
        <v>3.1500000000000004</v>
      </c>
      <c r="V7" s="21">
        <f ca="1">U7+IF(V3=start_date,0,(Assumptions!V129-Assumptions!U129)-(Assumptions!V206-Assumptions!U206))*Assumptions!$D$265/million</f>
        <v>3.1500000000000004</v>
      </c>
      <c r="W7" s="21">
        <f ca="1">V7+IF(W3=start_date,0,(Assumptions!W129-Assumptions!V129)-(Assumptions!W206-Assumptions!V206))*Assumptions!$D$265/million</f>
        <v>3.1500000000000004</v>
      </c>
      <c r="X7" s="21">
        <f ca="1">W7+IF(X3=start_date,0,(Assumptions!X129-Assumptions!W129)-(Assumptions!X206-Assumptions!W206))*Assumptions!$D$265/million</f>
        <v>3.1500000000000004</v>
      </c>
      <c r="Y7" s="21">
        <f ca="1">X7+IF(Y3=start_date,0,(Assumptions!Y129-Assumptions!X129)-(Assumptions!Y206-Assumptions!X206))*Assumptions!$D$265/million</f>
        <v>3.1500000000000004</v>
      </c>
      <c r="Z7" s="21">
        <f ca="1">Y7+IF(Z3=start_date,0,(Assumptions!Z129-Assumptions!Y129)-(Assumptions!Z206-Assumptions!Y206))*Assumptions!$D$265/million</f>
        <v>3.1500000000000004</v>
      </c>
      <c r="AA7" s="21">
        <f ca="1">Z7+IF(AA3=start_date,0,(Assumptions!AA129-Assumptions!Z129)-(Assumptions!AA206-Assumptions!Z206))*Assumptions!$D$265/million</f>
        <v>3.1500000000000004</v>
      </c>
      <c r="AB7" s="21">
        <f ca="1">AA7+IF(AB3=start_date,0,(Assumptions!AB129-Assumptions!AA129)-(Assumptions!AB206-Assumptions!AA206))*Assumptions!$D$265/million</f>
        <v>3.1500000000000004</v>
      </c>
      <c r="AC7" s="21">
        <f ca="1">AB7+IF(AC3=start_date,0,(Assumptions!AC129-Assumptions!AB129)-(Assumptions!AC206-Assumptions!AB206))*Assumptions!$D$265/million</f>
        <v>3.1500000000000004</v>
      </c>
      <c r="AD7" s="21">
        <f ca="1">AC7+IF(AD3=start_date,0,(Assumptions!AD129-Assumptions!AC129)-(Assumptions!AD206-Assumptions!AC206))*Assumptions!$D$265/million</f>
        <v>3.1500000000000004</v>
      </c>
      <c r="AE7" s="21"/>
      <c r="AF7" s="21"/>
      <c r="AG7" s="21"/>
      <c r="AH7" s="21"/>
    </row>
    <row r="8" spans="1:50">
      <c r="B8" s="11" t="s">
        <v>138</v>
      </c>
      <c r="F8" s="281">
        <f>'[1]Balance Sheet'!$E$8/10^6</f>
        <v>0.26591303000000005</v>
      </c>
      <c r="G8" s="21">
        <f>F8+Assumptions!$D266*Assumptions!G266</f>
        <v>0.26591303000000005</v>
      </c>
      <c r="H8" s="21">
        <f>G8+Assumptions!$D266*Assumptions!H266</f>
        <v>0.26591303000000005</v>
      </c>
      <c r="I8" s="21">
        <f>H8+Assumptions!$D266*Assumptions!I266</f>
        <v>0.26591303000000005</v>
      </c>
      <c r="J8" s="21">
        <f>I8+Assumptions!$D266*Assumptions!J266</f>
        <v>0.96591303000000006</v>
      </c>
      <c r="K8" s="21">
        <f>J8+Assumptions!$D266*Assumptions!K266</f>
        <v>1.66591303</v>
      </c>
      <c r="L8" s="21">
        <f>K8+Assumptions!$D266*Assumptions!L266</f>
        <v>1.66591303</v>
      </c>
      <c r="M8" s="21">
        <f>L8+Assumptions!$D266*Assumptions!M266</f>
        <v>1.66591303</v>
      </c>
      <c r="N8" s="21">
        <f>M8+Assumptions!$D266*Assumptions!N266</f>
        <v>1.66591303</v>
      </c>
      <c r="O8" s="21">
        <f>N8+Assumptions!$D266*Assumptions!O266</f>
        <v>1.66591303</v>
      </c>
      <c r="P8" s="21">
        <f>O8+Assumptions!$D266*Assumptions!P266</f>
        <v>1.66591303</v>
      </c>
      <c r="Q8" s="21">
        <f>P8+Assumptions!$D266*Assumptions!Q266</f>
        <v>1.66591303</v>
      </c>
      <c r="R8" s="21">
        <f>Q8+Assumptions!$D266*Assumptions!R266</f>
        <v>1.66591303</v>
      </c>
      <c r="S8" s="21">
        <f>R8+Assumptions!$D266*Assumptions!S266</f>
        <v>1.66591303</v>
      </c>
      <c r="T8" s="21">
        <f>S8+Assumptions!$D266*Assumptions!T266</f>
        <v>1.66591303</v>
      </c>
      <c r="U8" s="21">
        <f>T8+Assumptions!$D266*Assumptions!U266</f>
        <v>1.66591303</v>
      </c>
      <c r="V8" s="21">
        <f>U8+Assumptions!$D266*Assumptions!V266</f>
        <v>1.66591303</v>
      </c>
      <c r="W8" s="21">
        <f>V8+Assumptions!$D266*Assumptions!W266</f>
        <v>1.66591303</v>
      </c>
      <c r="X8" s="21">
        <f>W8+Assumptions!$D266*Assumptions!X266</f>
        <v>1.66591303</v>
      </c>
      <c r="Y8" s="21">
        <f>X8+Assumptions!$D266*Assumptions!Y266</f>
        <v>1.66591303</v>
      </c>
      <c r="Z8" s="21">
        <f>Y8+Assumptions!$D266*Assumptions!Z266</f>
        <v>1.66591303</v>
      </c>
      <c r="AA8" s="21">
        <f>Z8+Assumptions!$D266*Assumptions!AA266</f>
        <v>1.66591303</v>
      </c>
      <c r="AB8" s="21">
        <f>AA8+Assumptions!$D266*Assumptions!AB266</f>
        <v>1.66591303</v>
      </c>
      <c r="AC8" s="21">
        <f>AB8+Assumptions!$D266*Assumptions!AC266</f>
        <v>1.66591303</v>
      </c>
      <c r="AD8" s="21">
        <f>AC8+Assumptions!$D266*Assumptions!AD266</f>
        <v>1.66591303</v>
      </c>
      <c r="AE8" s="21"/>
      <c r="AF8" s="21"/>
      <c r="AG8" s="21"/>
      <c r="AH8" s="21"/>
    </row>
    <row r="9" spans="1:50">
      <c r="B9" s="11" t="s">
        <v>107</v>
      </c>
      <c r="F9" s="281">
        <f>'[1]Balance Sheet'!$E$9/10^6</f>
        <v>3.1907999999999999E-2</v>
      </c>
      <c r="G9" s="21">
        <f>F9+Assumptions!$D267*Assumptions!G267/million</f>
        <v>3.1907999999999999E-2</v>
      </c>
      <c r="H9" s="21">
        <f>G9+Assumptions!$D267*Assumptions!H267/million</f>
        <v>3.1907999999999999E-2</v>
      </c>
      <c r="I9" s="21">
        <f>H9+Assumptions!$D267*Assumptions!I267/million</f>
        <v>3.1907999999999999E-2</v>
      </c>
      <c r="J9" s="21">
        <f>I9+Assumptions!$D267*Assumptions!J267/million</f>
        <v>8.1908000000000009E-2</v>
      </c>
      <c r="K9" s="21">
        <f>J9+Assumptions!$D267*Assumptions!K267/million</f>
        <v>8.1908000000000009E-2</v>
      </c>
      <c r="L9" s="21">
        <f>K9+Assumptions!$D267*Assumptions!L267/million</f>
        <v>8.1908000000000009E-2</v>
      </c>
      <c r="M9" s="21">
        <f>L9+Assumptions!$D267*Assumptions!M267/million</f>
        <v>8.1908000000000009E-2</v>
      </c>
      <c r="N9" s="21">
        <f>M9+Assumptions!$D267*Assumptions!N267/million</f>
        <v>8.1908000000000009E-2</v>
      </c>
      <c r="O9" s="21">
        <f>N9+Assumptions!$D267*Assumptions!O267/million</f>
        <v>8.1908000000000009E-2</v>
      </c>
      <c r="P9" s="21">
        <f>O9+Assumptions!$D267*Assumptions!P267/million</f>
        <v>8.1908000000000009E-2</v>
      </c>
      <c r="Q9" s="21">
        <f>P9+Assumptions!$D267*Assumptions!Q267/million</f>
        <v>8.1908000000000009E-2</v>
      </c>
      <c r="R9" s="21">
        <f>Q9+Assumptions!$D267*Assumptions!R267/million</f>
        <v>8.1908000000000009E-2</v>
      </c>
      <c r="S9" s="21">
        <f>R9+Assumptions!$D267*Assumptions!S267/million</f>
        <v>8.1908000000000009E-2</v>
      </c>
      <c r="T9" s="21">
        <f>S9+Assumptions!$D267*Assumptions!T267/million</f>
        <v>8.1908000000000009E-2</v>
      </c>
      <c r="U9" s="21">
        <f>T9+Assumptions!$D267*Assumptions!U267/million</f>
        <v>8.1908000000000009E-2</v>
      </c>
      <c r="V9" s="21">
        <f>U9+Assumptions!$D267*Assumptions!V267/million</f>
        <v>8.1908000000000009E-2</v>
      </c>
      <c r="W9" s="21">
        <f>V9+Assumptions!$D267*Assumptions!W267/million</f>
        <v>8.1908000000000009E-2</v>
      </c>
      <c r="X9" s="21">
        <f>W9+Assumptions!$D267*Assumptions!X267/million</f>
        <v>8.1908000000000009E-2</v>
      </c>
      <c r="Y9" s="21">
        <f>X9+Assumptions!$D267*Assumptions!Y267/million</f>
        <v>8.1908000000000009E-2</v>
      </c>
      <c r="Z9" s="21">
        <f>Y9+Assumptions!$D267*Assumptions!Z267/million</f>
        <v>8.1908000000000009E-2</v>
      </c>
      <c r="AA9" s="21">
        <f>Z9+Assumptions!$D267*Assumptions!AA267/million</f>
        <v>8.1908000000000009E-2</v>
      </c>
      <c r="AB9" s="21">
        <f>AA9+Assumptions!$D267*Assumptions!AB267/million</f>
        <v>8.1908000000000009E-2</v>
      </c>
      <c r="AC9" s="21">
        <f>AB9+Assumptions!$D267*Assumptions!AC267/million</f>
        <v>8.1908000000000009E-2</v>
      </c>
      <c r="AD9" s="21">
        <f>AC9+Assumptions!$D267*Assumptions!AD267/million</f>
        <v>8.1908000000000009E-2</v>
      </c>
      <c r="AE9" s="21"/>
      <c r="AF9" s="21"/>
      <c r="AG9" s="21"/>
      <c r="AH9" s="21"/>
    </row>
    <row r="10" spans="1:50">
      <c r="B10" s="11" t="s">
        <v>139</v>
      </c>
      <c r="F10" s="281">
        <v>0</v>
      </c>
      <c r="G10" s="21">
        <f>F10+SUMPRODUCT(Assumptions!$D$269:$D$271,Assumptions!G$269:G$271)/million</f>
        <v>0</v>
      </c>
      <c r="H10" s="21">
        <f>G10+SUMPRODUCT(Assumptions!$D$269:$D$271,Assumptions!H$269:H$271)/million</f>
        <v>0</v>
      </c>
      <c r="I10" s="21">
        <f>H10+SUMPRODUCT(Assumptions!$D$269:$D$271,Assumptions!I$269:I$271)/million</f>
        <v>0</v>
      </c>
      <c r="J10" s="21">
        <f>I10+SUMPRODUCT(Assumptions!$D$269:$D$271,Assumptions!J$269:J$271)/million</f>
        <v>6.3</v>
      </c>
      <c r="K10" s="21">
        <f>J10+SUMPRODUCT(Assumptions!$D$269:$D$271,Assumptions!K$269:K$271)/million</f>
        <v>7.6999999999999993</v>
      </c>
      <c r="L10" s="21">
        <f>K10+SUMPRODUCT(Assumptions!$D$269:$D$271,Assumptions!L$269:L$271)/million</f>
        <v>7.6999999999999993</v>
      </c>
      <c r="M10" s="21">
        <f>L10+SUMPRODUCT(Assumptions!$D$269:$D$271,Assumptions!M$269:M$271)/million</f>
        <v>7.6999999999999993</v>
      </c>
      <c r="N10" s="21">
        <f>M10+SUMPRODUCT(Assumptions!$D$269:$D$271,Assumptions!N$269:N$271)/million</f>
        <v>7.6999999999999993</v>
      </c>
      <c r="O10" s="21">
        <f>N10+SUMPRODUCT(Assumptions!$D$269:$D$271,Assumptions!O$269:O$271)/million</f>
        <v>7.6999999999999993</v>
      </c>
      <c r="P10" s="21">
        <f>O10+SUMPRODUCT(Assumptions!$D$269:$D$271,Assumptions!P$269:P$271)/million</f>
        <v>7.6999999999999993</v>
      </c>
      <c r="Q10" s="21">
        <f>P10+SUMPRODUCT(Assumptions!$D$269:$D$271,Assumptions!Q$269:Q$271)/million</f>
        <v>7.6999999999999993</v>
      </c>
      <c r="R10" s="21">
        <f>Q10+SUMPRODUCT(Assumptions!$D$269:$D$271,Assumptions!R$269:R$271)/million</f>
        <v>7.6999999999999993</v>
      </c>
      <c r="S10" s="21">
        <f>R10+SUMPRODUCT(Assumptions!$D$269:$D$271,Assumptions!S$269:S$271)/million</f>
        <v>7.6999999999999993</v>
      </c>
      <c r="T10" s="21">
        <f>S10+SUMPRODUCT(Assumptions!$D$269:$D$271,Assumptions!T$269:T$271)/million</f>
        <v>7.6999999999999993</v>
      </c>
      <c r="U10" s="21">
        <f>T10+SUMPRODUCT(Assumptions!$D$269:$D$271,Assumptions!U$269:U$271)/million</f>
        <v>7.6999999999999993</v>
      </c>
      <c r="V10" s="21">
        <f>U10+SUMPRODUCT(Assumptions!$D$269:$D$271,Assumptions!V$269:V$271)/million</f>
        <v>7.6999999999999993</v>
      </c>
      <c r="W10" s="21">
        <f>V10+SUMPRODUCT(Assumptions!$D$269:$D$271,Assumptions!W$269:W$271)/million</f>
        <v>7.6999999999999993</v>
      </c>
      <c r="X10" s="21">
        <f>W10+SUMPRODUCT(Assumptions!$D$269:$D$271,Assumptions!X$269:X$271)/million</f>
        <v>7.6999999999999993</v>
      </c>
      <c r="Y10" s="21">
        <f>X10+SUMPRODUCT(Assumptions!$D$269:$D$271,Assumptions!Y$269:Y$271)/million</f>
        <v>7.6999999999999993</v>
      </c>
      <c r="Z10" s="21">
        <f>Y10+SUMPRODUCT(Assumptions!$D$269:$D$271,Assumptions!Z$269:Z$271)/million</f>
        <v>7.6999999999999993</v>
      </c>
      <c r="AA10" s="21">
        <f>Z10+SUMPRODUCT(Assumptions!$D$269:$D$271,Assumptions!AA$269:AA$271)/million</f>
        <v>7.6999999999999993</v>
      </c>
      <c r="AB10" s="21">
        <f>AA10+SUMPRODUCT(Assumptions!$D$269:$D$271,Assumptions!AB$269:AB$271)/million</f>
        <v>7.6999999999999993</v>
      </c>
      <c r="AC10" s="21">
        <f>AB10+SUMPRODUCT(Assumptions!$D$269:$D$271,Assumptions!AC$269:AC$271)/million</f>
        <v>7.6999999999999993</v>
      </c>
      <c r="AD10" s="21">
        <f>AC10+SUMPRODUCT(Assumptions!$D$269:$D$271,Assumptions!AD$269:AD$271)/million</f>
        <v>7.6999999999999993</v>
      </c>
      <c r="AE10" s="21"/>
      <c r="AF10" s="21"/>
      <c r="AG10" s="21"/>
      <c r="AH10" s="21"/>
    </row>
    <row r="11" spans="1:50">
      <c r="B11" s="1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50">
      <c r="B12" s="1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50" s="31" customFormat="1">
      <c r="A13" s="6"/>
      <c r="B13" s="31" t="s">
        <v>256</v>
      </c>
      <c r="F13" s="80">
        <f t="shared" ref="F13:AD13" si="4">SUM(F14:F14)</f>
        <v>0</v>
      </c>
      <c r="G13" s="80">
        <f t="shared" ca="1" si="4"/>
        <v>3.3600000000000003</v>
      </c>
      <c r="H13" s="80">
        <f t="shared" ca="1" si="4"/>
        <v>6.7200000000000006</v>
      </c>
      <c r="I13" s="80">
        <f t="shared" ca="1" si="4"/>
        <v>12.18</v>
      </c>
      <c r="J13" s="80">
        <f t="shared" ca="1" si="4"/>
        <v>20.038800000000002</v>
      </c>
      <c r="K13" s="80">
        <f t="shared" ca="1" si="4"/>
        <v>27.897600000000004</v>
      </c>
      <c r="L13" s="80">
        <f t="shared" ca="1" si="4"/>
        <v>35.756400000000006</v>
      </c>
      <c r="M13" s="80">
        <f t="shared" ca="1" si="4"/>
        <v>43.615200000000009</v>
      </c>
      <c r="N13" s="80">
        <f t="shared" ca="1" si="4"/>
        <v>52.03655400000001</v>
      </c>
      <c r="O13" s="80">
        <f t="shared" ca="1" si="4"/>
        <v>60.45790800000001</v>
      </c>
      <c r="P13" s="80">
        <f t="shared" ca="1" si="4"/>
        <v>68.879262000000011</v>
      </c>
      <c r="Q13" s="80">
        <f t="shared" ca="1" si="4"/>
        <v>77.300616000000019</v>
      </c>
      <c r="R13" s="80">
        <f t="shared" ca="1" si="4"/>
        <v>86.326220820000017</v>
      </c>
      <c r="S13" s="80">
        <f t="shared" ca="1" si="4"/>
        <v>95.351825640000015</v>
      </c>
      <c r="T13" s="80">
        <f t="shared" ca="1" si="4"/>
        <v>104.37743046000001</v>
      </c>
      <c r="U13" s="80">
        <f t="shared" ca="1" si="4"/>
        <v>113.40303528000001</v>
      </c>
      <c r="V13" s="80">
        <f t="shared" ca="1" si="4"/>
        <v>123.07775811060002</v>
      </c>
      <c r="W13" s="80">
        <f t="shared" ca="1" si="4"/>
        <v>132.75248094120002</v>
      </c>
      <c r="X13" s="80">
        <f t="shared" ca="1" si="4"/>
        <v>142.42720377180004</v>
      </c>
      <c r="Y13" s="80">
        <f t="shared" ca="1" si="4"/>
        <v>152.10192660240006</v>
      </c>
      <c r="Z13" s="80">
        <f t="shared" ca="1" si="4"/>
        <v>162.47405036569805</v>
      </c>
      <c r="AA13" s="80">
        <f t="shared" ca="1" si="4"/>
        <v>172.84617412899604</v>
      </c>
      <c r="AB13" s="80">
        <f t="shared" ca="1" si="4"/>
        <v>183.21829789229403</v>
      </c>
      <c r="AC13" s="80">
        <f t="shared" ca="1" si="4"/>
        <v>193.59042165559202</v>
      </c>
      <c r="AD13" s="80">
        <f t="shared" ca="1" si="4"/>
        <v>204.71190958151638</v>
      </c>
      <c r="AI13" s="33"/>
    </row>
    <row r="14" spans="1:50">
      <c r="B14" s="11" t="s">
        <v>120</v>
      </c>
      <c r="F14" s="78">
        <v>0</v>
      </c>
      <c r="G14" s="21">
        <f ca="1">F14+'P&amp;L Workings'!G145+'P&amp;L Workings'!G154</f>
        <v>3.3600000000000003</v>
      </c>
      <c r="H14" s="21">
        <f ca="1">G14+'P&amp;L Workings'!H145+'P&amp;L Workings'!H154</f>
        <v>6.7200000000000006</v>
      </c>
      <c r="I14" s="21">
        <f ca="1">H14+'P&amp;L Workings'!I145+'P&amp;L Workings'!I154</f>
        <v>12.18</v>
      </c>
      <c r="J14" s="21">
        <f ca="1">I14+'P&amp;L Workings'!J145+'P&amp;L Workings'!J154</f>
        <v>20.038800000000002</v>
      </c>
      <c r="K14" s="21">
        <f ca="1">J14+'P&amp;L Workings'!K145+'P&amp;L Workings'!K154</f>
        <v>27.897600000000004</v>
      </c>
      <c r="L14" s="21">
        <f ca="1">K14+'P&amp;L Workings'!L145+'P&amp;L Workings'!L154</f>
        <v>35.756400000000006</v>
      </c>
      <c r="M14" s="21">
        <f ca="1">L14+'P&amp;L Workings'!M145+'P&amp;L Workings'!M154</f>
        <v>43.615200000000009</v>
      </c>
      <c r="N14" s="21">
        <f ca="1">M14+'P&amp;L Workings'!N145+'P&amp;L Workings'!N154</f>
        <v>52.03655400000001</v>
      </c>
      <c r="O14" s="21">
        <f ca="1">N14+'P&amp;L Workings'!O145+'P&amp;L Workings'!O154</f>
        <v>60.45790800000001</v>
      </c>
      <c r="P14" s="21">
        <f ca="1">O14+'P&amp;L Workings'!P145+'P&amp;L Workings'!P154</f>
        <v>68.879262000000011</v>
      </c>
      <c r="Q14" s="21">
        <f ca="1">P14+'P&amp;L Workings'!Q145+'P&amp;L Workings'!Q154</f>
        <v>77.300616000000019</v>
      </c>
      <c r="R14" s="21">
        <f ca="1">Q14+'P&amp;L Workings'!R145+'P&amp;L Workings'!R154</f>
        <v>86.326220820000017</v>
      </c>
      <c r="S14" s="21">
        <f ca="1">R14+'P&amp;L Workings'!S145+'P&amp;L Workings'!S154</f>
        <v>95.351825640000015</v>
      </c>
      <c r="T14" s="21">
        <f ca="1">S14+'P&amp;L Workings'!T145+'P&amp;L Workings'!T154</f>
        <v>104.37743046000001</v>
      </c>
      <c r="U14" s="21">
        <f ca="1">T14+'P&amp;L Workings'!U145+'P&amp;L Workings'!U154</f>
        <v>113.40303528000001</v>
      </c>
      <c r="V14" s="21">
        <f ca="1">U14+'P&amp;L Workings'!V145+'P&amp;L Workings'!V154</f>
        <v>123.07775811060002</v>
      </c>
      <c r="W14" s="21">
        <f ca="1">V14+'P&amp;L Workings'!W145+'P&amp;L Workings'!W154</f>
        <v>132.75248094120002</v>
      </c>
      <c r="X14" s="21">
        <f ca="1">W14+'P&amp;L Workings'!X145+'P&amp;L Workings'!X154</f>
        <v>142.42720377180004</v>
      </c>
      <c r="Y14" s="21">
        <f ca="1">X14+'P&amp;L Workings'!Y145+'P&amp;L Workings'!Y154</f>
        <v>152.10192660240006</v>
      </c>
      <c r="Z14" s="21">
        <f ca="1">Y14+'P&amp;L Workings'!Z145+'P&amp;L Workings'!Z154</f>
        <v>162.47405036569805</v>
      </c>
      <c r="AA14" s="21">
        <f ca="1">Z14+'P&amp;L Workings'!AA145+'P&amp;L Workings'!AA154</f>
        <v>172.84617412899604</v>
      </c>
      <c r="AB14" s="21">
        <f ca="1">AA14+'P&amp;L Workings'!AB145+'P&amp;L Workings'!AB154</f>
        <v>183.21829789229403</v>
      </c>
      <c r="AC14" s="21">
        <f ca="1">AB14+'P&amp;L Workings'!AC145+'P&amp;L Workings'!AC154</f>
        <v>193.59042165559202</v>
      </c>
      <c r="AD14" s="21">
        <f ca="1">AC14+'P&amp;L Workings'!AD145+'P&amp;L Workings'!AD154</f>
        <v>204.71190958151638</v>
      </c>
      <c r="AE14" s="21"/>
      <c r="AF14" s="21"/>
      <c r="AG14" s="21"/>
      <c r="AH14" s="21"/>
    </row>
    <row r="15" spans="1:50">
      <c r="C15" s="2"/>
      <c r="D15" s="2"/>
      <c r="E15" s="2"/>
      <c r="F15" s="2"/>
      <c r="G15" s="2"/>
    </row>
    <row r="16" spans="1:50">
      <c r="B16" s="305" t="s">
        <v>12</v>
      </c>
      <c r="C16" s="2"/>
      <c r="D16" s="2"/>
      <c r="E16" s="2"/>
      <c r="F16" s="2"/>
      <c r="G16" s="2"/>
    </row>
    <row r="17" spans="2:35">
      <c r="B17" s="53" t="s">
        <v>258</v>
      </c>
      <c r="C17" s="2"/>
      <c r="D17" s="2"/>
      <c r="E17" s="2"/>
      <c r="F17" s="2"/>
      <c r="G17" s="2"/>
    </row>
    <row r="18" spans="2:35">
      <c r="B18" s="304" t="s">
        <v>1</v>
      </c>
      <c r="C18" s="2"/>
      <c r="D18" s="2"/>
      <c r="E18" s="2"/>
      <c r="F18" s="2"/>
      <c r="G18" s="2"/>
    </row>
    <row r="19" spans="2:35">
      <c r="B19" s="54" t="s">
        <v>109</v>
      </c>
      <c r="F19" s="78">
        <v>0</v>
      </c>
      <c r="G19" s="21">
        <f>MAX(0,MIN(G6*Assumptions!$D276/Annual_to_quarterly,G6-SUM($F19:F19)))</f>
        <v>0</v>
      </c>
      <c r="H19" s="21">
        <f>MAX(0,MIN(H6*Assumptions!$D276/Annual_to_quarterly,H6-SUM($F19:G19)))</f>
        <v>0</v>
      </c>
      <c r="I19" s="21">
        <f>MAX(0,MIN(I6*Assumptions!$D276/Annual_to_quarterly,I6-SUM($F19:H19)))</f>
        <v>0</v>
      </c>
      <c r="J19" s="21">
        <f>MAX(0,MIN(J6*Assumptions!$D276/Annual_to_quarterly,J6-SUM($F19:I19)))</f>
        <v>0.45412499999999995</v>
      </c>
      <c r="K19" s="21">
        <f>MAX(0,MIN(K6*Assumptions!$D276/Annual_to_quarterly,K6-SUM($F19:J19)))</f>
        <v>0.75687499999999996</v>
      </c>
      <c r="L19" s="21">
        <f>MAX(0,MIN(L6*Assumptions!$D276/Annual_to_quarterly,L6-SUM($F19:K19)))</f>
        <v>0.75687499999999996</v>
      </c>
      <c r="M19" s="21">
        <f>MAX(0,MIN(M6*Assumptions!$D276/Annual_to_quarterly,M6-SUM($F19:L19)))</f>
        <v>0.75687499999999996</v>
      </c>
      <c r="N19" s="21">
        <f>MAX(0,MIN(N6*Assumptions!$D276/Annual_to_quarterly,N6-SUM($F19:M19)))</f>
        <v>0.75687499999999996</v>
      </c>
      <c r="O19" s="21">
        <f>MAX(0,MIN(O6*Assumptions!$D276/Annual_to_quarterly,O6-SUM($F19:N19)))</f>
        <v>0.75687499999999996</v>
      </c>
      <c r="P19" s="21">
        <f>MAX(0,MIN(P6*Assumptions!$D276/Annual_to_quarterly,P6-SUM($F19:O19)))</f>
        <v>0.75687499999999996</v>
      </c>
      <c r="Q19" s="21">
        <f>MAX(0,MIN(Q6*Assumptions!$D276/Annual_to_quarterly,Q6-SUM($F19:P19)))</f>
        <v>0.75687499999999996</v>
      </c>
      <c r="R19" s="21">
        <f>MAX(0,MIN(R6*Assumptions!$D276/Annual_to_quarterly,R6-SUM($F19:Q19)))</f>
        <v>0.75687499999999996</v>
      </c>
      <c r="S19" s="21">
        <f>MAX(0,MIN(S6*Assumptions!$D276/Annual_to_quarterly,S6-SUM($F19:R19)))</f>
        <v>0.75687499999999996</v>
      </c>
      <c r="T19" s="21">
        <f>MAX(0,MIN(T6*Assumptions!$D276/Annual_to_quarterly,T6-SUM($F19:S19)))</f>
        <v>0.75687499999999996</v>
      </c>
      <c r="U19" s="21">
        <f>MAX(0,MIN(U6*Assumptions!$D276/Annual_to_quarterly,U6-SUM($F19:T19)))</f>
        <v>0.75687499999999996</v>
      </c>
      <c r="V19" s="21">
        <f>MAX(0,MIN(V6*Assumptions!$D276/Annual_to_quarterly,V6-SUM($F19:U19)))</f>
        <v>0.75687499999999996</v>
      </c>
      <c r="W19" s="21">
        <f>MAX(0,MIN(W6*Assumptions!$D276/Annual_to_quarterly,W6-SUM($F19:V19)))</f>
        <v>0.75687499999999996</v>
      </c>
      <c r="X19" s="21">
        <f>MAX(0,MIN(X6*Assumptions!$D276/Annual_to_quarterly,X6-SUM($F19:W19)))</f>
        <v>0.75687499999999996</v>
      </c>
      <c r="Y19" s="21">
        <f>MAX(0,MIN(Y6*Assumptions!$D276/Annual_to_quarterly,Y6-SUM($F19:X19)))</f>
        <v>0.75687499999999996</v>
      </c>
      <c r="Z19" s="21">
        <f>MAX(0,MIN(Z6*Assumptions!$D276/Annual_to_quarterly,Z6-SUM($F19:Y19)))</f>
        <v>0.30274999999999608</v>
      </c>
      <c r="AA19" s="21">
        <f>MAX(0,MIN(AA6*Assumptions!$D276/Annual_to_quarterly,AA6-SUM($F19:Z19)))</f>
        <v>0</v>
      </c>
      <c r="AB19" s="21">
        <f>MAX(0,MIN(AB6*Assumptions!$D276/Annual_to_quarterly,AB6-SUM($F19:AA19)))</f>
        <v>0</v>
      </c>
      <c r="AC19" s="21">
        <f>MAX(0,MIN(AC6*Assumptions!$D276/Annual_to_quarterly,AC6-SUM($F19:AB19)))</f>
        <v>0</v>
      </c>
      <c r="AD19" s="21">
        <f>MAX(0,MIN(AD6*Assumptions!$D276/Annual_to_quarterly,AD6-SUM($F19:AC19)))</f>
        <v>0</v>
      </c>
      <c r="AE19" s="21"/>
      <c r="AF19" s="21"/>
      <c r="AG19" s="21"/>
      <c r="AH19" s="21"/>
    </row>
    <row r="20" spans="2:35">
      <c r="B20" s="54" t="s">
        <v>186</v>
      </c>
      <c r="F20" s="78">
        <v>0</v>
      </c>
      <c r="G20" s="21">
        <f ca="1">MAX(0,MIN(G7*Assumptions!$D277/Annual_to_quarterly,G7-SUM($F20:F20)))</f>
        <v>0</v>
      </c>
      <c r="H20" s="21">
        <f ca="1">MAX(0,MIN(H7*Assumptions!$D277/Annual_to_quarterly,H7-SUM($F20:G20)))</f>
        <v>4.3750000000000004E-3</v>
      </c>
      <c r="I20" s="21">
        <f ca="1">MAX(0,MIN(I7*Assumptions!$D277/Annual_to_quarterly,I7-SUM($F20:H20)))</f>
        <v>3.5000000000000003E-2</v>
      </c>
      <c r="J20" s="21">
        <f ca="1">MAX(0,MIN(J7*Assumptions!$D277/Annual_to_quarterly,J7-SUM($F20:I20)))</f>
        <v>0.18812500000000001</v>
      </c>
      <c r="K20" s="21">
        <f ca="1">MAX(0,MIN(K7*Assumptions!$D277/Annual_to_quarterly,K7-SUM($F20:J20)))</f>
        <v>0.19687500000000002</v>
      </c>
      <c r="L20" s="21">
        <f ca="1">MAX(0,MIN(L7*Assumptions!$D277/Annual_to_quarterly,L7-SUM($F20:K20)))</f>
        <v>0.19687500000000002</v>
      </c>
      <c r="M20" s="21">
        <f ca="1">MAX(0,MIN(M7*Assumptions!$D277/Annual_to_quarterly,M7-SUM($F20:L20)))</f>
        <v>0.19687500000000002</v>
      </c>
      <c r="N20" s="21">
        <f ca="1">MAX(0,MIN(N7*Assumptions!$D277/Annual_to_quarterly,N7-SUM($F20:M20)))</f>
        <v>0.19687500000000002</v>
      </c>
      <c r="O20" s="21">
        <f ca="1">MAX(0,MIN(O7*Assumptions!$D277/Annual_to_quarterly,O7-SUM($F20:N20)))</f>
        <v>0.19687500000000002</v>
      </c>
      <c r="P20" s="21">
        <f ca="1">MAX(0,MIN(P7*Assumptions!$D277/Annual_to_quarterly,P7-SUM($F20:O20)))</f>
        <v>0.19687500000000002</v>
      </c>
      <c r="Q20" s="21">
        <f ca="1">MAX(0,MIN(Q7*Assumptions!$D277/Annual_to_quarterly,Q7-SUM($F20:P20)))</f>
        <v>0.19687500000000002</v>
      </c>
      <c r="R20" s="21">
        <f ca="1">MAX(0,MIN(R7*Assumptions!$D277/Annual_to_quarterly,R7-SUM($F20:Q20)))</f>
        <v>0.19687500000000002</v>
      </c>
      <c r="S20" s="21">
        <f ca="1">MAX(0,MIN(S7*Assumptions!$D277/Annual_to_quarterly,S7-SUM($F20:R20)))</f>
        <v>0.19687500000000002</v>
      </c>
      <c r="T20" s="21">
        <f ca="1">MAX(0,MIN(T7*Assumptions!$D277/Annual_to_quarterly,T7-SUM($F20:S20)))</f>
        <v>0.19687500000000002</v>
      </c>
      <c r="U20" s="21">
        <f ca="1">MAX(0,MIN(U7*Assumptions!$D277/Annual_to_quarterly,U7-SUM($F20:T20)))</f>
        <v>0.19687500000000002</v>
      </c>
      <c r="V20" s="21">
        <f ca="1">MAX(0,MIN(V7*Assumptions!$D277/Annual_to_quarterly,V7-SUM($F20:U20)))</f>
        <v>0.19687500000000002</v>
      </c>
      <c r="W20" s="21">
        <f ca="1">MAX(0,MIN(W7*Assumptions!$D277/Annual_to_quarterly,W7-SUM($F20:V20)))</f>
        <v>0.19687500000000002</v>
      </c>
      <c r="X20" s="21">
        <f ca="1">MAX(0,MIN(X7*Assumptions!$D277/Annual_to_quarterly,X7-SUM($F20:W20)))</f>
        <v>0.19687500000000002</v>
      </c>
      <c r="Y20" s="21">
        <f ca="1">MAX(0,MIN(Y7*Assumptions!$D277/Annual_to_quarterly,Y7-SUM($F20:X20)))</f>
        <v>0.16625000000000112</v>
      </c>
      <c r="Z20" s="21">
        <f ca="1">MAX(0,MIN(Z7*Assumptions!$D277/Annual_to_quarterly,Z7-SUM($F20:Y20)))</f>
        <v>0</v>
      </c>
      <c r="AA20" s="21">
        <f ca="1">MAX(0,MIN(AA7*Assumptions!$D277/Annual_to_quarterly,AA7-SUM($F20:Z20)))</f>
        <v>0</v>
      </c>
      <c r="AB20" s="21">
        <f ca="1">MAX(0,MIN(AB7*Assumptions!$D277/Annual_to_quarterly,AB7-SUM($F20:AA20)))</f>
        <v>0</v>
      </c>
      <c r="AC20" s="21">
        <f ca="1">MAX(0,MIN(AC7*Assumptions!$D277/Annual_to_quarterly,AC7-SUM($F20:AB20)))</f>
        <v>0</v>
      </c>
      <c r="AD20" s="21">
        <f ca="1">MAX(0,MIN(AD7*Assumptions!$D277/Annual_to_quarterly,AD7-SUM($F20:AC20)))</f>
        <v>0</v>
      </c>
      <c r="AE20" s="21"/>
      <c r="AF20" s="21"/>
      <c r="AG20" s="21"/>
      <c r="AH20" s="21"/>
    </row>
    <row r="21" spans="2:35">
      <c r="B21" s="54" t="s">
        <v>138</v>
      </c>
      <c r="F21" s="78">
        <v>0</v>
      </c>
      <c r="G21" s="21">
        <f>MAX(0,MIN(G8*Assumptions!$D278/Annual_to_quarterly,G8-SUM($F21:F21)))</f>
        <v>1.6619564375000003E-2</v>
      </c>
      <c r="H21" s="21">
        <f>MAX(0,MIN(H8*Assumptions!$D278/Annual_to_quarterly,H8-SUM($F21:G21)))</f>
        <v>1.6619564375000003E-2</v>
      </c>
      <c r="I21" s="21">
        <f>MAX(0,MIN(I8*Assumptions!$D278/Annual_to_quarterly,I8-SUM($F21:H21)))</f>
        <v>1.6619564375000003E-2</v>
      </c>
      <c r="J21" s="21">
        <f>MAX(0,MIN(J8*Assumptions!$D278/Annual_to_quarterly,J8-SUM($F21:I21)))</f>
        <v>6.0369564375000004E-2</v>
      </c>
      <c r="K21" s="21">
        <f>MAX(0,MIN(K8*Assumptions!$D278/Annual_to_quarterly,K8-SUM($F21:J21)))</f>
        <v>0.104119564375</v>
      </c>
      <c r="L21" s="21">
        <f>MAX(0,MIN(L8*Assumptions!$D278/Annual_to_quarterly,L8-SUM($F21:K21)))</f>
        <v>0.104119564375</v>
      </c>
      <c r="M21" s="21">
        <f>MAX(0,MIN(M8*Assumptions!$D278/Annual_to_quarterly,M8-SUM($F21:L21)))</f>
        <v>0.104119564375</v>
      </c>
      <c r="N21" s="21">
        <f>MAX(0,MIN(N8*Assumptions!$D278/Annual_to_quarterly,N8-SUM($F21:M21)))</f>
        <v>0.104119564375</v>
      </c>
      <c r="O21" s="21">
        <f>MAX(0,MIN(O8*Assumptions!$D278/Annual_to_quarterly,O8-SUM($F21:N21)))</f>
        <v>0.104119564375</v>
      </c>
      <c r="P21" s="21">
        <f>MAX(0,MIN(P8*Assumptions!$D278/Annual_to_quarterly,P8-SUM($F21:O21)))</f>
        <v>0.104119564375</v>
      </c>
      <c r="Q21" s="21">
        <f>MAX(0,MIN(Q8*Assumptions!$D278/Annual_to_quarterly,Q8-SUM($F21:P21)))</f>
        <v>0.104119564375</v>
      </c>
      <c r="R21" s="21">
        <f>MAX(0,MIN(R8*Assumptions!$D278/Annual_to_quarterly,R8-SUM($F21:Q21)))</f>
        <v>0.104119564375</v>
      </c>
      <c r="S21" s="21">
        <f>MAX(0,MIN(S8*Assumptions!$D278/Annual_to_quarterly,S8-SUM($F21:R21)))</f>
        <v>0.104119564375</v>
      </c>
      <c r="T21" s="21">
        <f>MAX(0,MIN(T8*Assumptions!$D278/Annual_to_quarterly,T8-SUM($F21:S21)))</f>
        <v>0.104119564375</v>
      </c>
      <c r="U21" s="21">
        <f>MAX(0,MIN(U8*Assumptions!$D278/Annual_to_quarterly,U8-SUM($F21:T21)))</f>
        <v>0.104119564375</v>
      </c>
      <c r="V21" s="21">
        <f>MAX(0,MIN(V8*Assumptions!$D278/Annual_to_quarterly,V8-SUM($F21:U21)))</f>
        <v>0.104119564375</v>
      </c>
      <c r="W21" s="21">
        <f>MAX(0,MIN(W8*Assumptions!$D278/Annual_to_quarterly,W8-SUM($F21:V21)))</f>
        <v>0.104119564375</v>
      </c>
      <c r="X21" s="21">
        <f>MAX(0,MIN(X8*Assumptions!$D278/Annual_to_quarterly,X8-SUM($F21:W21)))</f>
        <v>0.104119564375</v>
      </c>
      <c r="Y21" s="21">
        <f>MAX(0,MIN(Y8*Assumptions!$D278/Annual_to_quarterly,Y8-SUM($F21:X21)))</f>
        <v>9.8010871250000298E-2</v>
      </c>
      <c r="Z21" s="21">
        <f>MAX(0,MIN(Z8*Assumptions!$D278/Annual_to_quarterly,Z8-SUM($F21:Y21)))</f>
        <v>0</v>
      </c>
      <c r="AA21" s="21">
        <f>MAX(0,MIN(AA8*Assumptions!$D278/Annual_to_quarterly,AA8-SUM($F21:Z21)))</f>
        <v>0</v>
      </c>
      <c r="AB21" s="21">
        <f>MAX(0,MIN(AB8*Assumptions!$D278/Annual_to_quarterly,AB8-SUM($F21:AA21)))</f>
        <v>0</v>
      </c>
      <c r="AC21" s="21">
        <f>MAX(0,MIN(AC8*Assumptions!$D278/Annual_to_quarterly,AC8-SUM($F21:AB21)))</f>
        <v>0</v>
      </c>
      <c r="AD21" s="21">
        <f>MAX(0,MIN(AD8*Assumptions!$D278/Annual_to_quarterly,AD8-SUM($F21:AC21)))</f>
        <v>0</v>
      </c>
      <c r="AE21" s="21"/>
      <c r="AF21" s="21"/>
      <c r="AG21" s="21"/>
      <c r="AH21" s="21"/>
    </row>
    <row r="22" spans="2:35">
      <c r="B22" s="54" t="s">
        <v>107</v>
      </c>
      <c r="F22" s="78">
        <v>0</v>
      </c>
      <c r="G22" s="21">
        <f>MAX(0,MIN(G9*Assumptions!$D279/Annual_to_quarterly,G9-SUM($F22:F22)))</f>
        <v>1.9942499999999999E-3</v>
      </c>
      <c r="H22" s="21">
        <f>MAX(0,MIN(H9*Assumptions!$D279/Annual_to_quarterly,H9-SUM($F22:G22)))</f>
        <v>1.9942499999999999E-3</v>
      </c>
      <c r="I22" s="21">
        <f>MAX(0,MIN(I9*Assumptions!$D279/Annual_to_quarterly,I9-SUM($F22:H22)))</f>
        <v>1.9942499999999999E-3</v>
      </c>
      <c r="J22" s="21">
        <f>MAX(0,MIN(J9*Assumptions!$D279/Annual_to_quarterly,J9-SUM($F22:I22)))</f>
        <v>5.1192500000000005E-3</v>
      </c>
      <c r="K22" s="21">
        <f>MAX(0,MIN(K9*Assumptions!$D279/Annual_to_quarterly,K9-SUM($F22:J22)))</f>
        <v>5.1192500000000005E-3</v>
      </c>
      <c r="L22" s="21">
        <f>MAX(0,MIN(L9*Assumptions!$D279/Annual_to_quarterly,L9-SUM($F22:K22)))</f>
        <v>5.1192500000000005E-3</v>
      </c>
      <c r="M22" s="21">
        <f>MAX(0,MIN(M9*Assumptions!$D279/Annual_to_quarterly,M9-SUM($F22:L22)))</f>
        <v>5.1192500000000005E-3</v>
      </c>
      <c r="N22" s="21">
        <f>MAX(0,MIN(N9*Assumptions!$D279/Annual_to_quarterly,N9-SUM($F22:M22)))</f>
        <v>5.1192500000000005E-3</v>
      </c>
      <c r="O22" s="21">
        <f>MAX(0,MIN(O9*Assumptions!$D279/Annual_to_quarterly,O9-SUM($F22:N22)))</f>
        <v>5.1192500000000005E-3</v>
      </c>
      <c r="P22" s="21">
        <f>MAX(0,MIN(P9*Assumptions!$D279/Annual_to_quarterly,P9-SUM($F22:O22)))</f>
        <v>5.1192500000000005E-3</v>
      </c>
      <c r="Q22" s="21">
        <f>MAX(0,MIN(Q9*Assumptions!$D279/Annual_to_quarterly,Q9-SUM($F22:P22)))</f>
        <v>5.1192500000000005E-3</v>
      </c>
      <c r="R22" s="21">
        <f>MAX(0,MIN(R9*Assumptions!$D279/Annual_to_quarterly,R9-SUM($F22:Q22)))</f>
        <v>5.1192500000000005E-3</v>
      </c>
      <c r="S22" s="21">
        <f>MAX(0,MIN(S9*Assumptions!$D279/Annual_to_quarterly,S9-SUM($F22:R22)))</f>
        <v>5.1192500000000005E-3</v>
      </c>
      <c r="T22" s="21">
        <f>MAX(0,MIN(T9*Assumptions!$D279/Annual_to_quarterly,T9-SUM($F22:S22)))</f>
        <v>5.1192500000000005E-3</v>
      </c>
      <c r="U22" s="21">
        <f>MAX(0,MIN(U9*Assumptions!$D279/Annual_to_quarterly,U9-SUM($F22:T22)))</f>
        <v>5.1192500000000005E-3</v>
      </c>
      <c r="V22" s="21">
        <f>MAX(0,MIN(V9*Assumptions!$D279/Annual_to_quarterly,V9-SUM($F22:U22)))</f>
        <v>5.1192500000000005E-3</v>
      </c>
      <c r="W22" s="21">
        <f>MAX(0,MIN(W9*Assumptions!$D279/Annual_to_quarterly,W9-SUM($F22:V22)))</f>
        <v>5.1192500000000005E-3</v>
      </c>
      <c r="X22" s="21">
        <f>MAX(0,MIN(X9*Assumptions!$D279/Annual_to_quarterly,X9-SUM($F22:W22)))</f>
        <v>4.2557500000000026E-3</v>
      </c>
      <c r="Y22" s="21">
        <f>MAX(0,MIN(Y9*Assumptions!$D279/Annual_to_quarterly,Y9-SUM($F22:X22)))</f>
        <v>0</v>
      </c>
      <c r="Z22" s="21">
        <f>MAX(0,MIN(Z9*Assumptions!$D279/Annual_to_quarterly,Z9-SUM($F22:Y22)))</f>
        <v>0</v>
      </c>
      <c r="AA22" s="21">
        <f>MAX(0,MIN(AA9*Assumptions!$D279/Annual_to_quarterly,AA9-SUM($F22:Z22)))</f>
        <v>0</v>
      </c>
      <c r="AB22" s="21">
        <f>MAX(0,MIN(AB9*Assumptions!$D279/Annual_to_quarterly,AB9-SUM($F22:AA22)))</f>
        <v>0</v>
      </c>
      <c r="AC22" s="21">
        <f>MAX(0,MIN(AC9*Assumptions!$D279/Annual_to_quarterly,AC9-SUM($F22:AB22)))</f>
        <v>0</v>
      </c>
      <c r="AD22" s="21">
        <f>MAX(0,MIN(AD9*Assumptions!$D279/Annual_to_quarterly,AD9-SUM($F22:AC22)))</f>
        <v>0</v>
      </c>
      <c r="AE22" s="21"/>
      <c r="AF22" s="21"/>
      <c r="AG22" s="21"/>
      <c r="AH22" s="21"/>
    </row>
    <row r="23" spans="2:35">
      <c r="B23" s="54" t="s">
        <v>139</v>
      </c>
      <c r="F23" s="78">
        <v>0</v>
      </c>
      <c r="G23" s="21">
        <f>MAX(0,MIN(G10*Assumptions!$D280/Annual_to_quarterly,G10-SUM($F23:F23)))</f>
        <v>0</v>
      </c>
      <c r="H23" s="21">
        <f>MAX(0,MIN(H10*Assumptions!$D280/Annual_to_quarterly,H10-SUM($F23:G23)))</f>
        <v>0</v>
      </c>
      <c r="I23" s="21">
        <f>MAX(0,MIN(I10*Assumptions!$D280/Annual_to_quarterly,I10-SUM($F23:H23)))</f>
        <v>0</v>
      </c>
      <c r="J23" s="21">
        <f>MAX(0,MIN(J10*Assumptions!$D280/Annual_to_quarterly,J10-SUM($F23:I23)))</f>
        <v>0.39374999999999999</v>
      </c>
      <c r="K23" s="21">
        <f>MAX(0,MIN(K10*Assumptions!$D280/Annual_to_quarterly,K10-SUM($F23:J23)))</f>
        <v>0.48124999999999996</v>
      </c>
      <c r="L23" s="21">
        <f>MAX(0,MIN(L10*Assumptions!$D280/Annual_to_quarterly,L10-SUM($F23:K23)))</f>
        <v>0.48124999999999996</v>
      </c>
      <c r="M23" s="21">
        <f>MAX(0,MIN(M10*Assumptions!$D280/Annual_to_quarterly,M10-SUM($F23:L23)))</f>
        <v>0.48124999999999996</v>
      </c>
      <c r="N23" s="21">
        <f>MAX(0,MIN(N10*Assumptions!$D280/Annual_to_quarterly,N10-SUM($F23:M23)))</f>
        <v>0.48124999999999996</v>
      </c>
      <c r="O23" s="21">
        <f>MAX(0,MIN(O10*Assumptions!$D280/Annual_to_quarterly,O10-SUM($F23:N23)))</f>
        <v>0.48124999999999996</v>
      </c>
      <c r="P23" s="21">
        <f>MAX(0,MIN(P10*Assumptions!$D280/Annual_to_quarterly,P10-SUM($F23:O23)))</f>
        <v>0.48124999999999996</v>
      </c>
      <c r="Q23" s="21">
        <f>MAX(0,MIN(Q10*Assumptions!$D280/Annual_to_quarterly,Q10-SUM($F23:P23)))</f>
        <v>0.48124999999999996</v>
      </c>
      <c r="R23" s="21">
        <f>MAX(0,MIN(R10*Assumptions!$D280/Annual_to_quarterly,R10-SUM($F23:Q23)))</f>
        <v>0.48124999999999996</v>
      </c>
      <c r="S23" s="21">
        <f>MAX(0,MIN(S10*Assumptions!$D280/Annual_to_quarterly,S10-SUM($F23:R23)))</f>
        <v>0.48124999999999996</v>
      </c>
      <c r="T23" s="21">
        <f>MAX(0,MIN(T10*Assumptions!$D280/Annual_to_quarterly,T10-SUM($F23:S23)))</f>
        <v>0.48124999999999996</v>
      </c>
      <c r="U23" s="21">
        <f>MAX(0,MIN(U10*Assumptions!$D280/Annual_to_quarterly,U10-SUM($F23:T23)))</f>
        <v>0.48124999999999996</v>
      </c>
      <c r="V23" s="21">
        <f>MAX(0,MIN(V10*Assumptions!$D280/Annual_to_quarterly,V10-SUM($F23:U23)))</f>
        <v>0.48124999999999996</v>
      </c>
      <c r="W23" s="21">
        <f>MAX(0,MIN(W10*Assumptions!$D280/Annual_to_quarterly,W10-SUM($F23:V23)))</f>
        <v>0.48124999999999996</v>
      </c>
      <c r="X23" s="21">
        <f>MAX(0,MIN(X10*Assumptions!$D280/Annual_to_quarterly,X10-SUM($F23:W23)))</f>
        <v>0.48124999999999996</v>
      </c>
      <c r="Y23" s="21">
        <f>MAX(0,MIN(Y10*Assumptions!$D280/Annual_to_quarterly,Y10-SUM($F23:X23)))</f>
        <v>0.48124999999999996</v>
      </c>
      <c r="Z23" s="21">
        <f>MAX(0,MIN(Z10*Assumptions!$D280/Annual_to_quarterly,Z10-SUM($F23:Y23)))</f>
        <v>8.7499999999997691E-2</v>
      </c>
      <c r="AA23" s="21">
        <f>MAX(0,MIN(AA10*Assumptions!$D280/Annual_to_quarterly,AA10-SUM($F23:Z23)))</f>
        <v>0</v>
      </c>
      <c r="AB23" s="21">
        <f>MAX(0,MIN(AB10*Assumptions!$D280/Annual_to_quarterly,AB10-SUM($F23:AA23)))</f>
        <v>0</v>
      </c>
      <c r="AC23" s="21">
        <f>MAX(0,MIN(AC10*Assumptions!$D280/Annual_to_quarterly,AC10-SUM($F23:AB23)))</f>
        <v>0</v>
      </c>
      <c r="AD23" s="21">
        <f>MAX(0,MIN(AD10*Assumptions!$D280/Annual_to_quarterly,AD10-SUM($F23:AC23)))</f>
        <v>0</v>
      </c>
      <c r="AE23" s="21"/>
      <c r="AF23" s="21"/>
      <c r="AG23" s="21"/>
      <c r="AH23" s="21"/>
    </row>
    <row r="24" spans="2:35">
      <c r="B24" s="304" t="s">
        <v>25</v>
      </c>
      <c r="C24" s="2"/>
      <c r="D24" s="2"/>
      <c r="E24" s="2"/>
      <c r="F24" s="2"/>
      <c r="G24" s="2"/>
    </row>
    <row r="25" spans="2:35">
      <c r="B25" s="52" t="s">
        <v>120</v>
      </c>
      <c r="C25" s="2"/>
      <c r="D25" s="2"/>
      <c r="E25" s="2"/>
      <c r="F25" s="2"/>
      <c r="G25" s="21">
        <f ca="1">MAX(0,MIN(G14*Assumptions!$D281/Annual_to_quarterly,G14-SUM($F25:F25)))</f>
        <v>0.21000000000000002</v>
      </c>
      <c r="H25" s="21">
        <f ca="1">MAX(0,MIN(H14*Assumptions!$D281/Annual_to_quarterly,H14-SUM($F25:G25)))</f>
        <v>0.42000000000000004</v>
      </c>
      <c r="I25" s="21">
        <f ca="1">MAX(0,MIN(I14*Assumptions!$D281/Annual_to_quarterly,I14-SUM($F25:H25)))</f>
        <v>0.76124999999999998</v>
      </c>
      <c r="J25" s="21">
        <f ca="1">MAX(0,MIN(J14*Assumptions!$D281/Annual_to_quarterly,J14-SUM($F25:I25)))</f>
        <v>1.2524250000000001</v>
      </c>
      <c r="K25" s="21">
        <f ca="1">MAX(0,MIN(K14*Assumptions!$D281/Annual_to_quarterly,K14-SUM($F25:J25)))</f>
        <v>1.7436000000000003</v>
      </c>
      <c r="L25" s="21">
        <f ca="1">MAX(0,MIN(L14*Assumptions!$D281/Annual_to_quarterly,L14-SUM($F25:K25)))</f>
        <v>2.2347750000000004</v>
      </c>
      <c r="M25" s="21">
        <f ca="1">MAX(0,MIN(M14*Assumptions!$D281/Annual_to_quarterly,M14-SUM($F25:L25)))</f>
        <v>2.7259500000000005</v>
      </c>
      <c r="N25" s="21">
        <f ca="1">MAX(0,MIN(N14*Assumptions!$D281/Annual_to_quarterly,N14-SUM($F25:M25)))</f>
        <v>3.2522846250000006</v>
      </c>
      <c r="O25" s="21">
        <f ca="1">MAX(0,MIN(O14*Assumptions!$D281/Annual_to_quarterly,O14-SUM($F25:N25)))</f>
        <v>3.7786192500000007</v>
      </c>
      <c r="P25" s="21">
        <f ca="1">MAX(0,MIN(P14*Assumptions!$D281/Annual_to_quarterly,P14-SUM($F25:O25)))</f>
        <v>4.3049538750000007</v>
      </c>
      <c r="Q25" s="21">
        <f ca="1">MAX(0,MIN(Q14*Assumptions!$D281/Annual_to_quarterly,Q14-SUM($F25:P25)))</f>
        <v>4.8312885000000012</v>
      </c>
      <c r="R25" s="21">
        <f ca="1">MAX(0,MIN(R14*Assumptions!$D281/Annual_to_quarterly,R14-SUM($F25:Q25)))</f>
        <v>5.3953888012500011</v>
      </c>
      <c r="S25" s="21">
        <f ca="1">MAX(0,MIN(S14*Assumptions!$D281/Annual_to_quarterly,S14-SUM($F25:R25)))</f>
        <v>5.959489102500001</v>
      </c>
      <c r="T25" s="21">
        <f ca="1">MAX(0,MIN(T14*Assumptions!$D281/Annual_to_quarterly,T14-SUM($F25:S25)))</f>
        <v>6.5235894037500008</v>
      </c>
      <c r="U25" s="21">
        <f ca="1">MAX(0,MIN(U14*Assumptions!$D281/Annual_to_quarterly,U14-SUM($F25:T25)))</f>
        <v>7.0876897050000007</v>
      </c>
      <c r="V25" s="21">
        <f ca="1">MAX(0,MIN(V14*Assumptions!$D281/Annual_to_quarterly,V14-SUM($F25:U25)))</f>
        <v>7.692359881912501</v>
      </c>
      <c r="W25" s="21">
        <f ca="1">MAX(0,MIN(W14*Assumptions!$D281/Annual_to_quarterly,W14-SUM($F25:V25)))</f>
        <v>8.2970300588250012</v>
      </c>
      <c r="X25" s="21">
        <f ca="1">MAX(0,MIN(X14*Assumptions!$D281/Annual_to_quarterly,X14-SUM($F25:W25)))</f>
        <v>8.9017002357375024</v>
      </c>
      <c r="Y25" s="21">
        <f ca="1">MAX(0,MIN(Y14*Assumptions!$D281/Annual_to_quarterly,Y14-SUM($F25:X25)))</f>
        <v>9.5063704126500035</v>
      </c>
      <c r="Z25" s="21">
        <f ca="1">MAX(0,MIN(Z14*Assumptions!$D281/Annual_to_quarterly,Z14-SUM($F25:Y25)))</f>
        <v>10.154628147856128</v>
      </c>
      <c r="AA25" s="21">
        <f ca="1">MAX(0,MIN(AA14*Assumptions!$D281/Annual_to_quarterly,AA14-SUM($F25:Z25)))</f>
        <v>10.802885883062253</v>
      </c>
      <c r="AB25" s="21">
        <f ca="1">MAX(0,MIN(AB14*Assumptions!$D281/Annual_to_quarterly,AB14-SUM($F25:AA25)))</f>
        <v>11.451143618268377</v>
      </c>
      <c r="AC25" s="21">
        <f ca="1">MAX(0,MIN(AC14*Assumptions!$D281/Annual_to_quarterly,AC14-SUM($F25:AB25)))</f>
        <v>12.099401353474502</v>
      </c>
      <c r="AD25" s="21">
        <f ca="1">MAX(0,MIN(AD14*Assumptions!$D281/Annual_to_quarterly,AD14-SUM($F25:AC25)))</f>
        <v>12.794494348844774</v>
      </c>
      <c r="AE25" s="21"/>
    </row>
    <row r="26" spans="2:35" s="6" customFormat="1">
      <c r="B26" s="306" t="s">
        <v>262</v>
      </c>
      <c r="C26" s="89"/>
      <c r="D26" s="89"/>
      <c r="E26" s="89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1"/>
      <c r="AI26" s="20"/>
    </row>
    <row r="27" spans="2:35">
      <c r="B27" s="52" t="s">
        <v>1</v>
      </c>
      <c r="C27" s="2"/>
      <c r="D27" s="2"/>
      <c r="E27" s="2"/>
      <c r="F27" s="21">
        <f>E27+SUM(F19:F23)</f>
        <v>0</v>
      </c>
      <c r="G27" s="21">
        <f t="shared" ref="G27:AD27" ca="1" si="5">F27+SUM(G19:G23)</f>
        <v>1.8613814375000003E-2</v>
      </c>
      <c r="H27" s="21">
        <f t="shared" ca="1" si="5"/>
        <v>4.1602628750000009E-2</v>
      </c>
      <c r="I27" s="21">
        <f t="shared" ca="1" si="5"/>
        <v>9.5216443125000022E-2</v>
      </c>
      <c r="J27" s="21">
        <f t="shared" ca="1" si="5"/>
        <v>1.1967052574999999</v>
      </c>
      <c r="K27" s="21">
        <f t="shared" ca="1" si="5"/>
        <v>2.740944071875</v>
      </c>
      <c r="L27" s="21">
        <f t="shared" ca="1" si="5"/>
        <v>4.2851828862500003</v>
      </c>
      <c r="M27" s="21">
        <f t="shared" ca="1" si="5"/>
        <v>5.8294217006249998</v>
      </c>
      <c r="N27" s="21">
        <f t="shared" ca="1" si="5"/>
        <v>7.3736605149999992</v>
      </c>
      <c r="O27" s="21">
        <f t="shared" ca="1" si="5"/>
        <v>8.9178993293749986</v>
      </c>
      <c r="P27" s="21">
        <f t="shared" ca="1" si="5"/>
        <v>10.462138143749998</v>
      </c>
      <c r="Q27" s="21">
        <f t="shared" ca="1" si="5"/>
        <v>12.006376958124998</v>
      </c>
      <c r="R27" s="21">
        <f t="shared" ca="1" si="5"/>
        <v>13.550615772499997</v>
      </c>
      <c r="S27" s="21">
        <f t="shared" ca="1" si="5"/>
        <v>15.094854586874996</v>
      </c>
      <c r="T27" s="21">
        <f t="shared" ca="1" si="5"/>
        <v>16.639093401249998</v>
      </c>
      <c r="U27" s="21">
        <f t="shared" ca="1" si="5"/>
        <v>18.183332215624997</v>
      </c>
      <c r="V27" s="21">
        <f t="shared" ca="1" si="5"/>
        <v>19.727571029999996</v>
      </c>
      <c r="W27" s="21">
        <f t="shared" ca="1" si="5"/>
        <v>21.271809844374996</v>
      </c>
      <c r="X27" s="21">
        <f t="shared" ca="1" si="5"/>
        <v>22.815185158749998</v>
      </c>
      <c r="Y27" s="21">
        <f t="shared" ca="1" si="5"/>
        <v>24.31757103</v>
      </c>
      <c r="Z27" s="21">
        <f t="shared" ca="1" si="5"/>
        <v>24.707821029999995</v>
      </c>
      <c r="AA27" s="21">
        <f t="shared" ca="1" si="5"/>
        <v>24.707821029999995</v>
      </c>
      <c r="AB27" s="21">
        <f t="shared" ca="1" si="5"/>
        <v>24.707821029999995</v>
      </c>
      <c r="AC27" s="21">
        <f t="shared" ca="1" si="5"/>
        <v>24.707821029999995</v>
      </c>
      <c r="AD27" s="21">
        <f t="shared" ca="1" si="5"/>
        <v>24.707821029999995</v>
      </c>
    </row>
    <row r="28" spans="2:35">
      <c r="B28" s="52" t="s">
        <v>25</v>
      </c>
      <c r="C28" s="2"/>
      <c r="D28" s="2"/>
      <c r="E28" s="2"/>
      <c r="F28" s="21">
        <f>E28+F25</f>
        <v>0</v>
      </c>
      <c r="G28" s="21">
        <f t="shared" ref="G28:AD28" ca="1" si="6">F28+G25</f>
        <v>0.21000000000000002</v>
      </c>
      <c r="H28" s="21">
        <f t="shared" ca="1" si="6"/>
        <v>0.63000000000000012</v>
      </c>
      <c r="I28" s="21">
        <f t="shared" ca="1" si="6"/>
        <v>1.3912500000000001</v>
      </c>
      <c r="J28" s="21">
        <f t="shared" ca="1" si="6"/>
        <v>2.643675</v>
      </c>
      <c r="K28" s="21">
        <f t="shared" ca="1" si="6"/>
        <v>4.3872750000000007</v>
      </c>
      <c r="L28" s="21">
        <f t="shared" ca="1" si="6"/>
        <v>6.6220500000000015</v>
      </c>
      <c r="M28" s="21">
        <f t="shared" ca="1" si="6"/>
        <v>9.3480000000000025</v>
      </c>
      <c r="N28" s="21">
        <f t="shared" ca="1" si="6"/>
        <v>12.600284625000004</v>
      </c>
      <c r="O28" s="21">
        <f t="shared" ca="1" si="6"/>
        <v>16.378903875000006</v>
      </c>
      <c r="P28" s="21">
        <f t="shared" ca="1" si="6"/>
        <v>20.683857750000008</v>
      </c>
      <c r="Q28" s="21">
        <f t="shared" ca="1" si="6"/>
        <v>25.515146250000008</v>
      </c>
      <c r="R28" s="21">
        <f t="shared" ca="1" si="6"/>
        <v>30.910535051250008</v>
      </c>
      <c r="S28" s="21">
        <f t="shared" ca="1" si="6"/>
        <v>36.870024153750009</v>
      </c>
      <c r="T28" s="21">
        <f t="shared" ca="1" si="6"/>
        <v>43.393613557500011</v>
      </c>
      <c r="U28" s="21">
        <f t="shared" ca="1" si="6"/>
        <v>50.481303262500013</v>
      </c>
      <c r="V28" s="21">
        <f t="shared" ca="1" si="6"/>
        <v>58.173663144412515</v>
      </c>
      <c r="W28" s="21">
        <f t="shared" ca="1" si="6"/>
        <v>66.470693203237516</v>
      </c>
      <c r="X28" s="21">
        <f t="shared" ca="1" si="6"/>
        <v>75.372393438975024</v>
      </c>
      <c r="Y28" s="21">
        <f t="shared" ca="1" si="6"/>
        <v>84.878763851625024</v>
      </c>
      <c r="Z28" s="21">
        <f t="shared" ca="1" si="6"/>
        <v>95.033391999481154</v>
      </c>
      <c r="AA28" s="21">
        <f t="shared" ca="1" si="6"/>
        <v>105.83627788254341</v>
      </c>
      <c r="AB28" s="21">
        <f t="shared" ca="1" si="6"/>
        <v>117.28742150081179</v>
      </c>
      <c r="AC28" s="21">
        <f t="shared" ca="1" si="6"/>
        <v>129.38682285428629</v>
      </c>
      <c r="AD28" s="21">
        <f t="shared" ca="1" si="6"/>
        <v>142.18131720313107</v>
      </c>
    </row>
    <row r="29" spans="2:35" s="6" customFormat="1">
      <c r="B29" s="307" t="s">
        <v>263</v>
      </c>
      <c r="AI29" s="20"/>
    </row>
    <row r="30" spans="2:35">
      <c r="B30" s="52" t="s">
        <v>1</v>
      </c>
      <c r="C30" s="2"/>
      <c r="D30" s="2"/>
      <c r="E30" s="2"/>
      <c r="F30" s="21">
        <f t="shared" ref="F30:AD30" si="7">F5-F27</f>
        <v>0.29782103000000004</v>
      </c>
      <c r="G30" s="21">
        <f t="shared" ca="1" si="7"/>
        <v>0.5770282456250001</v>
      </c>
      <c r="H30" s="21">
        <f t="shared" ca="1" si="7"/>
        <v>0.9218604612500001</v>
      </c>
      <c r="I30" s="21">
        <f t="shared" ca="1" si="7"/>
        <v>1.7260676768750003</v>
      </c>
      <c r="J30" s="21">
        <f t="shared" ca="1" si="7"/>
        <v>18.2483998925</v>
      </c>
      <c r="K30" s="21">
        <f t="shared" ca="1" si="7"/>
        <v>41.411982108124995</v>
      </c>
      <c r="L30" s="21">
        <f t="shared" ca="1" si="7"/>
        <v>64.575564323750001</v>
      </c>
      <c r="M30" s="21">
        <f t="shared" ca="1" si="7"/>
        <v>87.739146539374985</v>
      </c>
      <c r="N30" s="21">
        <f t="shared" ca="1" si="7"/>
        <v>110.90272875499998</v>
      </c>
      <c r="O30" s="21">
        <f t="shared" ca="1" si="7"/>
        <v>134.06631097062498</v>
      </c>
      <c r="P30" s="21">
        <f t="shared" ca="1" si="7"/>
        <v>157.22989318624997</v>
      </c>
      <c r="Q30" s="21">
        <f t="shared" ca="1" si="7"/>
        <v>180.39347540187495</v>
      </c>
      <c r="R30" s="21">
        <f t="shared" ca="1" si="7"/>
        <v>203.55705761749994</v>
      </c>
      <c r="S30" s="21">
        <f t="shared" ca="1" si="7"/>
        <v>226.72063983312495</v>
      </c>
      <c r="T30" s="21">
        <f t="shared" ca="1" si="7"/>
        <v>249.88422204874993</v>
      </c>
      <c r="U30" s="21">
        <f t="shared" ca="1" si="7"/>
        <v>273.04780426437492</v>
      </c>
      <c r="V30" s="21">
        <f t="shared" ca="1" si="7"/>
        <v>296.21138647999993</v>
      </c>
      <c r="W30" s="21">
        <f t="shared" ca="1" si="7"/>
        <v>319.37496869562489</v>
      </c>
      <c r="X30" s="21">
        <f t="shared" ca="1" si="7"/>
        <v>342.53941441124988</v>
      </c>
      <c r="Y30" s="21">
        <f t="shared" ca="1" si="7"/>
        <v>365.74484956999987</v>
      </c>
      <c r="Z30" s="21">
        <f t="shared" ca="1" si="7"/>
        <v>390.06242059999988</v>
      </c>
      <c r="AA30" s="21">
        <f t="shared" ca="1" si="7"/>
        <v>414.77024162999987</v>
      </c>
      <c r="AB30" s="21">
        <f t="shared" ca="1" si="7"/>
        <v>439.47806265999986</v>
      </c>
      <c r="AC30" s="21">
        <f t="shared" ca="1" si="7"/>
        <v>464.18588368999986</v>
      </c>
      <c r="AD30" s="21">
        <f t="shared" ca="1" si="7"/>
        <v>488.89370471999985</v>
      </c>
    </row>
    <row r="31" spans="2:35">
      <c r="B31" s="52" t="s">
        <v>25</v>
      </c>
      <c r="C31" s="2"/>
      <c r="D31" s="2"/>
      <c r="E31" s="2"/>
      <c r="F31" s="21">
        <f t="shared" ref="F31:AD31" si="8">F13-F28</f>
        <v>0</v>
      </c>
      <c r="G31" s="21">
        <f t="shared" ca="1" si="8"/>
        <v>3.1500000000000004</v>
      </c>
      <c r="H31" s="21">
        <f t="shared" ca="1" si="8"/>
        <v>6.0900000000000007</v>
      </c>
      <c r="I31" s="21">
        <f t="shared" ca="1" si="8"/>
        <v>10.78875</v>
      </c>
      <c r="J31" s="21">
        <f t="shared" ca="1" si="8"/>
        <v>17.395125</v>
      </c>
      <c r="K31" s="21">
        <f t="shared" ca="1" si="8"/>
        <v>23.510325000000002</v>
      </c>
      <c r="L31" s="21">
        <f t="shared" ca="1" si="8"/>
        <v>29.134350000000005</v>
      </c>
      <c r="M31" s="21">
        <f t="shared" ca="1" si="8"/>
        <v>34.267200000000003</v>
      </c>
      <c r="N31" s="21">
        <f t="shared" ca="1" si="8"/>
        <v>39.436269375000009</v>
      </c>
      <c r="O31" s="21">
        <f t="shared" ca="1" si="8"/>
        <v>44.079004125000004</v>
      </c>
      <c r="P31" s="21">
        <f t="shared" ca="1" si="8"/>
        <v>48.195404250000003</v>
      </c>
      <c r="Q31" s="21">
        <f t="shared" ca="1" si="8"/>
        <v>51.785469750000011</v>
      </c>
      <c r="R31" s="21">
        <f t="shared" ca="1" si="8"/>
        <v>55.415685768750009</v>
      </c>
      <c r="S31" s="21">
        <f t="shared" ca="1" si="8"/>
        <v>58.481801486250006</v>
      </c>
      <c r="T31" s="21">
        <f t="shared" ca="1" si="8"/>
        <v>60.983816902500003</v>
      </c>
      <c r="U31" s="21">
        <f t="shared" ca="1" si="8"/>
        <v>62.921732017499998</v>
      </c>
      <c r="V31" s="21">
        <f t="shared" ca="1" si="8"/>
        <v>64.9040949661875</v>
      </c>
      <c r="W31" s="21">
        <f t="shared" ca="1" si="8"/>
        <v>66.281787737962503</v>
      </c>
      <c r="X31" s="21">
        <f t="shared" ca="1" si="8"/>
        <v>67.054810332825014</v>
      </c>
      <c r="Y31" s="21">
        <f t="shared" ca="1" si="8"/>
        <v>67.223162750775032</v>
      </c>
      <c r="Z31" s="21">
        <f t="shared" ca="1" si="8"/>
        <v>67.440658366216894</v>
      </c>
      <c r="AA31" s="21">
        <f t="shared" ca="1" si="8"/>
        <v>67.009896246452627</v>
      </c>
      <c r="AB31" s="21">
        <f t="shared" ca="1" si="8"/>
        <v>65.930876391482244</v>
      </c>
      <c r="AC31" s="21">
        <f t="shared" ca="1" si="8"/>
        <v>64.203598801305731</v>
      </c>
      <c r="AD31" s="21">
        <f t="shared" ca="1" si="8"/>
        <v>62.530592378385307</v>
      </c>
    </row>
    <row r="32" spans="2:35">
      <c r="B32" s="52"/>
      <c r="C32" s="2"/>
      <c r="D32" s="2"/>
      <c r="E32" s="2"/>
      <c r="F32" s="2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2:35">
      <c r="B33" s="53" t="s">
        <v>260</v>
      </c>
      <c r="C33" s="2"/>
      <c r="D33" s="2"/>
      <c r="E33" s="2"/>
      <c r="F33" s="2"/>
      <c r="G33" s="2"/>
    </row>
    <row r="34" spans="2:35">
      <c r="B34" s="304" t="s">
        <v>1</v>
      </c>
      <c r="C34" s="2"/>
      <c r="D34" s="2"/>
      <c r="E34" s="2"/>
      <c r="F34" s="2"/>
      <c r="G34" s="2"/>
    </row>
    <row r="35" spans="2:35">
      <c r="B35" s="54" t="s">
        <v>109</v>
      </c>
      <c r="F35" s="78">
        <v>0</v>
      </c>
      <c r="G35" s="21">
        <f>MAX((G6-SUM($F35:F35))*Assumptions!$E276/Annual_to_quarterly,0)</f>
        <v>0</v>
      </c>
      <c r="H35" s="21">
        <f>MAX((H6-SUM($F35:G35))*Assumptions!$E276/Annual_to_quarterly,0)</f>
        <v>0</v>
      </c>
      <c r="I35" s="21">
        <f>MAX((I6-SUM($F35:H35))*Assumptions!$E276/Annual_to_quarterly,0)</f>
        <v>0</v>
      </c>
      <c r="J35" s="21">
        <f>MAX((J6-SUM($F35:I35))*Assumptions!$E276/Annual_to_quarterly,0)</f>
        <v>1.0898999999999999</v>
      </c>
      <c r="K35" s="21">
        <f>MAX((K6-SUM($F35:J35))*Assumptions!$E276/Annual_to_quarterly,0)</f>
        <v>1.6530149999999999</v>
      </c>
      <c r="L35" s="21">
        <f>MAX((L6-SUM($F35:K35))*Assumptions!$E276/Annual_to_quarterly,0)</f>
        <v>1.4050627499999999</v>
      </c>
      <c r="M35" s="21">
        <f>MAX((M6-SUM($F35:L35))*Assumptions!$E276/Annual_to_quarterly,0)</f>
        <v>1.1943033374999998</v>
      </c>
      <c r="N35" s="21">
        <f>MAX((N6-SUM($F35:M35))*Assumptions!$E276/Annual_to_quarterly,0)</f>
        <v>1.0151578368749998</v>
      </c>
      <c r="O35" s="21">
        <f>MAX((O6-SUM($F35:N35))*Assumptions!$E276/Annual_to_quarterly,0)</f>
        <v>0.8628841613437499</v>
      </c>
      <c r="P35" s="21">
        <f>MAX((P6-SUM($F35:O35))*Assumptions!$E276/Annual_to_quarterly,0)</f>
        <v>0.73345153714218736</v>
      </c>
      <c r="Q35" s="21">
        <f>MAX((Q6-SUM($F35:P35))*Assumptions!$E276/Annual_to_quarterly,0)</f>
        <v>0.62343380657085934</v>
      </c>
      <c r="R35" s="21">
        <f>MAX((R6-SUM($F35:Q35))*Assumptions!$E276/Annual_to_quarterly,0)</f>
        <v>0.5299187355852305</v>
      </c>
      <c r="S35" s="21">
        <f>MAX((S6-SUM($F35:R35))*Assumptions!$E276/Annual_to_quarterly,0)</f>
        <v>0.45043092524744599</v>
      </c>
      <c r="T35" s="21">
        <f>MAX((T6-SUM($F35:S35))*Assumptions!$E276/Annual_to_quarterly,0)</f>
        <v>0.38286628646032916</v>
      </c>
      <c r="U35" s="21">
        <f>MAX((U6-SUM($F35:T35))*Assumptions!$E276/Annual_to_quarterly,0)</f>
        <v>0.32543634349127976</v>
      </c>
      <c r="V35" s="21">
        <f>MAX((V6-SUM($F35:U35))*Assumptions!$E276/Annual_to_quarterly,0)</f>
        <v>0.27662089196758782</v>
      </c>
      <c r="W35" s="21">
        <f>MAX((W6-SUM($F35:V35))*Assumptions!$E276/Annual_to_quarterly,0)</f>
        <v>0.23512775817244974</v>
      </c>
      <c r="X35" s="21">
        <f>MAX((X6-SUM($F35:W35))*Assumptions!$E276/Annual_to_quarterly,0)</f>
        <v>0.1998585944465823</v>
      </c>
      <c r="Y35" s="21">
        <f>MAX((Y6-SUM($F35:X35))*Assumptions!$E276/Annual_to_quarterly,0)</f>
        <v>0.16987980527959506</v>
      </c>
      <c r="Z35" s="21">
        <f>MAX((Z6-SUM($F35:Y35))*Assumptions!$E276/Annual_to_quarterly,0)</f>
        <v>0.1443978344876557</v>
      </c>
      <c r="AA35" s="21">
        <f>MAX((AA6-SUM($F35:Z35))*Assumptions!$E276/Annual_to_quarterly,0)</f>
        <v>0.12273815931450738</v>
      </c>
      <c r="AB35" s="21">
        <f>MAX((AB6-SUM($F35:AA35))*Assumptions!$E276/Annual_to_quarterly,0)</f>
        <v>0.10432743541733114</v>
      </c>
      <c r="AC35" s="21">
        <f>MAX((AC6-SUM($F35:AB35))*Assumptions!$E276/Annual_to_quarterly,0)</f>
        <v>8.8678320104731326E-2</v>
      </c>
      <c r="AD35" s="21">
        <f>MAX((AD6-SUM($F35:AC35))*Assumptions!$E276/Annual_to_quarterly,0)</f>
        <v>7.5376572089021557E-2</v>
      </c>
      <c r="AE35" s="21"/>
      <c r="AF35" s="21"/>
      <c r="AG35" s="21"/>
      <c r="AH35" s="21"/>
    </row>
    <row r="36" spans="2:35">
      <c r="B36" s="54" t="s">
        <v>186</v>
      </c>
      <c r="F36" s="78">
        <v>0</v>
      </c>
      <c r="G36" s="21">
        <f ca="1">MAX((G7-SUM($F36:F36))*Assumptions!$E277/Annual_to_quarterly,0)</f>
        <v>0</v>
      </c>
      <c r="H36" s="21">
        <f ca="1">MAX((H7-SUM($F36:G36))*Assumptions!$E277/Annual_to_quarterly,0)</f>
        <v>1.0500000000000001E-2</v>
      </c>
      <c r="I36" s="21">
        <f ca="1">MAX((I7-SUM($F36:H36))*Assumptions!$E277/Annual_to_quarterly,0)</f>
        <v>8.2425000000000012E-2</v>
      </c>
      <c r="J36" s="21">
        <f ca="1">MAX((J7-SUM($F36:I36))*Assumptions!$E277/Annual_to_quarterly,0)</f>
        <v>0.43756125000000001</v>
      </c>
      <c r="K36" s="21">
        <f ca="1">MAX((K7-SUM($F36:J36))*Assumptions!$E277/Annual_to_quarterly,0)</f>
        <v>0.39292706250000003</v>
      </c>
      <c r="L36" s="21">
        <f ca="1">MAX((L7-SUM($F36:K36))*Assumptions!$E277/Annual_to_quarterly,0)</f>
        <v>0.33398800312500004</v>
      </c>
      <c r="M36" s="21">
        <f ca="1">MAX((M7-SUM($F36:L36))*Assumptions!$E277/Annual_to_quarterly,0)</f>
        <v>0.28388980265625002</v>
      </c>
      <c r="N36" s="21">
        <f ca="1">MAX((N7-SUM($F36:M36))*Assumptions!$E277/Annual_to_quarterly,0)</f>
        <v>0.24130633225781253</v>
      </c>
      <c r="O36" s="21">
        <f ca="1">MAX((O7-SUM($F36:N36))*Assumptions!$E277/Annual_to_quarterly,0)</f>
        <v>0.20511038241914065</v>
      </c>
      <c r="P36" s="21">
        <f ca="1">MAX((P7-SUM($F36:O36))*Assumptions!$E277/Annual_to_quarterly,0)</f>
        <v>0.17434382505626952</v>
      </c>
      <c r="Q36" s="21">
        <f ca="1">MAX((Q7-SUM($F36:P36))*Assumptions!$E277/Annual_to_quarterly,0)</f>
        <v>0.14819225129782909</v>
      </c>
      <c r="R36" s="21">
        <f ca="1">MAX((R7-SUM($F36:Q36))*Assumptions!$E277/Annual_to_quarterly,0)</f>
        <v>0.12596341360315472</v>
      </c>
      <c r="S36" s="21">
        <f ca="1">MAX((S7-SUM($F36:R36))*Assumptions!$E277/Annual_to_quarterly,0)</f>
        <v>0.10706890156268149</v>
      </c>
      <c r="T36" s="21">
        <f ca="1">MAX((T7-SUM($F36:S36))*Assumptions!$E277/Annual_to_quarterly,0)</f>
        <v>9.1008566328279292E-2</v>
      </c>
      <c r="U36" s="21">
        <f ca="1">MAX((U7-SUM($F36:T36))*Assumptions!$E277/Annual_to_quarterly,0)</f>
        <v>7.7357281379037385E-2</v>
      </c>
      <c r="V36" s="21">
        <f ca="1">MAX((V7-SUM($F36:U36))*Assumptions!$E277/Annual_to_quarterly,0)</f>
        <v>6.5753689172181759E-2</v>
      </c>
      <c r="W36" s="21">
        <f ca="1">MAX((W7-SUM($F36:V36))*Assumptions!$E277/Annual_to_quarterly,0)</f>
        <v>5.5890635796354469E-2</v>
      </c>
      <c r="X36" s="21">
        <f ca="1">MAX((X7-SUM($F36:W36))*Assumptions!$E277/Annual_to_quarterly,0)</f>
        <v>4.7507040426901299E-2</v>
      </c>
      <c r="Y36" s="21">
        <f ca="1">MAX((Y7-SUM($F36:X36))*Assumptions!$E277/Annual_to_quarterly,0)</f>
        <v>4.03809843628661E-2</v>
      </c>
      <c r="Z36" s="21">
        <f ca="1">MAX((Z7-SUM($F36:Y36))*Assumptions!$E277/Annual_to_quarterly,0)</f>
        <v>3.4323836708436174E-2</v>
      </c>
      <c r="AA36" s="21">
        <f ca="1">MAX((AA7-SUM($F36:Z36))*Assumptions!$E277/Annual_to_quarterly,0)</f>
        <v>2.9175261202170774E-2</v>
      </c>
      <c r="AB36" s="21">
        <f ca="1">MAX((AB7-SUM($F36:AA36))*Assumptions!$E277/Annual_to_quarterly,0)</f>
        <v>2.4798972021845132E-2</v>
      </c>
      <c r="AC36" s="21">
        <f ca="1">MAX((AC7-SUM($F36:AB36))*Assumptions!$E277/Annual_to_quarterly,0)</f>
        <v>2.1079126218568334E-2</v>
      </c>
      <c r="AD36" s="21">
        <f ca="1">MAX((AD7-SUM($F36:AC36))*Assumptions!$E277/Annual_to_quarterly,0)</f>
        <v>1.7917257285783084E-2</v>
      </c>
      <c r="AE36" s="21"/>
      <c r="AF36" s="21"/>
      <c r="AG36" s="21"/>
      <c r="AH36" s="21"/>
    </row>
    <row r="37" spans="2:35">
      <c r="B37" s="54" t="s">
        <v>138</v>
      </c>
      <c r="F37" s="78">
        <v>0</v>
      </c>
      <c r="G37" s="21">
        <f>MAX((G8-SUM($F37:F37))*Assumptions!$E278/Annual_to_quarterly,0)</f>
        <v>3.9886954500000009E-2</v>
      </c>
      <c r="H37" s="21">
        <f>MAX((H8-SUM($F37:G37))*Assumptions!$E278/Annual_to_quarterly,0)</f>
        <v>3.3903911325000001E-2</v>
      </c>
      <c r="I37" s="21">
        <f>MAX((I8-SUM($F37:H37))*Assumptions!$E278/Annual_to_quarterly,0)</f>
        <v>2.8818324626250006E-2</v>
      </c>
      <c r="J37" s="21">
        <f>MAX((J8-SUM($F37:I37))*Assumptions!$E278/Annual_to_quarterly,0)</f>
        <v>0.12949557593231251</v>
      </c>
      <c r="K37" s="21">
        <f>MAX((K8-SUM($F37:J37))*Assumptions!$E278/Annual_to_quarterly,0)</f>
        <v>0.21507123954246563</v>
      </c>
      <c r="L37" s="21">
        <f>MAX((L8-SUM($F37:K37))*Assumptions!$E278/Annual_to_quarterly,0)</f>
        <v>0.18281055361109577</v>
      </c>
      <c r="M37" s="21">
        <f>MAX((M8-SUM($F37:L37))*Assumptions!$E278/Annual_to_quarterly,0)</f>
        <v>0.15538897056943141</v>
      </c>
      <c r="N37" s="21">
        <f>MAX((N8-SUM($F37:M37))*Assumptions!$E278/Annual_to_quarterly,0)</f>
        <v>0.13208062498401671</v>
      </c>
      <c r="O37" s="21">
        <f>MAX((O8-SUM($F37:N37))*Assumptions!$E278/Annual_to_quarterly,0)</f>
        <v>0.1122685312364142</v>
      </c>
      <c r="P37" s="21">
        <f>MAX((P8-SUM($F37:O37))*Assumptions!$E278/Annual_to_quarterly,0)</f>
        <v>9.5428251550952067E-2</v>
      </c>
      <c r="Q37" s="21">
        <f>MAX((Q8-SUM($F37:P37))*Assumptions!$E278/Annual_to_quarterly,0)</f>
        <v>8.1114013818309252E-2</v>
      </c>
      <c r="R37" s="21">
        <f>MAX((R8-SUM($F37:Q37))*Assumptions!$E278/Annual_to_quarterly,0)</f>
        <v>6.8946911745562847E-2</v>
      </c>
      <c r="S37" s="21">
        <f>MAX((S8-SUM($F37:R37))*Assumptions!$E278/Annual_to_quarterly,0)</f>
        <v>5.8604874983728433E-2</v>
      </c>
      <c r="T37" s="21">
        <f>MAX((T8-SUM($F37:S37))*Assumptions!$E278/Annual_to_quarterly,0)</f>
        <v>4.9814143736169166E-2</v>
      </c>
      <c r="U37" s="21">
        <f>MAX((U8-SUM($F37:T37))*Assumptions!$E278/Annual_to_quarterly,0)</f>
        <v>4.2342022175743788E-2</v>
      </c>
      <c r="V37" s="21">
        <f>MAX((V8-SUM($F37:U37))*Assumptions!$E278/Annual_to_quarterly,0)</f>
        <v>3.5990718849382215E-2</v>
      </c>
      <c r="W37" s="21">
        <f>MAX((W8-SUM($F37:V37))*Assumptions!$E278/Annual_to_quarterly,0)</f>
        <v>3.0592111021974885E-2</v>
      </c>
      <c r="X37" s="21">
        <f>MAX((X8-SUM($F37:W37))*Assumptions!$E278/Annual_to_quarterly,0)</f>
        <v>2.6003294368678653E-2</v>
      </c>
      <c r="Y37" s="21">
        <f>MAX((Y8-SUM($F37:X37))*Assumptions!$E278/Annual_to_quarterly,0)</f>
        <v>2.2102800213376871E-2</v>
      </c>
      <c r="Z37" s="21">
        <f>MAX((Z8-SUM($F37:Y37))*Assumptions!$E278/Annual_to_quarterly,0)</f>
        <v>1.8787380181370328E-2</v>
      </c>
      <c r="AA37" s="21">
        <f>MAX((AA8-SUM($F37:Z37))*Assumptions!$E278/Annual_to_quarterly,0)</f>
        <v>1.5969273154164788E-2</v>
      </c>
      <c r="AB37" s="21">
        <f>MAX((AB8-SUM($F37:AA37))*Assumptions!$E278/Annual_to_quarterly,0)</f>
        <v>1.3573882181040076E-2</v>
      </c>
      <c r="AC37" s="21">
        <f>MAX((AC8-SUM($F37:AB37))*Assumptions!$E278/Annual_to_quarterly,0)</f>
        <v>1.1537799853884067E-2</v>
      </c>
      <c r="AD37" s="21">
        <f>MAX((AD8-SUM($F37:AC37))*Assumptions!$E278/Annual_to_quarterly,0)</f>
        <v>9.8071298758014448E-3</v>
      </c>
      <c r="AE37" s="21"/>
      <c r="AF37" s="21"/>
      <c r="AG37" s="21"/>
      <c r="AH37" s="21"/>
    </row>
    <row r="38" spans="2:35">
      <c r="B38" s="54" t="s">
        <v>107</v>
      </c>
      <c r="F38" s="78">
        <v>0</v>
      </c>
      <c r="G38" s="21">
        <f>MAX((G9-SUM($F38:F38))*Assumptions!$E279/Annual_to_quarterly,0)</f>
        <v>7.9770000000000004E-4</v>
      </c>
      <c r="H38" s="21">
        <f>MAX((H9-SUM($F38:G38))*Assumptions!$E279/Annual_to_quarterly,0)</f>
        <v>7.7775750000000008E-4</v>
      </c>
      <c r="I38" s="21">
        <f>MAX((I9-SUM($F38:H38))*Assumptions!$E279/Annual_to_quarterly,0)</f>
        <v>7.5831356250000007E-4</v>
      </c>
      <c r="J38" s="21">
        <f>MAX((J9-SUM($F38:I38))*Assumptions!$E279/Annual_to_quarterly,0)</f>
        <v>1.9893557234375004E-3</v>
      </c>
      <c r="K38" s="21">
        <f>MAX((K9-SUM($F38:J38))*Assumptions!$E279/Annual_to_quarterly,0)</f>
        <v>1.9396218303515626E-3</v>
      </c>
      <c r="L38" s="21">
        <f>MAX((L9-SUM($F38:K38))*Assumptions!$E279/Annual_to_quarterly,0)</f>
        <v>1.8911312845927737E-3</v>
      </c>
      <c r="M38" s="21">
        <f>MAX((M9-SUM($F38:L38))*Assumptions!$E279/Annual_to_quarterly,0)</f>
        <v>1.8438530024779542E-3</v>
      </c>
      <c r="N38" s="21">
        <f>MAX((N9-SUM($F38:M38))*Assumptions!$E279/Annual_to_quarterly,0)</f>
        <v>1.7977566774160056E-3</v>
      </c>
      <c r="O38" s="21">
        <f>MAX((O9-SUM($F38:N38))*Assumptions!$E279/Annual_to_quarterly,0)</f>
        <v>1.7528127604806054E-3</v>
      </c>
      <c r="P38" s="21">
        <f>MAX((P9-SUM($F38:O38))*Assumptions!$E279/Annual_to_quarterly,0)</f>
        <v>1.7089924414685903E-3</v>
      </c>
      <c r="Q38" s="21">
        <f>MAX((Q9-SUM($F38:P38))*Assumptions!$E279/Annual_to_quarterly,0)</f>
        <v>1.6662676304318752E-3</v>
      </c>
      <c r="R38" s="21">
        <f>MAX((R9-SUM($F38:Q38))*Assumptions!$E279/Annual_to_quarterly,0)</f>
        <v>1.6246109396710784E-3</v>
      </c>
      <c r="S38" s="21">
        <f>MAX((S9-SUM($F38:R38))*Assumptions!$E279/Annual_to_quarterly,0)</f>
        <v>1.5839956661793015E-3</v>
      </c>
      <c r="T38" s="21">
        <f>MAX((T9-SUM($F38:S38))*Assumptions!$E279/Annual_to_quarterly,0)</f>
        <v>1.5443957745248191E-3</v>
      </c>
      <c r="U38" s="21">
        <f>MAX((U9-SUM($F38:T38))*Assumptions!$E279/Annual_to_quarterly,0)</f>
        <v>1.5057858801616987E-3</v>
      </c>
      <c r="V38" s="21">
        <f>MAX((V9-SUM($F38:U38))*Assumptions!$E279/Annual_to_quarterly,0)</f>
        <v>1.468141233157656E-3</v>
      </c>
      <c r="W38" s="21">
        <f>MAX((W9-SUM($F38:V38))*Assumptions!$E279/Annual_to_quarterly,0)</f>
        <v>1.4314377023287147E-3</v>
      </c>
      <c r="X38" s="21">
        <f>MAX((X9-SUM($F38:W38))*Assumptions!$E279/Annual_to_quarterly,0)</f>
        <v>1.3956517597704969E-3</v>
      </c>
      <c r="Y38" s="21">
        <f>MAX((Y9-SUM($F38:X38))*Assumptions!$E279/Annual_to_quarterly,0)</f>
        <v>1.3607604657762343E-3</v>
      </c>
      <c r="Z38" s="21">
        <f>MAX((Z9-SUM($F38:Y38))*Assumptions!$E279/Annual_to_quarterly,0)</f>
        <v>1.3267414541318287E-3</v>
      </c>
      <c r="AA38" s="21">
        <f>MAX((AA9-SUM($F38:Z38))*Assumptions!$E279/Annual_to_quarterly,0)</f>
        <v>1.2935729177785329E-3</v>
      </c>
      <c r="AB38" s="21">
        <f>MAX((AB9-SUM($F38:AA38))*Assumptions!$E279/Annual_to_quarterly,0)</f>
        <v>1.2612335948340696E-3</v>
      </c>
      <c r="AC38" s="21">
        <f>MAX((AC9-SUM($F38:AB38))*Assumptions!$E279/Annual_to_quarterly,0)</f>
        <v>1.2297027549632179E-3</v>
      </c>
      <c r="AD38" s="21">
        <f>MAX((AD9-SUM($F38:AC38))*Assumptions!$E279/Annual_to_quarterly,0)</f>
        <v>1.1989601860891374E-3</v>
      </c>
      <c r="AE38" s="21"/>
      <c r="AF38" s="21"/>
      <c r="AG38" s="21"/>
      <c r="AH38" s="21"/>
    </row>
    <row r="39" spans="2:35">
      <c r="B39" s="54" t="s">
        <v>139</v>
      </c>
      <c r="F39" s="78">
        <v>0</v>
      </c>
      <c r="G39" s="21">
        <f>MAX((G10-SUM($F39:F39))*Assumptions!$E280/Annual_to_quarterly,0)</f>
        <v>0</v>
      </c>
      <c r="H39" s="21">
        <f>MAX((H10-SUM($F39:G39))*Assumptions!$E280/Annual_to_quarterly,0)</f>
        <v>0</v>
      </c>
      <c r="I39" s="21">
        <f>MAX((I10-SUM($F39:H39))*Assumptions!$E280/Annual_to_quarterly,0)</f>
        <v>0</v>
      </c>
      <c r="J39" s="21">
        <f>MAX((J10-SUM($F39:I39))*Assumptions!$E280/Annual_to_quarterly,0)</f>
        <v>0.94499999999999995</v>
      </c>
      <c r="K39" s="21">
        <f>MAX((K10-SUM($F39:J39))*Assumptions!$E280/Annual_to_quarterly,0)</f>
        <v>1.0132499999999998</v>
      </c>
      <c r="L39" s="21">
        <f>MAX((L10-SUM($F39:K39))*Assumptions!$E280/Annual_to_quarterly,0)</f>
        <v>0.86126249999999993</v>
      </c>
      <c r="M39" s="21">
        <f>MAX((M10-SUM($F39:L39))*Assumptions!$E280/Annual_to_quarterly,0)</f>
        <v>0.73207312499999988</v>
      </c>
      <c r="N39" s="21">
        <f>MAX((N10-SUM($F39:M39))*Assumptions!$E280/Annual_to_quarterly,0)</f>
        <v>0.62226215624999992</v>
      </c>
      <c r="O39" s="21">
        <f>MAX((O10-SUM($F39:N39))*Assumptions!$E280/Annual_to_quarterly,0)</f>
        <v>0.52892283281249997</v>
      </c>
      <c r="P39" s="21">
        <f>MAX((P10-SUM($F39:O39))*Assumptions!$E280/Annual_to_quarterly,0)</f>
        <v>0.44958440789062493</v>
      </c>
      <c r="Q39" s="21">
        <f>MAX((Q10-SUM($F39:P39))*Assumptions!$E280/Annual_to_quarterly,0)</f>
        <v>0.38214674670703119</v>
      </c>
      <c r="R39" s="21">
        <f>MAX((R10-SUM($F39:Q39))*Assumptions!$E280/Annual_to_quarterly,0)</f>
        <v>0.32482473470097656</v>
      </c>
      <c r="S39" s="21">
        <f>MAX((S10-SUM($F39:R39))*Assumptions!$E280/Annual_to_quarterly,0)</f>
        <v>0.27610102449583002</v>
      </c>
      <c r="T39" s="21">
        <f>MAX((T10-SUM($F39:S39))*Assumptions!$E280/Annual_to_quarterly,0)</f>
        <v>0.23468587082145551</v>
      </c>
      <c r="U39" s="21">
        <f>MAX((U10-SUM($F39:T39))*Assumptions!$E280/Annual_to_quarterly,0)</f>
        <v>0.19948299019823715</v>
      </c>
      <c r="V39" s="21">
        <f>MAX((V10-SUM($F39:U39))*Assumptions!$E280/Annual_to_quarterly,0)</f>
        <v>0.16956054166850162</v>
      </c>
      <c r="W39" s="21">
        <f>MAX((W10-SUM($F39:V39))*Assumptions!$E280/Annual_to_quarterly,0)</f>
        <v>0.14412646041822635</v>
      </c>
      <c r="X39" s="21">
        <f>MAX((X10-SUM($F39:W39))*Assumptions!$E280/Annual_to_quarterly,0)</f>
        <v>0.12250749135549244</v>
      </c>
      <c r="Y39" s="21">
        <f>MAX((Y10-SUM($F39:X39))*Assumptions!$E280/Annual_to_quarterly,0)</f>
        <v>0.10413136765216864</v>
      </c>
      <c r="Z39" s="21">
        <f>MAX((Z10-SUM($F39:Y39))*Assumptions!$E280/Annual_to_quarterly,0)</f>
        <v>8.8511662504343294E-2</v>
      </c>
      <c r="AA39" s="21">
        <f>MAX((AA10-SUM($F39:Z39))*Assumptions!$E280/Annual_to_quarterly,0)</f>
        <v>7.5234913128691794E-2</v>
      </c>
      <c r="AB39" s="21">
        <f>MAX((AB10-SUM($F39:AA39))*Assumptions!$E280/Annual_to_quarterly,0)</f>
        <v>6.3949676159388028E-2</v>
      </c>
      <c r="AC39" s="21">
        <f>MAX((AC10-SUM($F39:AB39))*Assumptions!$E280/Annual_to_quarterly,0)</f>
        <v>5.4357224735479812E-2</v>
      </c>
      <c r="AD39" s="21">
        <f>MAX((AD10-SUM($F39:AC39))*Assumptions!$E280/Annual_to_quarterly,0)</f>
        <v>4.6203641025157879E-2</v>
      </c>
      <c r="AE39" s="21"/>
      <c r="AF39" s="21"/>
      <c r="AG39" s="21"/>
      <c r="AH39" s="21"/>
    </row>
    <row r="40" spans="2:35">
      <c r="B40" s="304" t="s">
        <v>25</v>
      </c>
      <c r="C40" s="2"/>
      <c r="D40" s="2"/>
      <c r="E40" s="2"/>
      <c r="F40" s="2"/>
      <c r="G40" s="2"/>
    </row>
    <row r="41" spans="2:35">
      <c r="B41" s="52" t="s">
        <v>120</v>
      </c>
      <c r="C41" s="2"/>
      <c r="D41" s="2"/>
      <c r="E41" s="2"/>
      <c r="F41" s="2"/>
      <c r="G41" s="21">
        <f ca="1">MAX((G14-SUM($F41:F41))*Assumptions!$E281/Annual_to_quarterly,0)</f>
        <v>0.504</v>
      </c>
      <c r="H41" s="21">
        <f ca="1">MAX((H14-SUM($F41:G41))*Assumptions!$E281/Annual_to_quarterly,0)</f>
        <v>0.93240000000000012</v>
      </c>
      <c r="I41" s="21">
        <f ca="1">MAX((I14-SUM($F41:H41))*Assumptions!$E281/Annual_to_quarterly,0)</f>
        <v>1.6115399999999998</v>
      </c>
      <c r="J41" s="21">
        <f ca="1">MAX((J14-SUM($F41:I41))*Assumptions!$E281/Annual_to_quarterly,0)</f>
        <v>2.548629</v>
      </c>
      <c r="K41" s="21">
        <f ca="1">MAX((K14-SUM($F41:J41))*Assumptions!$E281/Annual_to_quarterly,0)</f>
        <v>3.3451546500000009</v>
      </c>
      <c r="L41" s="21">
        <f ca="1">MAX((L14-SUM($F41:K41))*Assumptions!$E281/Annual_to_quarterly,0)</f>
        <v>4.0222014525000009</v>
      </c>
      <c r="M41" s="21">
        <f ca="1">MAX((M14-SUM($F41:L41))*Assumptions!$E281/Annual_to_quarterly,0)</f>
        <v>4.5976912346250014</v>
      </c>
      <c r="N41" s="21">
        <f ca="1">MAX((N14-SUM($F41:M41))*Assumptions!$E281/Annual_to_quarterly,0)</f>
        <v>5.1712406494312511</v>
      </c>
      <c r="O41" s="21">
        <f ca="1">MAX((O14-SUM($F41:N41))*Assumptions!$E281/Annual_to_quarterly,0)</f>
        <v>5.6587576520165639</v>
      </c>
      <c r="P41" s="21">
        <f ca="1">MAX((P14-SUM($F41:O41))*Assumptions!$E281/Annual_to_quarterly,0)</f>
        <v>6.0731471042140788</v>
      </c>
      <c r="Q41" s="21">
        <f ca="1">MAX((Q14-SUM($F41:P41))*Assumptions!$E281/Annual_to_quarterly,0)</f>
        <v>6.4253781385819684</v>
      </c>
      <c r="R41" s="21">
        <f ca="1">MAX((R14-SUM($F41:Q41))*Assumptions!$E281/Annual_to_quarterly,0)</f>
        <v>6.8154121407946722</v>
      </c>
      <c r="S41" s="21">
        <f ca="1">MAX((S14-SUM($F41:R41))*Assumptions!$E281/Annual_to_quarterly,0)</f>
        <v>7.1469410426754711</v>
      </c>
      <c r="T41" s="21">
        <f ca="1">MAX((T14-SUM($F41:S41))*Assumptions!$E281/Annual_to_quarterly,0)</f>
        <v>7.4287406092741506</v>
      </c>
      <c r="U41" s="21">
        <f ca="1">MAX((U14-SUM($F41:T41))*Assumptions!$E281/Annual_to_quarterly,0)</f>
        <v>7.668270240883027</v>
      </c>
      <c r="V41" s="21">
        <f ca="1">MAX((V14-SUM($F41:U41))*Assumptions!$E281/Annual_to_quarterly,0)</f>
        <v>7.9692381293405745</v>
      </c>
      <c r="W41" s="21">
        <f ca="1">MAX((W14-SUM($F41:V41))*Assumptions!$E281/Annual_to_quarterly,0)</f>
        <v>8.2250608345294882</v>
      </c>
      <c r="X41" s="21">
        <f ca="1">MAX((X14-SUM($F41:W41))*Assumptions!$E281/Annual_to_quarterly,0)</f>
        <v>8.4425101339400666</v>
      </c>
      <c r="Y41" s="21">
        <f ca="1">MAX((Y14-SUM($F41:X41))*Assumptions!$E281/Annual_to_quarterly,0)</f>
        <v>8.6273420384390604</v>
      </c>
      <c r="Z41" s="21">
        <f ca="1">MAX((Z14-SUM($F41:Y41))*Assumptions!$E281/Annual_to_quarterly,0)</f>
        <v>8.8890592971678988</v>
      </c>
      <c r="AA41" s="21">
        <f ca="1">MAX((AA14-SUM($F41:Z41))*Assumptions!$E281/Annual_to_quarterly,0)</f>
        <v>9.111518967087413</v>
      </c>
      <c r="AB41" s="21">
        <f ca="1">MAX((AB14-SUM($F41:AA41))*Assumptions!$E281/Annual_to_quarterly,0)</f>
        <v>9.3006096865189978</v>
      </c>
      <c r="AC41" s="21">
        <f ca="1">MAX((AC14-SUM($F41:AB41))*Assumptions!$E281/Annual_to_quarterly,0)</f>
        <v>9.4613367980358465</v>
      </c>
      <c r="AD41" s="21">
        <f ca="1">MAX((AD14-SUM($F41:AC41))*Assumptions!$E281/Annual_to_quarterly,0)</f>
        <v>9.7103594672191207</v>
      </c>
    </row>
    <row r="42" spans="2:35" s="6" customFormat="1">
      <c r="B42" s="306" t="s">
        <v>262</v>
      </c>
      <c r="C42" s="89"/>
      <c r="D42" s="89"/>
      <c r="E42" s="89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1"/>
      <c r="AI42" s="20"/>
    </row>
    <row r="43" spans="2:35">
      <c r="B43" s="52" t="s">
        <v>1</v>
      </c>
      <c r="C43" s="2"/>
      <c r="D43" s="2"/>
      <c r="E43" s="2"/>
      <c r="F43" s="21">
        <f>E43+SUM(F35:F39)</f>
        <v>0</v>
      </c>
      <c r="G43" s="21">
        <f t="shared" ref="G43:AD43" ca="1" si="9">F43+SUM(G35:G39)</f>
        <v>4.0684654500000007E-2</v>
      </c>
      <c r="H43" s="21">
        <f t="shared" ca="1" si="9"/>
        <v>8.5866323325000007E-2</v>
      </c>
      <c r="I43" s="21">
        <f t="shared" ca="1" si="9"/>
        <v>0.19786796151375002</v>
      </c>
      <c r="J43" s="21">
        <f t="shared" ca="1" si="9"/>
        <v>2.8018141431694996</v>
      </c>
      <c r="K43" s="21">
        <f t="shared" ca="1" si="9"/>
        <v>6.0780170670423157</v>
      </c>
      <c r="L43" s="21">
        <f t="shared" ca="1" si="9"/>
        <v>8.8630320050630047</v>
      </c>
      <c r="M43" s="21">
        <f t="shared" ca="1" si="9"/>
        <v>11.230531093791164</v>
      </c>
      <c r="N43" s="21">
        <f t="shared" ca="1" si="9"/>
        <v>13.243135800835409</v>
      </c>
      <c r="O43" s="21">
        <f t="shared" ca="1" si="9"/>
        <v>14.954074521407694</v>
      </c>
      <c r="P43" s="21">
        <f t="shared" ca="1" si="9"/>
        <v>16.408591535489197</v>
      </c>
      <c r="Q43" s="21">
        <f t="shared" ca="1" si="9"/>
        <v>17.645144621513658</v>
      </c>
      <c r="R43" s="21">
        <f t="shared" ca="1" si="9"/>
        <v>18.696423028088255</v>
      </c>
      <c r="S43" s="21">
        <f t="shared" ca="1" si="9"/>
        <v>19.59021275004412</v>
      </c>
      <c r="T43" s="21">
        <f t="shared" ca="1" si="9"/>
        <v>20.350132013164878</v>
      </c>
      <c r="U43" s="21">
        <f t="shared" ca="1" si="9"/>
        <v>20.996256436289336</v>
      </c>
      <c r="V43" s="21">
        <f t="shared" ca="1" si="9"/>
        <v>21.545650419180149</v>
      </c>
      <c r="W43" s="21">
        <f t="shared" ca="1" si="9"/>
        <v>22.012818822291482</v>
      </c>
      <c r="X43" s="21">
        <f t="shared" ca="1" si="9"/>
        <v>22.410090894648906</v>
      </c>
      <c r="Y43" s="21">
        <f t="shared" ca="1" si="9"/>
        <v>22.747946612622691</v>
      </c>
      <c r="Z43" s="21">
        <f t="shared" ca="1" si="9"/>
        <v>23.035294067958628</v>
      </c>
      <c r="AA43" s="21">
        <f t="shared" ca="1" si="9"/>
        <v>23.279705247675942</v>
      </c>
      <c r="AB43" s="21">
        <f t="shared" ca="1" si="9"/>
        <v>23.487616447050382</v>
      </c>
      <c r="AC43" s="21">
        <f t="shared" ca="1" si="9"/>
        <v>23.664498620718007</v>
      </c>
      <c r="AD43" s="21">
        <f t="shared" ca="1" si="9"/>
        <v>23.81500218117986</v>
      </c>
    </row>
    <row r="44" spans="2:35">
      <c r="B44" s="52" t="s">
        <v>25</v>
      </c>
      <c r="C44" s="2"/>
      <c r="D44" s="2"/>
      <c r="E44" s="2"/>
      <c r="F44" s="21">
        <f>E44+F41</f>
        <v>0</v>
      </c>
      <c r="G44" s="21">
        <f t="shared" ref="G44:AD44" ca="1" si="10">F44+G41</f>
        <v>0.504</v>
      </c>
      <c r="H44" s="21">
        <f t="shared" ca="1" si="10"/>
        <v>1.4364000000000001</v>
      </c>
      <c r="I44" s="21">
        <f t="shared" ca="1" si="10"/>
        <v>3.0479399999999996</v>
      </c>
      <c r="J44" s="21">
        <f t="shared" ca="1" si="10"/>
        <v>5.5965689999999997</v>
      </c>
      <c r="K44" s="21">
        <f t="shared" ca="1" si="10"/>
        <v>8.9417236500000001</v>
      </c>
      <c r="L44" s="21">
        <f t="shared" ca="1" si="10"/>
        <v>12.963925102500001</v>
      </c>
      <c r="M44" s="21">
        <f t="shared" ca="1" si="10"/>
        <v>17.561616337125002</v>
      </c>
      <c r="N44" s="21">
        <f t="shared" ca="1" si="10"/>
        <v>22.732856986556254</v>
      </c>
      <c r="O44" s="21">
        <f t="shared" ca="1" si="10"/>
        <v>28.391614638572818</v>
      </c>
      <c r="P44" s="21">
        <f t="shared" ca="1" si="10"/>
        <v>34.464761742786898</v>
      </c>
      <c r="Q44" s="21">
        <f t="shared" ca="1" si="10"/>
        <v>40.890139881368867</v>
      </c>
      <c r="R44" s="21">
        <f t="shared" ca="1" si="10"/>
        <v>47.705552022163538</v>
      </c>
      <c r="S44" s="21">
        <f t="shared" ca="1" si="10"/>
        <v>54.85249306483901</v>
      </c>
      <c r="T44" s="21">
        <f t="shared" ca="1" si="10"/>
        <v>62.28123367411316</v>
      </c>
      <c r="U44" s="21">
        <f t="shared" ca="1" si="10"/>
        <v>69.949503914996185</v>
      </c>
      <c r="V44" s="21">
        <f t="shared" ca="1" si="10"/>
        <v>77.918742044336767</v>
      </c>
      <c r="W44" s="21">
        <f t="shared" ca="1" si="10"/>
        <v>86.143802878866254</v>
      </c>
      <c r="X44" s="21">
        <f t="shared" ca="1" si="10"/>
        <v>94.586313012806315</v>
      </c>
      <c r="Y44" s="21">
        <f t="shared" ca="1" si="10"/>
        <v>103.21365505124538</v>
      </c>
      <c r="Z44" s="21">
        <f t="shared" ca="1" si="10"/>
        <v>112.10271434841329</v>
      </c>
      <c r="AA44" s="21">
        <f t="shared" ca="1" si="10"/>
        <v>121.21423331550071</v>
      </c>
      <c r="AB44" s="21">
        <f t="shared" ca="1" si="10"/>
        <v>130.51484300201972</v>
      </c>
      <c r="AC44" s="21">
        <f t="shared" ca="1" si="10"/>
        <v>139.97617980005558</v>
      </c>
      <c r="AD44" s="21">
        <f t="shared" ca="1" si="10"/>
        <v>149.6865392672747</v>
      </c>
    </row>
    <row r="45" spans="2:35" s="6" customFormat="1">
      <c r="B45" s="307" t="s">
        <v>263</v>
      </c>
      <c r="AI45" s="20"/>
    </row>
    <row r="46" spans="2:35">
      <c r="B46" s="52" t="s">
        <v>1</v>
      </c>
      <c r="C46" s="2"/>
      <c r="D46" s="2"/>
      <c r="E46" s="2"/>
      <c r="F46" s="21">
        <f t="shared" ref="F46:AD46" si="11">F5-F43</f>
        <v>0.29782103000000004</v>
      </c>
      <c r="G46" s="21">
        <f t="shared" ca="1" si="11"/>
        <v>0.55495740550000006</v>
      </c>
      <c r="H46" s="21">
        <f t="shared" ca="1" si="11"/>
        <v>0.87759676667500008</v>
      </c>
      <c r="I46" s="21">
        <f t="shared" ca="1" si="11"/>
        <v>1.6234161584862503</v>
      </c>
      <c r="J46" s="21">
        <f t="shared" ca="1" si="11"/>
        <v>16.643291006830502</v>
      </c>
      <c r="K46" s="21">
        <f t="shared" ca="1" si="11"/>
        <v>38.074909112957677</v>
      </c>
      <c r="L46" s="21">
        <f t="shared" ca="1" si="11"/>
        <v>59.997715204936995</v>
      </c>
      <c r="M46" s="21">
        <f t="shared" ca="1" si="11"/>
        <v>82.338037146208819</v>
      </c>
      <c r="N46" s="21">
        <f t="shared" ca="1" si="11"/>
        <v>105.03325346916458</v>
      </c>
      <c r="O46" s="21">
        <f t="shared" ca="1" si="11"/>
        <v>128.03013577859227</v>
      </c>
      <c r="P46" s="21">
        <f t="shared" ca="1" si="11"/>
        <v>151.28343979451077</v>
      </c>
      <c r="Q46" s="21">
        <f t="shared" ca="1" si="11"/>
        <v>174.7547077384863</v>
      </c>
      <c r="R46" s="21">
        <f t="shared" ca="1" si="11"/>
        <v>198.4112503619117</v>
      </c>
      <c r="S46" s="21">
        <f t="shared" ca="1" si="11"/>
        <v>222.22528166995582</v>
      </c>
      <c r="T46" s="21">
        <f t="shared" ca="1" si="11"/>
        <v>246.17318343683505</v>
      </c>
      <c r="U46" s="21">
        <f t="shared" ca="1" si="11"/>
        <v>270.23488004371058</v>
      </c>
      <c r="V46" s="21">
        <f t="shared" ca="1" si="11"/>
        <v>294.39330709081975</v>
      </c>
      <c r="W46" s="21">
        <f t="shared" ca="1" si="11"/>
        <v>318.63395971770842</v>
      </c>
      <c r="X46" s="21">
        <f t="shared" ca="1" si="11"/>
        <v>342.94450867535096</v>
      </c>
      <c r="Y46" s="21">
        <f t="shared" ca="1" si="11"/>
        <v>367.3144739873772</v>
      </c>
      <c r="Z46" s="21">
        <f t="shared" ca="1" si="11"/>
        <v>391.73494756204127</v>
      </c>
      <c r="AA46" s="21">
        <f t="shared" ca="1" si="11"/>
        <v>416.1983574123239</v>
      </c>
      <c r="AB46" s="21">
        <f t="shared" ca="1" si="11"/>
        <v>440.6982672429495</v>
      </c>
      <c r="AC46" s="21">
        <f t="shared" ca="1" si="11"/>
        <v>465.22920609928184</v>
      </c>
      <c r="AD46" s="21">
        <f t="shared" ca="1" si="11"/>
        <v>489.78652356881997</v>
      </c>
    </row>
    <row r="47" spans="2:35">
      <c r="B47" s="52" t="s">
        <v>25</v>
      </c>
      <c r="C47" s="2"/>
      <c r="D47" s="2"/>
      <c r="E47" s="2"/>
      <c r="F47" s="21">
        <f t="shared" ref="F47:AD47" si="12">F13-F44</f>
        <v>0</v>
      </c>
      <c r="G47" s="21">
        <f t="shared" ca="1" si="12"/>
        <v>2.8560000000000003</v>
      </c>
      <c r="H47" s="21">
        <f t="shared" ca="1" si="12"/>
        <v>5.2836000000000007</v>
      </c>
      <c r="I47" s="21">
        <f t="shared" ca="1" si="12"/>
        <v>9.1320599999999992</v>
      </c>
      <c r="J47" s="21">
        <f t="shared" ca="1" si="12"/>
        <v>14.442231000000003</v>
      </c>
      <c r="K47" s="21">
        <f t="shared" ca="1" si="12"/>
        <v>18.955876350000004</v>
      </c>
      <c r="L47" s="21">
        <f t="shared" ca="1" si="12"/>
        <v>22.792474897500007</v>
      </c>
      <c r="M47" s="21">
        <f t="shared" ca="1" si="12"/>
        <v>26.053583662875006</v>
      </c>
      <c r="N47" s="21">
        <f t="shared" ca="1" si="12"/>
        <v>29.303697013443756</v>
      </c>
      <c r="O47" s="21">
        <f t="shared" ca="1" si="12"/>
        <v>32.066293361427192</v>
      </c>
      <c r="P47" s="21">
        <f t="shared" ca="1" si="12"/>
        <v>34.414500257213113</v>
      </c>
      <c r="Q47" s="21">
        <f t="shared" ca="1" si="12"/>
        <v>36.410476118631152</v>
      </c>
      <c r="R47" s="21">
        <f t="shared" ca="1" si="12"/>
        <v>38.62066879783648</v>
      </c>
      <c r="S47" s="21">
        <f t="shared" ca="1" si="12"/>
        <v>40.499332575161006</v>
      </c>
      <c r="T47" s="21">
        <f t="shared" ca="1" si="12"/>
        <v>42.096196785886853</v>
      </c>
      <c r="U47" s="21">
        <f t="shared" ca="1" si="12"/>
        <v>43.453531365003826</v>
      </c>
      <c r="V47" s="21">
        <f t="shared" ca="1" si="12"/>
        <v>45.159016066263248</v>
      </c>
      <c r="W47" s="21">
        <f t="shared" ca="1" si="12"/>
        <v>46.608678062333766</v>
      </c>
      <c r="X47" s="21">
        <f t="shared" ca="1" si="12"/>
        <v>47.840890758993723</v>
      </c>
      <c r="Y47" s="21">
        <f t="shared" ca="1" si="12"/>
        <v>48.888271551154673</v>
      </c>
      <c r="Z47" s="21">
        <f t="shared" ca="1" si="12"/>
        <v>50.371336017284762</v>
      </c>
      <c r="AA47" s="21">
        <f t="shared" ca="1" si="12"/>
        <v>51.631940813495333</v>
      </c>
      <c r="AB47" s="21">
        <f t="shared" ca="1" si="12"/>
        <v>52.703454890274315</v>
      </c>
      <c r="AC47" s="21">
        <f t="shared" ca="1" si="12"/>
        <v>53.614241855536449</v>
      </c>
      <c r="AD47" s="21">
        <f t="shared" ca="1" si="12"/>
        <v>55.025370314241684</v>
      </c>
    </row>
    <row r="48" spans="2:35">
      <c r="C48" s="2"/>
      <c r="D48" s="2"/>
      <c r="E48" s="2"/>
      <c r="F48" s="2"/>
      <c r="G48" s="2"/>
    </row>
    <row r="49" spans="3:7">
      <c r="C49" s="2"/>
      <c r="D49" s="2"/>
      <c r="E49" s="2"/>
      <c r="F49" s="2"/>
      <c r="G49" s="2"/>
    </row>
    <row r="50" spans="3:7" hidden="1"/>
    <row r="51" spans="3:7" hidden="1"/>
    <row r="52" spans="3:7" hidden="1"/>
    <row r="53" spans="3:7" hidden="1"/>
    <row r="54" spans="3:7" hidden="1"/>
    <row r="55" spans="3:7" hidden="1"/>
    <row r="56" spans="3:7" hidden="1"/>
    <row r="57" spans="3:7" hidden="1"/>
    <row r="58" spans="3:7" hidden="1"/>
    <row r="59" spans="3:7" hidden="1"/>
    <row r="60" spans="3:7" hidden="1"/>
    <row r="61" spans="3:7" hidden="1"/>
    <row r="62" spans="3:7" hidden="1"/>
    <row r="63" spans="3:7" hidden="1"/>
    <row r="64" spans="3: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7B278-9E82-4061-98B7-7216747544B0}">
  <dimension ref="A1:AW36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6" sqref="A6"/>
    </sheetView>
  </sheetViews>
  <sheetFormatPr defaultColWidth="0" defaultRowHeight="14.5" zeroHeight="1"/>
  <cols>
    <col min="1" max="1" width="4.36328125" customWidth="1"/>
    <col min="2" max="2" width="23.26953125" style="2" bestFit="1" customWidth="1"/>
    <col min="3" max="5" width="1.90625" style="2" customWidth="1"/>
    <col min="6" max="6" width="11.1796875" style="111" customWidth="1"/>
    <col min="7" max="7" width="9.54296875" style="4" customWidth="1"/>
    <col min="8" max="29" width="9.54296875" style="2" bestFit="1" customWidth="1"/>
    <col min="30" max="30" width="8.6328125" style="2" bestFit="1" customWidth="1"/>
    <col min="31" max="31" width="3.6328125" style="5" customWidth="1"/>
    <col min="32" max="32" width="9.54296875" style="112" customWidth="1"/>
    <col min="33" max="39" width="9.54296875" style="2" customWidth="1"/>
    <col min="40" max="40" width="5.54296875" style="2" customWidth="1"/>
    <col min="41" max="42" width="9.54296875" style="2" hidden="1" customWidth="1"/>
    <col min="43" max="43" width="4.453125" style="2" hidden="1" customWidth="1"/>
    <col min="44" max="45" width="9.36328125" style="2" hidden="1" customWidth="1"/>
    <col min="46" max="46" width="8.7265625" style="2" hidden="1" customWidth="1"/>
    <col min="47" max="47" width="4.453125" style="2" hidden="1" customWidth="1"/>
    <col min="48" max="49" width="9.36328125" style="2" hidden="1" customWidth="1"/>
    <col min="50" max="16384" width="8.7265625" style="2" hidden="1"/>
  </cols>
  <sheetData>
    <row r="1" spans="1:46">
      <c r="B1" s="3" t="s">
        <v>23</v>
      </c>
      <c r="AF1" s="2"/>
    </row>
    <row r="2" spans="1:46" s="6" customFormat="1">
      <c r="A2"/>
      <c r="B2" s="6" t="s">
        <v>41</v>
      </c>
      <c r="F2" s="26">
        <f>Assumptions!F2</f>
        <v>43555</v>
      </c>
      <c r="G2" s="26">
        <f ca="1">Assumptions!G2</f>
        <v>43921</v>
      </c>
      <c r="H2" s="26">
        <f ca="1">Assumptions!H2</f>
        <v>43921</v>
      </c>
      <c r="I2" s="26">
        <f ca="1">Assumptions!I2</f>
        <v>43921</v>
      </c>
      <c r="J2" s="26">
        <f ca="1">Assumptions!J2</f>
        <v>43921</v>
      </c>
      <c r="K2" s="26">
        <f ca="1">Assumptions!K2</f>
        <v>44286</v>
      </c>
      <c r="L2" s="26">
        <f ca="1">Assumptions!L2</f>
        <v>44286</v>
      </c>
      <c r="M2" s="26">
        <f ca="1">Assumptions!M2</f>
        <v>44286</v>
      </c>
      <c r="N2" s="26">
        <f ca="1">Assumptions!N2</f>
        <v>44286</v>
      </c>
      <c r="O2" s="26">
        <f ca="1">Assumptions!O2</f>
        <v>44651</v>
      </c>
      <c r="P2" s="26">
        <f ca="1">Assumptions!P2</f>
        <v>44651</v>
      </c>
      <c r="Q2" s="26">
        <f ca="1">Assumptions!Q2</f>
        <v>44651</v>
      </c>
      <c r="R2" s="26">
        <f ca="1">Assumptions!R2</f>
        <v>44651</v>
      </c>
      <c r="S2" s="26">
        <f ca="1">Assumptions!S2</f>
        <v>45016</v>
      </c>
      <c r="T2" s="26">
        <f ca="1">Assumptions!T2</f>
        <v>45016</v>
      </c>
      <c r="U2" s="26">
        <f ca="1">Assumptions!U2</f>
        <v>45016</v>
      </c>
      <c r="V2" s="26">
        <f ca="1">Assumptions!V2</f>
        <v>45016</v>
      </c>
      <c r="W2" s="26">
        <f ca="1">Assumptions!W2</f>
        <v>45382</v>
      </c>
      <c r="X2" s="26">
        <f ca="1">Assumptions!X2</f>
        <v>45382</v>
      </c>
      <c r="Y2" s="26">
        <f ca="1">Assumptions!Y2</f>
        <v>45382</v>
      </c>
      <c r="Z2" s="26">
        <f ca="1">Assumptions!Z2</f>
        <v>45382</v>
      </c>
      <c r="AA2" s="26">
        <f ca="1">Assumptions!AA2</f>
        <v>45747</v>
      </c>
      <c r="AB2" s="26">
        <f ca="1">Assumptions!AB2</f>
        <v>45747</v>
      </c>
      <c r="AC2" s="26">
        <f ca="1">Assumptions!AC2</f>
        <v>45747</v>
      </c>
      <c r="AD2" s="26">
        <f ca="1">Assumptions!AD2</f>
        <v>45747</v>
      </c>
      <c r="AE2" s="8"/>
      <c r="AF2" s="26">
        <f>Assumptions!AF2</f>
        <v>43555</v>
      </c>
      <c r="AG2" s="26">
        <f>Assumptions!AG2</f>
        <v>43921</v>
      </c>
      <c r="AH2" s="26">
        <f>Assumptions!AH2</f>
        <v>44286</v>
      </c>
      <c r="AI2" s="26">
        <f>Assumptions!AI2</f>
        <v>44651</v>
      </c>
      <c r="AJ2" s="26">
        <f>Assumptions!AJ2</f>
        <v>45016</v>
      </c>
      <c r="AK2" s="26">
        <f>Assumptions!AK2</f>
        <v>45382</v>
      </c>
      <c r="AL2" s="26">
        <f>Assumptions!AL2</f>
        <v>45747</v>
      </c>
      <c r="AM2" s="26">
        <f>Assumptions!AM2</f>
        <v>46112</v>
      </c>
      <c r="AN2" s="26"/>
      <c r="AO2" s="26"/>
      <c r="AP2" s="26"/>
      <c r="AQ2" s="9"/>
      <c r="AR2" s="9"/>
      <c r="AS2" s="9"/>
      <c r="AT2" s="10"/>
    </row>
    <row r="3" spans="1:46">
      <c r="B3" s="11" t="s">
        <v>37</v>
      </c>
      <c r="F3" s="7">
        <f>Assumptions!F3</f>
        <v>43466</v>
      </c>
      <c r="G3" s="7">
        <f ca="1">Assumptions!G3</f>
        <v>43556</v>
      </c>
      <c r="H3" s="7">
        <f ca="1">Assumptions!H3</f>
        <v>43647</v>
      </c>
      <c r="I3" s="7">
        <f ca="1">Assumptions!I3</f>
        <v>43739</v>
      </c>
      <c r="J3" s="7">
        <f ca="1">Assumptions!J3</f>
        <v>43831</v>
      </c>
      <c r="K3" s="7">
        <f ca="1">Assumptions!K3</f>
        <v>43922</v>
      </c>
      <c r="L3" s="7">
        <f ca="1">Assumptions!L3</f>
        <v>44013</v>
      </c>
      <c r="M3" s="7">
        <f ca="1">Assumptions!M3</f>
        <v>44105</v>
      </c>
      <c r="N3" s="7">
        <f ca="1">Assumptions!N3</f>
        <v>44197</v>
      </c>
      <c r="O3" s="7">
        <f ca="1">Assumptions!O3</f>
        <v>44287</v>
      </c>
      <c r="P3" s="7">
        <f ca="1">Assumptions!P3</f>
        <v>44378</v>
      </c>
      <c r="Q3" s="7">
        <f ca="1">Assumptions!Q3</f>
        <v>44470</v>
      </c>
      <c r="R3" s="7">
        <f ca="1">Assumptions!R3</f>
        <v>44562</v>
      </c>
      <c r="S3" s="7">
        <f ca="1">Assumptions!S3</f>
        <v>44652</v>
      </c>
      <c r="T3" s="7">
        <f ca="1">Assumptions!T3</f>
        <v>44743</v>
      </c>
      <c r="U3" s="7">
        <f ca="1">Assumptions!U3</f>
        <v>44835</v>
      </c>
      <c r="V3" s="7">
        <f ca="1">Assumptions!V3</f>
        <v>44927</v>
      </c>
      <c r="W3" s="7">
        <f ca="1">Assumptions!W3</f>
        <v>45017</v>
      </c>
      <c r="X3" s="7">
        <f ca="1">Assumptions!X3</f>
        <v>45108</v>
      </c>
      <c r="Y3" s="7">
        <f ca="1">Assumptions!Y3</f>
        <v>45200</v>
      </c>
      <c r="Z3" s="7">
        <f ca="1">Assumptions!Z3</f>
        <v>45292</v>
      </c>
      <c r="AA3" s="7">
        <f ca="1">Assumptions!AA3</f>
        <v>45383</v>
      </c>
      <c r="AB3" s="7">
        <f ca="1">Assumptions!AB3</f>
        <v>45474</v>
      </c>
      <c r="AC3" s="7">
        <f ca="1">Assumptions!AC3</f>
        <v>45566</v>
      </c>
      <c r="AD3" s="7">
        <f ca="1">Assumptions!AD3</f>
        <v>45658</v>
      </c>
      <c r="AE3" s="13"/>
      <c r="AF3" s="7">
        <f>Assumptions!AF3</f>
        <v>43191</v>
      </c>
      <c r="AG3" s="7">
        <f>Assumptions!AG3</f>
        <v>43556</v>
      </c>
      <c r="AH3" s="7">
        <f>Assumptions!AH3</f>
        <v>43922</v>
      </c>
      <c r="AI3" s="7">
        <f>Assumptions!AI3</f>
        <v>44287</v>
      </c>
      <c r="AJ3" s="7">
        <f>Assumptions!AJ3</f>
        <v>44652</v>
      </c>
      <c r="AK3" s="7">
        <f>Assumptions!AK3</f>
        <v>45017</v>
      </c>
      <c r="AL3" s="7">
        <f>Assumptions!AL3</f>
        <v>45383</v>
      </c>
      <c r="AM3" s="7">
        <f>Assumptions!AM3</f>
        <v>45748</v>
      </c>
      <c r="AN3" s="12"/>
      <c r="AO3" s="12"/>
      <c r="AP3" s="12"/>
      <c r="AQ3" s="14"/>
      <c r="AR3" s="14"/>
      <c r="AS3" s="14"/>
      <c r="AT3" s="4"/>
    </row>
    <row r="4" spans="1:46">
      <c r="B4" s="15" t="s">
        <v>38</v>
      </c>
      <c r="C4" s="16"/>
      <c r="D4" s="16"/>
      <c r="E4" s="27"/>
      <c r="F4" s="7">
        <f>Assumptions!F4</f>
        <v>43555</v>
      </c>
      <c r="G4" s="7">
        <f ca="1">Assumptions!G4</f>
        <v>43646</v>
      </c>
      <c r="H4" s="7">
        <f ca="1">Assumptions!H4</f>
        <v>43738</v>
      </c>
      <c r="I4" s="7">
        <f ca="1">Assumptions!I4</f>
        <v>43830</v>
      </c>
      <c r="J4" s="7">
        <f ca="1">Assumptions!J4</f>
        <v>43921</v>
      </c>
      <c r="K4" s="7">
        <f ca="1">Assumptions!K4</f>
        <v>44012</v>
      </c>
      <c r="L4" s="7">
        <f ca="1">Assumptions!L4</f>
        <v>44104</v>
      </c>
      <c r="M4" s="7">
        <f ca="1">Assumptions!M4</f>
        <v>44196</v>
      </c>
      <c r="N4" s="7">
        <f ca="1">Assumptions!N4</f>
        <v>44286</v>
      </c>
      <c r="O4" s="7">
        <f ca="1">Assumptions!O4</f>
        <v>44377</v>
      </c>
      <c r="P4" s="7">
        <f ca="1">Assumptions!P4</f>
        <v>44469</v>
      </c>
      <c r="Q4" s="7">
        <f ca="1">Assumptions!Q4</f>
        <v>44561</v>
      </c>
      <c r="R4" s="7">
        <f ca="1">Assumptions!R4</f>
        <v>44651</v>
      </c>
      <c r="S4" s="7">
        <f ca="1">Assumptions!S4</f>
        <v>44742</v>
      </c>
      <c r="T4" s="7">
        <f ca="1">Assumptions!T4</f>
        <v>44834</v>
      </c>
      <c r="U4" s="7">
        <f ca="1">Assumptions!U4</f>
        <v>44926</v>
      </c>
      <c r="V4" s="7">
        <f ca="1">Assumptions!V4</f>
        <v>45016</v>
      </c>
      <c r="W4" s="7">
        <f ca="1">Assumptions!W4</f>
        <v>45107</v>
      </c>
      <c r="X4" s="7">
        <f ca="1">Assumptions!X4</f>
        <v>45199</v>
      </c>
      <c r="Y4" s="7">
        <f ca="1">Assumptions!Y4</f>
        <v>45291</v>
      </c>
      <c r="Z4" s="7">
        <f ca="1">Assumptions!Z4</f>
        <v>45382</v>
      </c>
      <c r="AA4" s="7">
        <f ca="1">Assumptions!AA4</f>
        <v>45473</v>
      </c>
      <c r="AB4" s="7">
        <f ca="1">Assumptions!AB4</f>
        <v>45565</v>
      </c>
      <c r="AC4" s="7">
        <f ca="1">Assumptions!AC4</f>
        <v>45657</v>
      </c>
      <c r="AD4" s="7">
        <f ca="1">Assumptions!AD4</f>
        <v>45747</v>
      </c>
      <c r="AE4" s="18"/>
      <c r="AF4" s="7">
        <f>Assumptions!AF4</f>
        <v>43555</v>
      </c>
      <c r="AG4" s="7">
        <f>Assumptions!AG4</f>
        <v>43921</v>
      </c>
      <c r="AH4" s="7">
        <f>Assumptions!AH4</f>
        <v>44286</v>
      </c>
      <c r="AI4" s="7">
        <f>Assumptions!AI4</f>
        <v>44651</v>
      </c>
      <c r="AJ4" s="7">
        <f>Assumptions!AJ4</f>
        <v>45016</v>
      </c>
      <c r="AK4" s="7">
        <f>Assumptions!AK4</f>
        <v>45382</v>
      </c>
      <c r="AL4" s="7">
        <f>Assumptions!AL4</f>
        <v>45747</v>
      </c>
      <c r="AM4" s="7">
        <f>Assumptions!AM4</f>
        <v>46112</v>
      </c>
      <c r="AN4" s="17"/>
      <c r="AO4" s="17"/>
      <c r="AP4" s="17"/>
      <c r="AQ4" s="19"/>
      <c r="AR4" s="19"/>
      <c r="AS4" s="19"/>
      <c r="AT4" s="4"/>
    </row>
    <row r="5" spans="1:46" s="31" customFormat="1">
      <c r="A5" s="1"/>
      <c r="B5" s="31" t="s">
        <v>29</v>
      </c>
      <c r="F5" s="32"/>
      <c r="G5" s="32"/>
      <c r="AE5" s="33"/>
    </row>
    <row r="6" spans="1:46">
      <c r="B6" s="11" t="s">
        <v>0</v>
      </c>
      <c r="F6" s="281">
        <f>'[1]Balance Sheet'!$C$10/10^6</f>
        <v>0.1</v>
      </c>
      <c r="G6" s="21">
        <f ca="1">F6+CashFlow!G18</f>
        <v>30.1</v>
      </c>
      <c r="H6" s="21">
        <f ca="1">G6+CashFlow!H18</f>
        <v>60.1</v>
      </c>
      <c r="I6" s="21">
        <f ca="1">H6+CashFlow!I18</f>
        <v>80.099999999999994</v>
      </c>
      <c r="J6" s="21">
        <f ca="1">I6+CashFlow!J18</f>
        <v>100.1</v>
      </c>
      <c r="K6" s="21">
        <f ca="1">J6+CashFlow!K18</f>
        <v>154.1</v>
      </c>
      <c r="L6" s="21">
        <f ca="1">K6+CashFlow!L18</f>
        <v>172.1</v>
      </c>
      <c r="M6" s="21">
        <f ca="1">L6+CashFlow!M18</f>
        <v>202.1</v>
      </c>
      <c r="N6" s="21">
        <f ca="1">M6+CashFlow!N18</f>
        <v>220.1</v>
      </c>
      <c r="O6" s="21">
        <f ca="1">N6+CashFlow!O18</f>
        <v>220.1</v>
      </c>
      <c r="P6" s="21">
        <f ca="1">O6+CashFlow!P18</f>
        <v>220.1</v>
      </c>
      <c r="Q6" s="21">
        <f ca="1">P6+CashFlow!Q18</f>
        <v>220.1</v>
      </c>
      <c r="R6" s="21">
        <f ca="1">Q6+CashFlow!R18</f>
        <v>220.1</v>
      </c>
      <c r="S6" s="21">
        <f ca="1">R6+CashFlow!S18</f>
        <v>220.1</v>
      </c>
      <c r="T6" s="21">
        <f ca="1">S6+CashFlow!T18</f>
        <v>220.1</v>
      </c>
      <c r="U6" s="21">
        <f ca="1">T6+CashFlow!U18</f>
        <v>220.1</v>
      </c>
      <c r="V6" s="21">
        <f ca="1">U6+CashFlow!V18</f>
        <v>220.1</v>
      </c>
      <c r="W6" s="21">
        <f ca="1">V6+CashFlow!W18</f>
        <v>220.1</v>
      </c>
      <c r="X6" s="21">
        <f ca="1">W6+CashFlow!X18</f>
        <v>220.1</v>
      </c>
      <c r="Y6" s="21">
        <f ca="1">X6+CashFlow!Y18</f>
        <v>220.1</v>
      </c>
      <c r="Z6" s="21">
        <f ca="1">Y6+CashFlow!Z18</f>
        <v>220.1</v>
      </c>
      <c r="AA6" s="21">
        <f ca="1">Z6+CashFlow!AA18</f>
        <v>220.1</v>
      </c>
      <c r="AB6" s="21">
        <f ca="1">AA6+CashFlow!AB18</f>
        <v>220.1</v>
      </c>
      <c r="AC6" s="21">
        <f ca="1">AB6+CashFlow!AC18</f>
        <v>220.1</v>
      </c>
      <c r="AD6" s="21">
        <f ca="1">AC6+CashFlow!AD18</f>
        <v>220.1</v>
      </c>
      <c r="AF6" s="287">
        <f t="shared" ref="AF6:AM7" si="0">IFERROR(HLOOKUP(AF$2,$F$4:$AD$26,ROW($B6)-ROW($B$4)+1,FALSE),0)</f>
        <v>0.1</v>
      </c>
      <c r="AG6" s="84">
        <f t="shared" ca="1" si="0"/>
        <v>100.1</v>
      </c>
      <c r="AH6" s="84">
        <f t="shared" ca="1" si="0"/>
        <v>220.1</v>
      </c>
      <c r="AI6" s="84">
        <f t="shared" ca="1" si="0"/>
        <v>220.1</v>
      </c>
      <c r="AJ6" s="84">
        <f t="shared" ca="1" si="0"/>
        <v>220.1</v>
      </c>
      <c r="AK6" s="84">
        <f t="shared" ca="1" si="0"/>
        <v>220.1</v>
      </c>
      <c r="AL6" s="84">
        <f t="shared" ca="1" si="0"/>
        <v>220.1</v>
      </c>
      <c r="AM6" s="84">
        <f t="shared" ca="1" si="0"/>
        <v>0</v>
      </c>
      <c r="AN6" s="84"/>
      <c r="AO6" s="84"/>
      <c r="AP6" s="84"/>
    </row>
    <row r="7" spans="1:46">
      <c r="B7" s="11" t="s">
        <v>28</v>
      </c>
      <c r="F7" s="281">
        <f>'[1]Balance Sheet'!$C$22/10^6</f>
        <v>2.2474289999999999</v>
      </c>
      <c r="G7" s="21">
        <f ca="1">F7+'P&amp;L'!G33</f>
        <v>-5.0012120751000015</v>
      </c>
      <c r="H7" s="21">
        <f ca="1">G7+'P&amp;L'!H33</f>
        <v>-12.045878374825003</v>
      </c>
      <c r="I7" s="21">
        <f ca="1">H7+'P&amp;L'!I33</f>
        <v>-19.500045354213754</v>
      </c>
      <c r="J7" s="21">
        <f ca="1">I7+'P&amp;L'!J33</f>
        <v>-50.988174087369501</v>
      </c>
      <c r="K7" s="21">
        <f ca="1">J7+'P&amp;L'!K33</f>
        <v>-79.581480923042321</v>
      </c>
      <c r="L7" s="21">
        <f ca="1">K7+'P&amp;L'!L33</f>
        <v>-66.84935416724818</v>
      </c>
      <c r="M7" s="21">
        <f ca="1">L7+'P&amp;L'!M33</f>
        <v>-35.479221507677792</v>
      </c>
      <c r="N7" s="21">
        <f ca="1">M7+'P&amp;L'!N33</f>
        <v>-4.8869539903878518</v>
      </c>
      <c r="O7" s="21">
        <f ca="1">N7+'P&amp;L'!O33</f>
        <v>55.521836176204502</v>
      </c>
      <c r="P7" s="21">
        <f ca="1">O7+'P&amp;L'!P33</f>
        <v>122.12757008069421</v>
      </c>
      <c r="Q7" s="21">
        <f ca="1">P7+'P&amp;L'!Q33</f>
        <v>191.55096559716844</v>
      </c>
      <c r="R7" s="21">
        <f ca="1">Q7+'P&amp;L'!R33</f>
        <v>314.76798773026803</v>
      </c>
      <c r="S7" s="21">
        <f ca="1">R7+'P&amp;L'!S33</f>
        <v>499.63959234946668</v>
      </c>
      <c r="T7" s="21">
        <f ca="1">S7+'P&amp;L'!T33</f>
        <v>687.46531734303846</v>
      </c>
      <c r="U7" s="21">
        <f ca="1">T7+'P&amp;L'!U33</f>
        <v>879.85659883032997</v>
      </c>
      <c r="V7" s="21">
        <f ca="1">U7+'P&amp;L'!V33</f>
        <v>1074.2455301029447</v>
      </c>
      <c r="W7" s="21">
        <f ca="1">V7+'P&amp;L'!W33</f>
        <v>1351.0807422044729</v>
      </c>
      <c r="X7" s="21">
        <f ca="1">W7+'P&amp;L'!X33</f>
        <v>1634.5513289902126</v>
      </c>
      <c r="Y7" s="21">
        <f ca="1">X7+'P&amp;L'!Y33</f>
        <v>1926.9259696099689</v>
      </c>
      <c r="Z7" s="21">
        <f ca="1">Y7+'P&amp;L'!Z33</f>
        <v>2224.7042121414484</v>
      </c>
      <c r="AA7" s="21">
        <f ca="1">Z7+'P&amp;L'!AA33</f>
        <v>2627.3289608149444</v>
      </c>
      <c r="AB7" s="21">
        <f ca="1">AA7+'P&amp;L'!AB33</f>
        <v>3041.1650670354247</v>
      </c>
      <c r="AC7" s="21">
        <f ca="1">AB7+'P&amp;L'!AC33</f>
        <v>3470.1685552079921</v>
      </c>
      <c r="AD7" s="21">
        <f ca="1">AC7+'P&amp;L'!AD33</f>
        <v>3910.09827131052</v>
      </c>
      <c r="AF7" s="287">
        <f t="shared" si="0"/>
        <v>2.2474289999999999</v>
      </c>
      <c r="AG7" s="84">
        <f t="shared" ca="1" si="0"/>
        <v>-50.988174087369501</v>
      </c>
      <c r="AH7" s="84">
        <f t="shared" ca="1" si="0"/>
        <v>-4.8869539903878518</v>
      </c>
      <c r="AI7" s="84">
        <f t="shared" ca="1" si="0"/>
        <v>314.76798773026803</v>
      </c>
      <c r="AJ7" s="84">
        <f t="shared" ca="1" si="0"/>
        <v>1074.2455301029447</v>
      </c>
      <c r="AK7" s="84">
        <f t="shared" ca="1" si="0"/>
        <v>2224.7042121414484</v>
      </c>
      <c r="AL7" s="84">
        <f t="shared" ca="1" si="0"/>
        <v>3910.09827131052</v>
      </c>
      <c r="AM7" s="84">
        <f t="shared" ca="1" si="0"/>
        <v>0</v>
      </c>
      <c r="AN7" s="84"/>
      <c r="AO7" s="84"/>
      <c r="AP7" s="84"/>
    </row>
    <row r="8" spans="1:46" s="6" customFormat="1">
      <c r="A8" s="1"/>
      <c r="B8" s="92" t="s">
        <v>111</v>
      </c>
      <c r="F8" s="282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20"/>
      <c r="AF8" s="287"/>
      <c r="AG8" s="84"/>
      <c r="AH8" s="84"/>
      <c r="AI8" s="84"/>
      <c r="AJ8" s="84"/>
      <c r="AK8" s="84"/>
      <c r="AL8" s="84"/>
      <c r="AM8" s="84"/>
      <c r="AN8" s="84"/>
      <c r="AO8" s="84"/>
      <c r="AP8" s="84"/>
    </row>
    <row r="9" spans="1:46">
      <c r="B9" s="11" t="s">
        <v>42</v>
      </c>
      <c r="F9" s="28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F9" s="287">
        <f t="shared" ref="AF9:AM16" si="1">IFERROR(HLOOKUP(AF$2,$F$4:$AD$26,ROW($B9)-ROW($B$4)+1,FALSE),0)</f>
        <v>0</v>
      </c>
      <c r="AG9" s="84">
        <f t="shared" ca="1" si="1"/>
        <v>0</v>
      </c>
      <c r="AH9" s="84">
        <f t="shared" ca="1" si="1"/>
        <v>0</v>
      </c>
      <c r="AI9" s="84">
        <f t="shared" ca="1" si="1"/>
        <v>0</v>
      </c>
      <c r="AJ9" s="84">
        <f t="shared" ca="1" si="1"/>
        <v>0</v>
      </c>
      <c r="AK9" s="84">
        <f t="shared" ca="1" si="1"/>
        <v>0</v>
      </c>
      <c r="AL9" s="84">
        <f t="shared" ca="1" si="1"/>
        <v>0</v>
      </c>
      <c r="AM9" s="84">
        <f t="shared" ca="1" si="1"/>
        <v>0</v>
      </c>
      <c r="AN9" s="84"/>
      <c r="AO9" s="84"/>
      <c r="AP9" s="84"/>
    </row>
    <row r="10" spans="1:46">
      <c r="B10" s="11" t="s">
        <v>112</v>
      </c>
      <c r="F10" s="28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F10" s="287">
        <f t="shared" si="1"/>
        <v>0</v>
      </c>
      <c r="AG10" s="84">
        <f t="shared" ca="1" si="1"/>
        <v>0</v>
      </c>
      <c r="AH10" s="84">
        <f t="shared" ca="1" si="1"/>
        <v>0</v>
      </c>
      <c r="AI10" s="84">
        <f t="shared" ca="1" si="1"/>
        <v>0</v>
      </c>
      <c r="AJ10" s="84">
        <f t="shared" ca="1" si="1"/>
        <v>0</v>
      </c>
      <c r="AK10" s="84">
        <f t="shared" ca="1" si="1"/>
        <v>0</v>
      </c>
      <c r="AL10" s="84">
        <f t="shared" ca="1" si="1"/>
        <v>0</v>
      </c>
      <c r="AM10" s="84">
        <f t="shared" ca="1" si="1"/>
        <v>0</v>
      </c>
      <c r="AN10" s="84"/>
      <c r="AO10" s="84"/>
      <c r="AP10" s="84"/>
    </row>
    <row r="11" spans="1:46">
      <c r="B11" s="11" t="s">
        <v>43</v>
      </c>
      <c r="F11" s="28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F11" s="287">
        <f t="shared" si="1"/>
        <v>0</v>
      </c>
      <c r="AG11" s="84">
        <f t="shared" ca="1" si="1"/>
        <v>0</v>
      </c>
      <c r="AH11" s="84">
        <f t="shared" ca="1" si="1"/>
        <v>0</v>
      </c>
      <c r="AI11" s="84">
        <f t="shared" ca="1" si="1"/>
        <v>0</v>
      </c>
      <c r="AJ11" s="84">
        <f t="shared" ca="1" si="1"/>
        <v>0</v>
      </c>
      <c r="AK11" s="84">
        <f t="shared" ca="1" si="1"/>
        <v>0</v>
      </c>
      <c r="AL11" s="84">
        <f t="shared" ca="1" si="1"/>
        <v>0</v>
      </c>
      <c r="AM11" s="84">
        <f t="shared" ca="1" si="1"/>
        <v>0</v>
      </c>
      <c r="AN11" s="84"/>
      <c r="AO11" s="84"/>
      <c r="AP11" s="84"/>
    </row>
    <row r="12" spans="1:46">
      <c r="B12" s="11" t="s">
        <v>113</v>
      </c>
      <c r="F12" s="281">
        <f>('[1]Balance Sheet'!$B$13+'[1]Balance Sheet'!$B$14+'[1]Balance Sheet'!$B$18)/10^6</f>
        <v>0.80200995999999991</v>
      </c>
      <c r="G12" s="21">
        <f>'P&amp;L'!F13*payable_days/Assumptions!$D$300</f>
        <v>0.11695833333333333</v>
      </c>
      <c r="H12" s="21">
        <f ca="1">'P&amp;L'!G13*payable_days/Assumptions!$D$300</f>
        <v>0.23391666666666666</v>
      </c>
      <c r="I12" s="21">
        <f ca="1">'P&amp;L'!H13*payable_days/Assumptions!$D$300</f>
        <v>0.35087500000000005</v>
      </c>
      <c r="J12" s="21">
        <f ca="1">'P&amp;L'!I13*payable_days/Assumptions!$D$300</f>
        <v>0.38591875000000003</v>
      </c>
      <c r="K12" s="21">
        <f ca="1">'P&amp;L'!J13*payable_days/Assumptions!$D$300</f>
        <v>0.38591875000000003</v>
      </c>
      <c r="L12" s="21">
        <f ca="1">'P&amp;L'!K13*payable_days/Assumptions!$D$300</f>
        <v>0.39760000000000001</v>
      </c>
      <c r="M12" s="21">
        <f ca="1">'P&amp;L'!L13*payable_days/Assumptions!$D$300</f>
        <v>8.2165569791666666</v>
      </c>
      <c r="N12" s="21">
        <f ca="1">'P&amp;L'!M13*payable_days/Assumptions!$D$300</f>
        <v>12.860443058749999</v>
      </c>
      <c r="O12" s="21">
        <f ca="1">'P&amp;L'!N13*payable_days/Assumptions!$D$300</f>
        <v>13.083953926458337</v>
      </c>
      <c r="P12" s="21">
        <f ca="1">'P&amp;L'!O13*payable_days/Assumptions!$D$300</f>
        <v>20.348742131739584</v>
      </c>
      <c r="Q12" s="21">
        <f ca="1">'P&amp;L'!P13*payable_days/Assumptions!$D$300</f>
        <v>21.736614050229164</v>
      </c>
      <c r="R12" s="21">
        <f ca="1">'P&amp;L'!Q13*payable_days/Assumptions!$D$300</f>
        <v>22.491013822375002</v>
      </c>
      <c r="S12" s="21">
        <f ca="1">'P&amp;L'!R13*payable_days/Assumptions!$D$300</f>
        <v>36.079964058833333</v>
      </c>
      <c r="T12" s="21">
        <f ca="1">'P&amp;L'!S13*payable_days/Assumptions!$D$300</f>
        <v>51.272679795968763</v>
      </c>
      <c r="U12" s="21">
        <f ca="1">'P&amp;L'!T13*payable_days/Assumptions!$D$300</f>
        <v>52.063667643604177</v>
      </c>
      <c r="V12" s="21">
        <f ca="1">'P&amp;L'!U13*payable_days/Assumptions!$D$300</f>
        <v>53.245968416375007</v>
      </c>
      <c r="W12" s="21">
        <f ca="1">'P&amp;L'!V13*payable_days/Assumptions!$D$300</f>
        <v>54.20104480525</v>
      </c>
      <c r="X12" s="21">
        <f ca="1">'P&amp;L'!W13*payable_days/Assumptions!$D$300</f>
        <v>74.387002734479168</v>
      </c>
      <c r="Y12" s="21">
        <f ca="1">'P&amp;L'!X13*payable_days/Assumptions!$D$300</f>
        <v>75.87542115052085</v>
      </c>
      <c r="Z12" s="21">
        <f ca="1">'P&amp;L'!Y13*payable_days/Assumptions!$D$300</f>
        <v>78.123803651104168</v>
      </c>
      <c r="AA12" s="21">
        <f ca="1">'P&amp;L'!Z13*payable_days/Assumptions!$D$300</f>
        <v>79.946382938333343</v>
      </c>
      <c r="AB12" s="21">
        <f ca="1">'P&amp;L'!AA13*payable_days/Assumptions!$D$300</f>
        <v>105.6280414205625</v>
      </c>
      <c r="AC12" s="21">
        <f ca="1">'P&amp;L'!AB13*payable_days/Assumptions!$D$300</f>
        <v>108.24100777014584</v>
      </c>
      <c r="AD12" s="21">
        <f ca="1">'P&amp;L'!AC13*payable_days/Assumptions!$D$300</f>
        <v>112.0273718588646</v>
      </c>
      <c r="AF12" s="287">
        <f t="shared" si="1"/>
        <v>0.80200995999999991</v>
      </c>
      <c r="AG12" s="84">
        <f t="shared" ca="1" si="1"/>
        <v>0.38591875000000003</v>
      </c>
      <c r="AH12" s="84">
        <f t="shared" ca="1" si="1"/>
        <v>12.860443058749999</v>
      </c>
      <c r="AI12" s="84">
        <f t="shared" ca="1" si="1"/>
        <v>22.491013822375002</v>
      </c>
      <c r="AJ12" s="84">
        <f t="shared" ca="1" si="1"/>
        <v>53.245968416375007</v>
      </c>
      <c r="AK12" s="84">
        <f t="shared" ca="1" si="1"/>
        <v>78.123803651104168</v>
      </c>
      <c r="AL12" s="84">
        <f t="shared" ca="1" si="1"/>
        <v>112.0273718588646</v>
      </c>
      <c r="AM12" s="84">
        <f t="shared" ca="1" si="1"/>
        <v>0</v>
      </c>
      <c r="AN12" s="84"/>
      <c r="AO12" s="84"/>
      <c r="AP12" s="84"/>
    </row>
    <row r="13" spans="1:46">
      <c r="B13" s="11" t="s">
        <v>114</v>
      </c>
      <c r="F13" s="281">
        <f>('[1]Balance Sheet'!$B$15+'[1]Balance Sheet'!$B$16+'[1]Balance Sheet'!$B$17)/10^6</f>
        <v>0.88276105000000005</v>
      </c>
      <c r="G13" s="21">
        <f>F13</f>
        <v>0.88276105000000005</v>
      </c>
      <c r="H13" s="21">
        <f t="shared" ref="H13:AD13" si="2">G13</f>
        <v>0.88276105000000005</v>
      </c>
      <c r="I13" s="21">
        <f t="shared" si="2"/>
        <v>0.88276105000000005</v>
      </c>
      <c r="J13" s="21">
        <f t="shared" si="2"/>
        <v>0.88276105000000005</v>
      </c>
      <c r="K13" s="21">
        <f t="shared" si="2"/>
        <v>0.88276105000000005</v>
      </c>
      <c r="L13" s="21">
        <f t="shared" si="2"/>
        <v>0.88276105000000005</v>
      </c>
      <c r="M13" s="21">
        <f t="shared" si="2"/>
        <v>0.88276105000000005</v>
      </c>
      <c r="N13" s="21">
        <f t="shared" si="2"/>
        <v>0.88276105000000005</v>
      </c>
      <c r="O13" s="21">
        <f t="shared" si="2"/>
        <v>0.88276105000000005</v>
      </c>
      <c r="P13" s="21">
        <f t="shared" si="2"/>
        <v>0.88276105000000005</v>
      </c>
      <c r="Q13" s="21">
        <f t="shared" si="2"/>
        <v>0.88276105000000005</v>
      </c>
      <c r="R13" s="21">
        <f t="shared" si="2"/>
        <v>0.88276105000000005</v>
      </c>
      <c r="S13" s="21">
        <f t="shared" si="2"/>
        <v>0.88276105000000005</v>
      </c>
      <c r="T13" s="21">
        <f t="shared" si="2"/>
        <v>0.88276105000000005</v>
      </c>
      <c r="U13" s="21">
        <f t="shared" si="2"/>
        <v>0.88276105000000005</v>
      </c>
      <c r="V13" s="21">
        <f t="shared" si="2"/>
        <v>0.88276105000000005</v>
      </c>
      <c r="W13" s="21">
        <f t="shared" si="2"/>
        <v>0.88276105000000005</v>
      </c>
      <c r="X13" s="21">
        <f t="shared" si="2"/>
        <v>0.88276105000000005</v>
      </c>
      <c r="Y13" s="21">
        <f t="shared" si="2"/>
        <v>0.88276105000000005</v>
      </c>
      <c r="Z13" s="21">
        <f t="shared" si="2"/>
        <v>0.88276105000000005</v>
      </c>
      <c r="AA13" s="21">
        <f t="shared" si="2"/>
        <v>0.88276105000000005</v>
      </c>
      <c r="AB13" s="21">
        <f t="shared" si="2"/>
        <v>0.88276105000000005</v>
      </c>
      <c r="AC13" s="21">
        <f t="shared" si="2"/>
        <v>0.88276105000000005</v>
      </c>
      <c r="AD13" s="21">
        <f t="shared" si="2"/>
        <v>0.88276105000000005</v>
      </c>
      <c r="AF13" s="287">
        <f t="shared" si="1"/>
        <v>0.88276105000000005</v>
      </c>
      <c r="AG13" s="84">
        <f t="shared" ca="1" si="1"/>
        <v>0.88276105000000005</v>
      </c>
      <c r="AH13" s="84">
        <f t="shared" ca="1" si="1"/>
        <v>0.88276105000000005</v>
      </c>
      <c r="AI13" s="84">
        <f t="shared" ca="1" si="1"/>
        <v>0.88276105000000005</v>
      </c>
      <c r="AJ13" s="84">
        <f t="shared" ca="1" si="1"/>
        <v>0.88276105000000005</v>
      </c>
      <c r="AK13" s="84">
        <f t="shared" ca="1" si="1"/>
        <v>0.88276105000000005</v>
      </c>
      <c r="AL13" s="84">
        <f t="shared" ca="1" si="1"/>
        <v>0.88276105000000005</v>
      </c>
      <c r="AM13" s="84">
        <f t="shared" ca="1" si="1"/>
        <v>0</v>
      </c>
      <c r="AN13" s="84"/>
      <c r="AO13" s="84"/>
      <c r="AP13" s="84"/>
    </row>
    <row r="14" spans="1:46">
      <c r="B14" s="11" t="s">
        <v>115</v>
      </c>
      <c r="F14" s="281">
        <f>'[1]Balance Sheet'!$B$12/10^6</f>
        <v>6.7500000000000004E-2</v>
      </c>
      <c r="G14" s="21">
        <f>F14</f>
        <v>6.7500000000000004E-2</v>
      </c>
      <c r="H14" s="21">
        <f t="shared" ref="H14:AD14" si="3">G14</f>
        <v>6.7500000000000004E-2</v>
      </c>
      <c r="I14" s="21">
        <f t="shared" si="3"/>
        <v>6.7500000000000004E-2</v>
      </c>
      <c r="J14" s="21">
        <f t="shared" si="3"/>
        <v>6.7500000000000004E-2</v>
      </c>
      <c r="K14" s="21">
        <f t="shared" si="3"/>
        <v>6.7500000000000004E-2</v>
      </c>
      <c r="L14" s="21">
        <f t="shared" si="3"/>
        <v>6.7500000000000004E-2</v>
      </c>
      <c r="M14" s="21">
        <f t="shared" si="3"/>
        <v>6.7500000000000004E-2</v>
      </c>
      <c r="N14" s="21">
        <f t="shared" si="3"/>
        <v>6.7500000000000004E-2</v>
      </c>
      <c r="O14" s="21">
        <f t="shared" si="3"/>
        <v>6.7500000000000004E-2</v>
      </c>
      <c r="P14" s="21">
        <f t="shared" si="3"/>
        <v>6.7500000000000004E-2</v>
      </c>
      <c r="Q14" s="21">
        <f t="shared" si="3"/>
        <v>6.7500000000000004E-2</v>
      </c>
      <c r="R14" s="21">
        <f t="shared" si="3"/>
        <v>6.7500000000000004E-2</v>
      </c>
      <c r="S14" s="21">
        <f t="shared" si="3"/>
        <v>6.7500000000000004E-2</v>
      </c>
      <c r="T14" s="21">
        <f t="shared" si="3"/>
        <v>6.7500000000000004E-2</v>
      </c>
      <c r="U14" s="21">
        <f t="shared" si="3"/>
        <v>6.7500000000000004E-2</v>
      </c>
      <c r="V14" s="21">
        <f t="shared" si="3"/>
        <v>6.7500000000000004E-2</v>
      </c>
      <c r="W14" s="21">
        <f t="shared" si="3"/>
        <v>6.7500000000000004E-2</v>
      </c>
      <c r="X14" s="21">
        <f t="shared" si="3"/>
        <v>6.7500000000000004E-2</v>
      </c>
      <c r="Y14" s="21">
        <f t="shared" si="3"/>
        <v>6.7500000000000004E-2</v>
      </c>
      <c r="Z14" s="21">
        <f t="shared" si="3"/>
        <v>6.7500000000000004E-2</v>
      </c>
      <c r="AA14" s="21">
        <f t="shared" si="3"/>
        <v>6.7500000000000004E-2</v>
      </c>
      <c r="AB14" s="21">
        <f t="shared" si="3"/>
        <v>6.7500000000000004E-2</v>
      </c>
      <c r="AC14" s="21">
        <f t="shared" si="3"/>
        <v>6.7500000000000004E-2</v>
      </c>
      <c r="AD14" s="21">
        <f t="shared" si="3"/>
        <v>6.7500000000000004E-2</v>
      </c>
      <c r="AF14" s="287">
        <f t="shared" si="1"/>
        <v>6.7500000000000004E-2</v>
      </c>
      <c r="AG14" s="84">
        <f t="shared" ca="1" si="1"/>
        <v>6.7500000000000004E-2</v>
      </c>
      <c r="AH14" s="84">
        <f t="shared" ca="1" si="1"/>
        <v>6.7500000000000004E-2</v>
      </c>
      <c r="AI14" s="84">
        <f t="shared" ca="1" si="1"/>
        <v>6.7500000000000004E-2</v>
      </c>
      <c r="AJ14" s="84">
        <f t="shared" ca="1" si="1"/>
        <v>6.7500000000000004E-2</v>
      </c>
      <c r="AK14" s="84">
        <f t="shared" ca="1" si="1"/>
        <v>6.7500000000000004E-2</v>
      </c>
      <c r="AL14" s="84">
        <f t="shared" ca="1" si="1"/>
        <v>6.7500000000000004E-2</v>
      </c>
      <c r="AM14" s="84">
        <f t="shared" ca="1" si="1"/>
        <v>0</v>
      </c>
      <c r="AN14" s="84"/>
      <c r="AO14" s="84"/>
      <c r="AP14" s="84"/>
    </row>
    <row r="15" spans="1:46">
      <c r="B15" s="11" t="s">
        <v>270</v>
      </c>
      <c r="F15" s="283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F15" s="287">
        <f t="shared" si="1"/>
        <v>0</v>
      </c>
      <c r="AG15" s="84">
        <f t="shared" ca="1" si="1"/>
        <v>0</v>
      </c>
      <c r="AH15" s="84">
        <f t="shared" ca="1" si="1"/>
        <v>0</v>
      </c>
      <c r="AI15" s="84">
        <f t="shared" ca="1" si="1"/>
        <v>0</v>
      </c>
      <c r="AJ15" s="84">
        <f t="shared" ca="1" si="1"/>
        <v>0</v>
      </c>
      <c r="AK15" s="84">
        <f t="shared" ca="1" si="1"/>
        <v>0</v>
      </c>
      <c r="AL15" s="84">
        <f t="shared" ca="1" si="1"/>
        <v>0</v>
      </c>
      <c r="AM15" s="84">
        <f t="shared" ca="1" si="1"/>
        <v>0</v>
      </c>
      <c r="AN15" s="84"/>
      <c r="AO15" s="84"/>
      <c r="AP15" s="84"/>
    </row>
    <row r="16" spans="1:46">
      <c r="F16" s="283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F16" s="287">
        <f t="shared" si="1"/>
        <v>0</v>
      </c>
      <c r="AG16" s="84">
        <f t="shared" ca="1" si="1"/>
        <v>0</v>
      </c>
      <c r="AH16" s="84">
        <f t="shared" ca="1" si="1"/>
        <v>0</v>
      </c>
      <c r="AI16" s="84">
        <f t="shared" ca="1" si="1"/>
        <v>0</v>
      </c>
      <c r="AJ16" s="84">
        <f t="shared" ca="1" si="1"/>
        <v>0</v>
      </c>
      <c r="AK16" s="84">
        <f t="shared" ca="1" si="1"/>
        <v>0</v>
      </c>
      <c r="AL16" s="84">
        <f t="shared" ca="1" si="1"/>
        <v>0</v>
      </c>
      <c r="AM16" s="84">
        <f t="shared" ca="1" si="1"/>
        <v>0</v>
      </c>
      <c r="AN16" s="84"/>
      <c r="AO16" s="84"/>
      <c r="AP16" s="84"/>
    </row>
    <row r="17" spans="1:42" s="29" customFormat="1">
      <c r="A17"/>
      <c r="B17" s="29" t="s">
        <v>142</v>
      </c>
      <c r="F17" s="284">
        <f>SUM(F6:F16)</f>
        <v>4.0997000100000003</v>
      </c>
      <c r="G17" s="30">
        <f t="shared" ref="G17:AD17" ca="1" si="4">SUM(G6:G16)</f>
        <v>26.166007308233333</v>
      </c>
      <c r="H17" s="30">
        <f t="shared" ca="1" si="4"/>
        <v>49.238299341841667</v>
      </c>
      <c r="I17" s="30">
        <f t="shared" ca="1" si="4"/>
        <v>61.901090695786245</v>
      </c>
      <c r="J17" s="30">
        <f t="shared" ca="1" si="4"/>
        <v>50.448005712630497</v>
      </c>
      <c r="K17" s="30">
        <f t="shared" ca="1" si="4"/>
        <v>75.85469887695767</v>
      </c>
      <c r="L17" s="30">
        <f t="shared" ca="1" si="4"/>
        <v>106.59850688275181</v>
      </c>
      <c r="M17" s="30">
        <f t="shared" ca="1" si="4"/>
        <v>175.78759652148884</v>
      </c>
      <c r="N17" s="30">
        <f t="shared" ca="1" si="4"/>
        <v>229.02375011836213</v>
      </c>
      <c r="O17" s="30">
        <f t="shared" ca="1" si="4"/>
        <v>289.65605115266283</v>
      </c>
      <c r="P17" s="30">
        <f t="shared" ca="1" si="4"/>
        <v>363.52657326243377</v>
      </c>
      <c r="Q17" s="30">
        <f t="shared" ca="1" si="4"/>
        <v>434.33784069739761</v>
      </c>
      <c r="R17" s="30">
        <f t="shared" ca="1" si="4"/>
        <v>558.309262602643</v>
      </c>
      <c r="S17" s="30">
        <f t="shared" ca="1" si="4"/>
        <v>756.76981745829994</v>
      </c>
      <c r="T17" s="30">
        <f t="shared" ca="1" si="4"/>
        <v>959.78825818900725</v>
      </c>
      <c r="U17" s="30">
        <f t="shared" ca="1" si="4"/>
        <v>1152.9705275239344</v>
      </c>
      <c r="V17" s="30">
        <f t="shared" ca="1" si="4"/>
        <v>1348.5417595693198</v>
      </c>
      <c r="W17" s="30">
        <f t="shared" ca="1" si="4"/>
        <v>1626.3320480597229</v>
      </c>
      <c r="X17" s="30">
        <f t="shared" ca="1" si="4"/>
        <v>1929.9885927746918</v>
      </c>
      <c r="Y17" s="30">
        <f t="shared" ca="1" si="4"/>
        <v>2223.8516518104898</v>
      </c>
      <c r="Z17" s="30">
        <f t="shared" ca="1" si="4"/>
        <v>2523.8782768425526</v>
      </c>
      <c r="AA17" s="30">
        <f t="shared" ca="1" si="4"/>
        <v>2928.3256048032781</v>
      </c>
      <c r="AB17" s="30">
        <f t="shared" ca="1" si="4"/>
        <v>3367.8433695059875</v>
      </c>
      <c r="AC17" s="30">
        <f t="shared" ca="1" si="4"/>
        <v>3799.459824028138</v>
      </c>
      <c r="AD17" s="30">
        <f t="shared" ca="1" si="4"/>
        <v>4243.1759042193844</v>
      </c>
      <c r="AE17" s="35"/>
      <c r="AF17" s="284">
        <f t="shared" ref="AF17:AM17" si="5">SUM(AF6:AF16)</f>
        <v>4.0997000100000003</v>
      </c>
      <c r="AG17" s="30">
        <f t="shared" ca="1" si="5"/>
        <v>50.448005712630497</v>
      </c>
      <c r="AH17" s="30">
        <f t="shared" ca="1" si="5"/>
        <v>229.02375011836213</v>
      </c>
      <c r="AI17" s="30">
        <f t="shared" ca="1" si="5"/>
        <v>558.309262602643</v>
      </c>
      <c r="AJ17" s="30">
        <f t="shared" ca="1" si="5"/>
        <v>1348.5417595693198</v>
      </c>
      <c r="AK17" s="30">
        <f t="shared" ca="1" si="5"/>
        <v>2523.8782768425526</v>
      </c>
      <c r="AL17" s="30">
        <f t="shared" ca="1" si="5"/>
        <v>4243.1759042193844</v>
      </c>
      <c r="AM17" s="30">
        <f t="shared" ca="1" si="5"/>
        <v>0</v>
      </c>
      <c r="AN17" s="30"/>
      <c r="AO17" s="30"/>
      <c r="AP17" s="30"/>
    </row>
    <row r="18" spans="1:42">
      <c r="F18" s="285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F18" s="287"/>
      <c r="AG18" s="84"/>
      <c r="AH18" s="84"/>
      <c r="AI18" s="84"/>
      <c r="AJ18" s="84"/>
      <c r="AK18" s="84"/>
      <c r="AL18" s="84"/>
      <c r="AM18" s="84"/>
      <c r="AN18" s="84"/>
      <c r="AO18" s="84"/>
      <c r="AP18" s="84"/>
    </row>
    <row r="19" spans="1:42" s="6" customFormat="1">
      <c r="A19" s="1"/>
      <c r="B19" s="6" t="s">
        <v>108</v>
      </c>
      <c r="F19" s="286"/>
      <c r="G19" s="91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20"/>
      <c r="AF19" s="287"/>
      <c r="AG19" s="84"/>
      <c r="AH19" s="84"/>
      <c r="AI19" s="84"/>
      <c r="AJ19" s="84"/>
      <c r="AK19" s="84"/>
      <c r="AL19" s="84"/>
      <c r="AM19" s="84"/>
      <c r="AN19" s="84"/>
      <c r="AO19" s="84"/>
      <c r="AP19" s="84"/>
    </row>
    <row r="20" spans="1:42">
      <c r="B20" s="11" t="s">
        <v>1</v>
      </c>
      <c r="C20" s="11"/>
      <c r="F20" s="281">
        <v>0</v>
      </c>
      <c r="G20" s="21">
        <f ca="1">Capex!G46</f>
        <v>0.55495740550000006</v>
      </c>
      <c r="H20" s="21">
        <f ca="1">Capex!H46</f>
        <v>0.87759676667500008</v>
      </c>
      <c r="I20" s="21">
        <f ca="1">Capex!I46</f>
        <v>1.6234161584862503</v>
      </c>
      <c r="J20" s="21">
        <f ca="1">Capex!J46</f>
        <v>16.643291006830502</v>
      </c>
      <c r="K20" s="21">
        <f ca="1">Capex!K46</f>
        <v>38.074909112957677</v>
      </c>
      <c r="L20" s="21">
        <f ca="1">Capex!L46</f>
        <v>59.997715204936995</v>
      </c>
      <c r="M20" s="21">
        <f ca="1">Capex!M46</f>
        <v>82.338037146208819</v>
      </c>
      <c r="N20" s="21">
        <f ca="1">Capex!N46</f>
        <v>105.03325346916458</v>
      </c>
      <c r="O20" s="21">
        <f ca="1">Capex!O46</f>
        <v>128.03013577859227</v>
      </c>
      <c r="P20" s="21">
        <f ca="1">Capex!P46</f>
        <v>151.28343979451077</v>
      </c>
      <c r="Q20" s="21">
        <f ca="1">Capex!Q46</f>
        <v>174.7547077384863</v>
      </c>
      <c r="R20" s="21">
        <f ca="1">Capex!R46</f>
        <v>198.4112503619117</v>
      </c>
      <c r="S20" s="21">
        <f ca="1">Capex!S46</f>
        <v>222.22528166995582</v>
      </c>
      <c r="T20" s="21">
        <f ca="1">Capex!T46</f>
        <v>246.17318343683505</v>
      </c>
      <c r="U20" s="21">
        <f ca="1">Capex!U46</f>
        <v>270.23488004371058</v>
      </c>
      <c r="V20" s="21">
        <f ca="1">Capex!V46</f>
        <v>294.39330709081975</v>
      </c>
      <c r="W20" s="21">
        <f ca="1">Capex!W46</f>
        <v>318.63395971770842</v>
      </c>
      <c r="X20" s="21">
        <f ca="1">Capex!X46</f>
        <v>342.94450867535096</v>
      </c>
      <c r="Y20" s="21">
        <f ca="1">Capex!Y46</f>
        <v>367.3144739873772</v>
      </c>
      <c r="Z20" s="21">
        <f ca="1">Capex!Z46</f>
        <v>391.73494756204127</v>
      </c>
      <c r="AA20" s="21">
        <f ca="1">Capex!AA46</f>
        <v>416.1983574123239</v>
      </c>
      <c r="AB20" s="21">
        <f ca="1">Capex!AB46</f>
        <v>440.6982672429495</v>
      </c>
      <c r="AC20" s="21">
        <f ca="1">Capex!AC46</f>
        <v>465.22920609928184</v>
      </c>
      <c r="AD20" s="21">
        <f ca="1">Capex!AD46</f>
        <v>489.78652356881997</v>
      </c>
      <c r="AF20" s="287">
        <f t="shared" ref="AF20:AM25" si="6">IFERROR(HLOOKUP(AF$2,$F$4:$AD$26,ROW($B20)-ROW($B$4)+1,FALSE),0)</f>
        <v>0</v>
      </c>
      <c r="AG20" s="84">
        <f t="shared" ca="1" si="6"/>
        <v>16.643291006830502</v>
      </c>
      <c r="AH20" s="84">
        <f t="shared" ca="1" si="6"/>
        <v>105.03325346916458</v>
      </c>
      <c r="AI20" s="84">
        <f t="shared" ca="1" si="6"/>
        <v>198.4112503619117</v>
      </c>
      <c r="AJ20" s="84">
        <f t="shared" ca="1" si="6"/>
        <v>294.39330709081975</v>
      </c>
      <c r="AK20" s="84">
        <f t="shared" ca="1" si="6"/>
        <v>391.73494756204127</v>
      </c>
      <c r="AL20" s="84">
        <f t="shared" ca="1" si="6"/>
        <v>489.78652356881997</v>
      </c>
      <c r="AM20" s="84">
        <f t="shared" ca="1" si="6"/>
        <v>0</v>
      </c>
      <c r="AN20" s="84"/>
      <c r="AO20" s="84"/>
      <c r="AP20" s="84"/>
    </row>
    <row r="21" spans="1:42">
      <c r="B21" s="11" t="s">
        <v>25</v>
      </c>
      <c r="F21" s="281">
        <f>'[1]Balance Sheet'!$F$9/10^6</f>
        <v>0.29782103000000004</v>
      </c>
      <c r="G21" s="21">
        <f ca="1">Capex!G47</f>
        <v>2.8560000000000003</v>
      </c>
      <c r="H21" s="21">
        <f ca="1">Capex!H47</f>
        <v>5.2836000000000007</v>
      </c>
      <c r="I21" s="21">
        <f ca="1">Capex!I47</f>
        <v>9.1320599999999992</v>
      </c>
      <c r="J21" s="21">
        <f ca="1">Capex!J47</f>
        <v>14.442231000000003</v>
      </c>
      <c r="K21" s="21">
        <f ca="1">Capex!K47</f>
        <v>18.955876350000004</v>
      </c>
      <c r="L21" s="21">
        <f ca="1">Capex!L47</f>
        <v>22.792474897500007</v>
      </c>
      <c r="M21" s="21">
        <f ca="1">Capex!M47</f>
        <v>26.053583662875006</v>
      </c>
      <c r="N21" s="21">
        <f ca="1">Capex!N47</f>
        <v>29.303697013443756</v>
      </c>
      <c r="O21" s="21">
        <f ca="1">Capex!O47</f>
        <v>32.066293361427192</v>
      </c>
      <c r="P21" s="21">
        <f ca="1">Capex!P47</f>
        <v>34.414500257213113</v>
      </c>
      <c r="Q21" s="21">
        <f ca="1">Capex!Q47</f>
        <v>36.410476118631152</v>
      </c>
      <c r="R21" s="21">
        <f ca="1">Capex!R47</f>
        <v>38.62066879783648</v>
      </c>
      <c r="S21" s="21">
        <f ca="1">Capex!S47</f>
        <v>40.499332575161006</v>
      </c>
      <c r="T21" s="21">
        <f ca="1">Capex!T47</f>
        <v>42.096196785886853</v>
      </c>
      <c r="U21" s="21">
        <f ca="1">Capex!U47</f>
        <v>43.453531365003826</v>
      </c>
      <c r="V21" s="21">
        <f ca="1">Capex!V47</f>
        <v>45.159016066263248</v>
      </c>
      <c r="W21" s="21">
        <f ca="1">Capex!W47</f>
        <v>46.608678062333766</v>
      </c>
      <c r="X21" s="21">
        <f ca="1">Capex!X47</f>
        <v>47.840890758993723</v>
      </c>
      <c r="Y21" s="21">
        <f ca="1">Capex!Y47</f>
        <v>48.888271551154673</v>
      </c>
      <c r="Z21" s="21">
        <f ca="1">Capex!Z47</f>
        <v>50.371336017284762</v>
      </c>
      <c r="AA21" s="21">
        <f ca="1">Capex!AA47</f>
        <v>51.631940813495333</v>
      </c>
      <c r="AB21" s="21">
        <f ca="1">Capex!AB47</f>
        <v>52.703454890274315</v>
      </c>
      <c r="AC21" s="21">
        <f ca="1">Capex!AC47</f>
        <v>53.614241855536449</v>
      </c>
      <c r="AD21" s="21">
        <f ca="1">Capex!AD47</f>
        <v>55.025370314241684</v>
      </c>
      <c r="AF21" s="287">
        <f t="shared" si="6"/>
        <v>0.29782103000000004</v>
      </c>
      <c r="AG21" s="84">
        <f t="shared" ca="1" si="6"/>
        <v>14.442231000000003</v>
      </c>
      <c r="AH21" s="84">
        <f t="shared" ca="1" si="6"/>
        <v>29.303697013443756</v>
      </c>
      <c r="AI21" s="84">
        <f t="shared" ca="1" si="6"/>
        <v>38.62066879783648</v>
      </c>
      <c r="AJ21" s="84">
        <f t="shared" ca="1" si="6"/>
        <v>45.159016066263248</v>
      </c>
      <c r="AK21" s="84">
        <f t="shared" ca="1" si="6"/>
        <v>50.371336017284762</v>
      </c>
      <c r="AL21" s="84">
        <f t="shared" ca="1" si="6"/>
        <v>55.025370314241684</v>
      </c>
      <c r="AM21" s="84">
        <f t="shared" ca="1" si="6"/>
        <v>0</v>
      </c>
      <c r="AN21" s="84"/>
      <c r="AO21" s="84"/>
      <c r="AP21" s="84"/>
    </row>
    <row r="22" spans="1:42">
      <c r="B22" s="2" t="s">
        <v>110</v>
      </c>
      <c r="F22" s="281">
        <f>SUM('[1]Balance Sheet'!$E$14:$E$15)/10^6</f>
        <v>0.55708180000000007</v>
      </c>
      <c r="G22" s="21">
        <f ca="1">F22+CashFlow!G22</f>
        <v>19.273990762733334</v>
      </c>
      <c r="H22" s="21">
        <f ca="1">G22+CashFlow!H22</f>
        <v>38.196043435166665</v>
      </c>
      <c r="I22" s="21">
        <f ca="1">H22+CashFlow!I22</f>
        <v>44.864555397299995</v>
      </c>
      <c r="J22" s="21">
        <f ca="1">I22+CashFlow!J22</f>
        <v>12.241424565799988</v>
      </c>
      <c r="K22" s="21">
        <f ca="1">J22+CashFlow!K22</f>
        <v>11.702854273999996</v>
      </c>
      <c r="L22" s="21">
        <f ca="1">K22+CashFlow!L22</f>
        <v>16.617257640314811</v>
      </c>
      <c r="M22" s="21">
        <f ca="1">L22+CashFlow!M22</f>
        <v>12.96373657240504</v>
      </c>
      <c r="N22" s="21">
        <f ca="1">M22+CashFlow!N22</f>
        <v>12.2114165557538</v>
      </c>
      <c r="O22" s="21">
        <f ca="1">N22+CashFlow!O22</f>
        <v>45.734823382643349</v>
      </c>
      <c r="P22" s="21">
        <f ca="1">O22+CashFlow!P22</f>
        <v>50.056869046209918</v>
      </c>
      <c r="Q22" s="21">
        <f ca="1">P22+CashFlow!Q22</f>
        <v>86.410169063280165</v>
      </c>
      <c r="R22" s="21">
        <f ca="1">Q22+CashFlow!R22</f>
        <v>179.95825114489486</v>
      </c>
      <c r="S22" s="21">
        <f ca="1">R22+CashFlow!S22</f>
        <v>270.48707046518319</v>
      </c>
      <c r="T22" s="21">
        <f ca="1">S22+CashFlow!T22</f>
        <v>356.16115634078528</v>
      </c>
      <c r="U22" s="21">
        <f ca="1">T22+CashFlow!U22</f>
        <v>519.14935984421959</v>
      </c>
      <c r="V22" s="21">
        <f ca="1">U22+CashFlow!V22</f>
        <v>681.7162396102367</v>
      </c>
      <c r="W22" s="21">
        <f ca="1">V22+CashFlow!W22</f>
        <v>928.05184825568074</v>
      </c>
      <c r="X22" s="21">
        <f ca="1">W22+CashFlow!X22</f>
        <v>1084.185344615347</v>
      </c>
      <c r="Y22" s="21">
        <f ca="1">X22+CashFlow!Y22</f>
        <v>1343.016714556958</v>
      </c>
      <c r="Z22" s="21">
        <f ca="1">Y22+CashFlow!Z22</f>
        <v>1603.563590872227</v>
      </c>
      <c r="AA22" s="21">
        <f ca="1">Z22+CashFlow!AA22</f>
        <v>1971.2877737574588</v>
      </c>
      <c r="AB22" s="21">
        <f ca="1">AA22+CashFlow!AB22</f>
        <v>2230.0471770037639</v>
      </c>
      <c r="AC22" s="21">
        <f ca="1">AB22+CashFlow!AC22</f>
        <v>2619.81648744432</v>
      </c>
      <c r="AD22" s="21">
        <f ca="1">AC22+CashFlow!AD22</f>
        <v>3014.6976995378236</v>
      </c>
      <c r="AF22" s="287">
        <f t="shared" si="6"/>
        <v>0.55708180000000007</v>
      </c>
      <c r="AG22" s="84">
        <f t="shared" ca="1" si="6"/>
        <v>12.241424565799988</v>
      </c>
      <c r="AH22" s="84">
        <f t="shared" ca="1" si="6"/>
        <v>12.2114165557538</v>
      </c>
      <c r="AI22" s="84">
        <f t="shared" ca="1" si="6"/>
        <v>179.95825114489486</v>
      </c>
      <c r="AJ22" s="84">
        <f t="shared" ca="1" si="6"/>
        <v>681.7162396102367</v>
      </c>
      <c r="AK22" s="84">
        <f t="shared" ca="1" si="6"/>
        <v>1603.563590872227</v>
      </c>
      <c r="AL22" s="84">
        <f t="shared" ca="1" si="6"/>
        <v>3014.6976995378236</v>
      </c>
      <c r="AM22" s="84">
        <f t="shared" ca="1" si="6"/>
        <v>0</v>
      </c>
      <c r="AN22" s="84"/>
      <c r="AO22" s="84"/>
      <c r="AP22" s="84"/>
    </row>
    <row r="23" spans="1:42">
      <c r="B23" s="2" t="s">
        <v>271</v>
      </c>
      <c r="F23" s="281">
        <f>('[1]Balance Sheet'!$E$17+'[1]Balance Sheet'!$E$18)/10^6</f>
        <v>0.90500000000000003</v>
      </c>
      <c r="G23" s="21">
        <f>F23</f>
        <v>0.90500000000000003</v>
      </c>
      <c r="H23" s="21">
        <f t="shared" ref="H23:AD23" si="7">G23</f>
        <v>0.90500000000000003</v>
      </c>
      <c r="I23" s="21">
        <f t="shared" si="7"/>
        <v>0.90500000000000003</v>
      </c>
      <c r="J23" s="21">
        <f t="shared" si="7"/>
        <v>0.90500000000000003</v>
      </c>
      <c r="K23" s="21">
        <f t="shared" si="7"/>
        <v>0.90500000000000003</v>
      </c>
      <c r="L23" s="21">
        <f t="shared" si="7"/>
        <v>0.90500000000000003</v>
      </c>
      <c r="M23" s="21">
        <f t="shared" si="7"/>
        <v>0.90500000000000003</v>
      </c>
      <c r="N23" s="21">
        <f t="shared" si="7"/>
        <v>0.90500000000000003</v>
      </c>
      <c r="O23" s="21">
        <f t="shared" si="7"/>
        <v>0.90500000000000003</v>
      </c>
      <c r="P23" s="21">
        <f t="shared" si="7"/>
        <v>0.90500000000000003</v>
      </c>
      <c r="Q23" s="21">
        <f t="shared" si="7"/>
        <v>0.90500000000000003</v>
      </c>
      <c r="R23" s="21">
        <f t="shared" si="7"/>
        <v>0.90500000000000003</v>
      </c>
      <c r="S23" s="21">
        <f t="shared" si="7"/>
        <v>0.90500000000000003</v>
      </c>
      <c r="T23" s="21">
        <f t="shared" si="7"/>
        <v>0.90500000000000003</v>
      </c>
      <c r="U23" s="21">
        <f t="shared" si="7"/>
        <v>0.90500000000000003</v>
      </c>
      <c r="V23" s="21">
        <f t="shared" si="7"/>
        <v>0.90500000000000003</v>
      </c>
      <c r="W23" s="21">
        <f t="shared" si="7"/>
        <v>0.90500000000000003</v>
      </c>
      <c r="X23" s="21">
        <f t="shared" si="7"/>
        <v>0.90500000000000003</v>
      </c>
      <c r="Y23" s="21">
        <f t="shared" si="7"/>
        <v>0.90500000000000003</v>
      </c>
      <c r="Z23" s="21">
        <f t="shared" si="7"/>
        <v>0.90500000000000003</v>
      </c>
      <c r="AA23" s="21">
        <f t="shared" si="7"/>
        <v>0.90500000000000003</v>
      </c>
      <c r="AB23" s="21">
        <f t="shared" si="7"/>
        <v>0.90500000000000003</v>
      </c>
      <c r="AC23" s="21">
        <f t="shared" si="7"/>
        <v>0.90500000000000003</v>
      </c>
      <c r="AD23" s="21">
        <f t="shared" si="7"/>
        <v>0.90500000000000003</v>
      </c>
      <c r="AF23" s="287">
        <f t="shared" si="6"/>
        <v>0.90500000000000003</v>
      </c>
      <c r="AG23" s="84">
        <f t="shared" ca="1" si="6"/>
        <v>0.90500000000000003</v>
      </c>
      <c r="AH23" s="84">
        <f t="shared" ca="1" si="6"/>
        <v>0.90500000000000003</v>
      </c>
      <c r="AI23" s="84">
        <f t="shared" ca="1" si="6"/>
        <v>0.90500000000000003</v>
      </c>
      <c r="AJ23" s="84">
        <f t="shared" ca="1" si="6"/>
        <v>0.90500000000000003</v>
      </c>
      <c r="AK23" s="84">
        <f t="shared" ca="1" si="6"/>
        <v>0.90500000000000003</v>
      </c>
      <c r="AL23" s="84">
        <f t="shared" ca="1" si="6"/>
        <v>0.90500000000000003</v>
      </c>
      <c r="AM23" s="84">
        <f t="shared" ca="1" si="6"/>
        <v>0</v>
      </c>
      <c r="AN23" s="84"/>
      <c r="AO23" s="84"/>
      <c r="AP23" s="84"/>
    </row>
    <row r="24" spans="1:42">
      <c r="B24" s="2" t="s">
        <v>265</v>
      </c>
      <c r="F24" s="281">
        <f>'[1]Balance Sheet'!$E$13/10^6+('[1]Balance Sheet'!$E$19+'[1]Balance Sheet'!$E$20)/10^6</f>
        <v>1.8060591399999999</v>
      </c>
      <c r="G24" s="21">
        <f>F24</f>
        <v>1.8060591399999999</v>
      </c>
      <c r="H24" s="21">
        <f t="shared" ref="H24:AD24" si="8">G24</f>
        <v>1.8060591399999999</v>
      </c>
      <c r="I24" s="21">
        <f t="shared" si="8"/>
        <v>1.8060591399999999</v>
      </c>
      <c r="J24" s="21">
        <f t="shared" si="8"/>
        <v>1.8060591399999999</v>
      </c>
      <c r="K24" s="21">
        <f t="shared" si="8"/>
        <v>1.8060591399999999</v>
      </c>
      <c r="L24" s="21">
        <f t="shared" si="8"/>
        <v>1.8060591399999999</v>
      </c>
      <c r="M24" s="21">
        <f t="shared" si="8"/>
        <v>1.8060591399999999</v>
      </c>
      <c r="N24" s="21">
        <f t="shared" si="8"/>
        <v>1.8060591399999999</v>
      </c>
      <c r="O24" s="21">
        <f t="shared" si="8"/>
        <v>1.8060591399999999</v>
      </c>
      <c r="P24" s="21">
        <f t="shared" si="8"/>
        <v>1.8060591399999999</v>
      </c>
      <c r="Q24" s="21">
        <f t="shared" si="8"/>
        <v>1.8060591399999999</v>
      </c>
      <c r="R24" s="21">
        <f t="shared" si="8"/>
        <v>1.8060591399999999</v>
      </c>
      <c r="S24" s="21">
        <f t="shared" si="8"/>
        <v>1.8060591399999999</v>
      </c>
      <c r="T24" s="21">
        <f t="shared" si="8"/>
        <v>1.8060591399999999</v>
      </c>
      <c r="U24" s="21">
        <f t="shared" si="8"/>
        <v>1.8060591399999999</v>
      </c>
      <c r="V24" s="21">
        <f t="shared" si="8"/>
        <v>1.8060591399999999</v>
      </c>
      <c r="W24" s="21">
        <f t="shared" si="8"/>
        <v>1.8060591399999999</v>
      </c>
      <c r="X24" s="21">
        <f t="shared" si="8"/>
        <v>1.8060591399999999</v>
      </c>
      <c r="Y24" s="21">
        <f t="shared" si="8"/>
        <v>1.8060591399999999</v>
      </c>
      <c r="Z24" s="21">
        <f t="shared" si="8"/>
        <v>1.8060591399999999</v>
      </c>
      <c r="AA24" s="21">
        <f t="shared" si="8"/>
        <v>1.8060591399999999</v>
      </c>
      <c r="AB24" s="21">
        <f t="shared" si="8"/>
        <v>1.8060591399999999</v>
      </c>
      <c r="AC24" s="21">
        <f t="shared" si="8"/>
        <v>1.8060591399999999</v>
      </c>
      <c r="AD24" s="21">
        <f t="shared" si="8"/>
        <v>1.8060591399999999</v>
      </c>
      <c r="AF24" s="287">
        <f t="shared" si="6"/>
        <v>1.8060591399999999</v>
      </c>
      <c r="AG24" s="84">
        <f t="shared" ca="1" si="6"/>
        <v>1.8060591399999999</v>
      </c>
      <c r="AH24" s="84">
        <f t="shared" ca="1" si="6"/>
        <v>1.8060591399999999</v>
      </c>
      <c r="AI24" s="84">
        <f t="shared" ca="1" si="6"/>
        <v>1.8060591399999999</v>
      </c>
      <c r="AJ24" s="84">
        <f t="shared" ca="1" si="6"/>
        <v>1.8060591399999999</v>
      </c>
      <c r="AK24" s="84">
        <f t="shared" ca="1" si="6"/>
        <v>1.8060591399999999</v>
      </c>
      <c r="AL24" s="84">
        <f t="shared" ca="1" si="6"/>
        <v>1.8060591399999999</v>
      </c>
      <c r="AM24" s="84">
        <f t="shared" ca="1" si="6"/>
        <v>0</v>
      </c>
      <c r="AN24" s="84"/>
      <c r="AO24" s="84"/>
      <c r="AP24" s="84"/>
    </row>
    <row r="25" spans="1:42">
      <c r="B25" s="2" t="s">
        <v>3</v>
      </c>
      <c r="F25" s="281">
        <f>'[1]Balance Sheet'!$F$24/10^6+4.00000006450796E-08</f>
        <v>0.53373804000000069</v>
      </c>
      <c r="G25" s="21">
        <f ca="1">'P&amp;L'!F5*receivable_days/Assumptions!$D$300</f>
        <v>0.77</v>
      </c>
      <c r="H25" s="21">
        <f ca="1">'P&amp;L'!G5*receivable_days/Assumptions!$D$300</f>
        <v>2.17</v>
      </c>
      <c r="I25" s="21">
        <f ca="1">'P&amp;L'!H5*receivable_days/Assumptions!$D$300</f>
        <v>3.5700000000000003</v>
      </c>
      <c r="J25" s="21">
        <f ca="1">'P&amp;L'!I5*receivable_days/Assumptions!$D$300</f>
        <v>4.41</v>
      </c>
      <c r="K25" s="21">
        <f ca="1">'P&amp;L'!J5*receivable_days/Assumptions!$D$300</f>
        <v>4.41</v>
      </c>
      <c r="L25" s="21">
        <f ca="1">'P&amp;L'!K5*receivable_days/Assumptions!$D$300</f>
        <v>4.4800000000000004</v>
      </c>
      <c r="M25" s="21">
        <f ca="1">'P&amp;L'!L5*receivable_days/Assumptions!$D$300</f>
        <v>51.721179999999997</v>
      </c>
      <c r="N25" s="21">
        <f ca="1">'P&amp;L'!M5*receivable_days/Assumptions!$D$300</f>
        <v>79.764323940000011</v>
      </c>
      <c r="O25" s="21">
        <f ca="1">'P&amp;L'!N5*receivable_days/Assumptions!$D$300</f>
        <v>81.113739490000015</v>
      </c>
      <c r="P25" s="21">
        <f ca="1">'P&amp;L'!O5*receivable_days/Assumptions!$D$300</f>
        <v>125.0607050245</v>
      </c>
      <c r="Q25" s="21">
        <f ca="1">'P&amp;L'!P5*receivable_days/Assumptions!$D$300</f>
        <v>134.05142863699999</v>
      </c>
      <c r="R25" s="21">
        <f ca="1">'P&amp;L'!Q5*receivable_days/Assumptions!$D$300</f>
        <v>138.60803315800001</v>
      </c>
      <c r="S25" s="21">
        <f ca="1">'P&amp;L'!R5*receivable_days/Assumptions!$D$300</f>
        <v>220.84707360800002</v>
      </c>
      <c r="T25" s="21">
        <f ca="1">'P&amp;L'!S5*receivable_days/Assumptions!$D$300</f>
        <v>312.64666248550003</v>
      </c>
      <c r="U25" s="21">
        <f ca="1">'P&amp;L'!T5*receivable_days/Assumptions!$D$300</f>
        <v>317.42169713100009</v>
      </c>
      <c r="V25" s="21">
        <f ca="1">'P&amp;L'!U5*receivable_days/Assumptions!$D$300</f>
        <v>324.562137662</v>
      </c>
      <c r="W25" s="21">
        <f ca="1">'P&amp;L'!V5*receivable_days/Assumptions!$D$300</f>
        <v>330.32650288400004</v>
      </c>
      <c r="X25" s="21">
        <f ca="1">'P&amp;L'!W5*receivable_days/Assumptions!$D$300</f>
        <v>452.30678958499999</v>
      </c>
      <c r="Y25" s="21">
        <f ca="1">'P&amp;L'!X5*receivable_days/Assumptions!$D$300</f>
        <v>461.921132575</v>
      </c>
      <c r="Z25" s="21">
        <f ca="1">'P&amp;L'!Y5*receivable_days/Assumptions!$D$300</f>
        <v>475.49734325099996</v>
      </c>
      <c r="AA25" s="21">
        <f ca="1">'P&amp;L'!Z5*receivable_days/Assumptions!$D$300</f>
        <v>486.49647367999995</v>
      </c>
      <c r="AB25" s="21">
        <f ca="1">'P&amp;L'!AA5*receivable_days/Assumptions!$D$300</f>
        <v>641.68341122900006</v>
      </c>
      <c r="AC25" s="21">
        <f ca="1">'P&amp;L'!AB5*receivable_days/Assumptions!$D$300</f>
        <v>658.08882948899998</v>
      </c>
      <c r="AD25" s="21">
        <f ca="1">'P&amp;L'!AC5*receivable_days/Assumptions!$D$300</f>
        <v>680.95525165850006</v>
      </c>
      <c r="AF25" s="287">
        <f t="shared" si="6"/>
        <v>0.53373804000000069</v>
      </c>
      <c r="AG25" s="84">
        <f t="shared" ca="1" si="6"/>
        <v>4.41</v>
      </c>
      <c r="AH25" s="84">
        <f t="shared" ca="1" si="6"/>
        <v>79.764323940000011</v>
      </c>
      <c r="AI25" s="84">
        <f t="shared" ca="1" si="6"/>
        <v>138.60803315800001</v>
      </c>
      <c r="AJ25" s="84">
        <f t="shared" ca="1" si="6"/>
        <v>324.562137662</v>
      </c>
      <c r="AK25" s="84">
        <f t="shared" ca="1" si="6"/>
        <v>475.49734325099996</v>
      </c>
      <c r="AL25" s="84">
        <f t="shared" ca="1" si="6"/>
        <v>680.95525165850006</v>
      </c>
      <c r="AM25" s="84">
        <f t="shared" ca="1" si="6"/>
        <v>0</v>
      </c>
      <c r="AN25" s="84"/>
      <c r="AO25" s="84"/>
      <c r="AP25" s="84"/>
    </row>
    <row r="26" spans="1:42" s="29" customFormat="1">
      <c r="A26"/>
      <c r="B26" s="29" t="s">
        <v>2</v>
      </c>
      <c r="F26" s="284">
        <f>SUM(F20:F25)</f>
        <v>4.0997000100000012</v>
      </c>
      <c r="G26" s="94">
        <f ca="1">SUM(G20:G25)</f>
        <v>26.166007308233333</v>
      </c>
      <c r="H26" s="94">
        <f t="shared" ref="H26:AD26" ca="1" si="9">SUM(H20:H25)</f>
        <v>49.238299341841667</v>
      </c>
      <c r="I26" s="94">
        <f t="shared" ca="1" si="9"/>
        <v>61.901090695786245</v>
      </c>
      <c r="J26" s="94">
        <f t="shared" ca="1" si="9"/>
        <v>50.44800571263049</v>
      </c>
      <c r="K26" s="94">
        <f t="shared" ca="1" si="9"/>
        <v>75.854698876957684</v>
      </c>
      <c r="L26" s="94">
        <f t="shared" ca="1" si="9"/>
        <v>106.59850688275183</v>
      </c>
      <c r="M26" s="94">
        <f t="shared" ca="1" si="9"/>
        <v>175.78759652148887</v>
      </c>
      <c r="N26" s="94">
        <f t="shared" ca="1" si="9"/>
        <v>229.02375011836216</v>
      </c>
      <c r="O26" s="94">
        <f t="shared" ca="1" si="9"/>
        <v>289.65605115266283</v>
      </c>
      <c r="P26" s="94">
        <f t="shared" ca="1" si="9"/>
        <v>363.52657326243383</v>
      </c>
      <c r="Q26" s="94">
        <f t="shared" ca="1" si="9"/>
        <v>434.33784069739761</v>
      </c>
      <c r="R26" s="94">
        <f t="shared" ca="1" si="9"/>
        <v>558.309262602643</v>
      </c>
      <c r="S26" s="94">
        <f t="shared" ca="1" si="9"/>
        <v>756.76981745829994</v>
      </c>
      <c r="T26" s="94">
        <f t="shared" ca="1" si="9"/>
        <v>959.78825818900714</v>
      </c>
      <c r="U26" s="94">
        <f t="shared" ca="1" si="9"/>
        <v>1152.9705275239339</v>
      </c>
      <c r="V26" s="94">
        <f t="shared" ca="1" si="9"/>
        <v>1348.5417595693198</v>
      </c>
      <c r="W26" s="94">
        <f t="shared" ca="1" si="9"/>
        <v>1626.3320480597229</v>
      </c>
      <c r="X26" s="94">
        <f t="shared" ca="1" si="9"/>
        <v>1929.9885927746916</v>
      </c>
      <c r="Y26" s="94">
        <f t="shared" ca="1" si="9"/>
        <v>2223.8516518104898</v>
      </c>
      <c r="Z26" s="94">
        <f t="shared" ca="1" si="9"/>
        <v>2523.8782768425531</v>
      </c>
      <c r="AA26" s="94">
        <f t="shared" ca="1" si="9"/>
        <v>2928.3256048032781</v>
      </c>
      <c r="AB26" s="94">
        <f t="shared" ca="1" si="9"/>
        <v>3367.8433695059875</v>
      </c>
      <c r="AC26" s="94">
        <f t="shared" ca="1" si="9"/>
        <v>3799.4598240281384</v>
      </c>
      <c r="AD26" s="94">
        <f t="shared" ca="1" si="9"/>
        <v>4243.1759042193853</v>
      </c>
      <c r="AE26" s="35"/>
      <c r="AF26" s="284">
        <f t="shared" ref="AF26:AM26" si="10">SUM(AF20:AF25)</f>
        <v>4.0997000100000012</v>
      </c>
      <c r="AG26" s="94">
        <f t="shared" ca="1" si="10"/>
        <v>50.44800571263049</v>
      </c>
      <c r="AH26" s="94">
        <f t="shared" ca="1" si="10"/>
        <v>229.02375011836216</v>
      </c>
      <c r="AI26" s="94">
        <f t="shared" ca="1" si="10"/>
        <v>558.309262602643</v>
      </c>
      <c r="AJ26" s="94">
        <f t="shared" ca="1" si="10"/>
        <v>1348.5417595693198</v>
      </c>
      <c r="AK26" s="94">
        <f t="shared" ca="1" si="10"/>
        <v>2523.8782768425531</v>
      </c>
      <c r="AL26" s="94">
        <f t="shared" ca="1" si="10"/>
        <v>4243.1759042193853</v>
      </c>
      <c r="AM26" s="94">
        <f t="shared" ca="1" si="10"/>
        <v>0</v>
      </c>
      <c r="AN26" s="94"/>
      <c r="AO26" s="94"/>
      <c r="AP26" s="94"/>
    </row>
    <row r="27" spans="1:42">
      <c r="AF27" s="2"/>
    </row>
    <row r="28" spans="1:42" s="24" customFormat="1">
      <c r="A28"/>
      <c r="B28" s="24" t="s">
        <v>8</v>
      </c>
      <c r="F28" s="194" t="b">
        <f>F17=F26</f>
        <v>1</v>
      </c>
      <c r="G28" s="25" t="b">
        <f t="shared" ref="G28:AC28" ca="1" si="11">G17=G26</f>
        <v>1</v>
      </c>
      <c r="H28" s="25" t="b">
        <f t="shared" ca="1" si="11"/>
        <v>1</v>
      </c>
      <c r="I28" s="25" t="b">
        <f t="shared" ca="1" si="11"/>
        <v>1</v>
      </c>
      <c r="J28" s="25" t="b">
        <f t="shared" ca="1" si="11"/>
        <v>1</v>
      </c>
      <c r="K28" s="25" t="b">
        <f t="shared" ca="1" si="11"/>
        <v>1</v>
      </c>
      <c r="L28" s="25" t="b">
        <f t="shared" ca="1" si="11"/>
        <v>1</v>
      </c>
      <c r="M28" s="25" t="b">
        <f t="shared" ca="1" si="11"/>
        <v>1</v>
      </c>
      <c r="N28" s="25" t="b">
        <f t="shared" ca="1" si="11"/>
        <v>1</v>
      </c>
      <c r="O28" s="25" t="b">
        <f t="shared" ca="1" si="11"/>
        <v>1</v>
      </c>
      <c r="P28" s="25" t="b">
        <f t="shared" ca="1" si="11"/>
        <v>1</v>
      </c>
      <c r="Q28" s="25" t="b">
        <f t="shared" ca="1" si="11"/>
        <v>1</v>
      </c>
      <c r="R28" s="25" t="b">
        <f t="shared" ca="1" si="11"/>
        <v>1</v>
      </c>
      <c r="S28" s="25" t="b">
        <f t="shared" ca="1" si="11"/>
        <v>1</v>
      </c>
      <c r="T28" s="25" t="b">
        <f t="shared" ca="1" si="11"/>
        <v>1</v>
      </c>
      <c r="U28" s="25" t="b">
        <f t="shared" ca="1" si="11"/>
        <v>1</v>
      </c>
      <c r="V28" s="25" t="b">
        <f t="shared" ca="1" si="11"/>
        <v>1</v>
      </c>
      <c r="W28" s="25" t="b">
        <f t="shared" ca="1" si="11"/>
        <v>1</v>
      </c>
      <c r="X28" s="25" t="b">
        <f t="shared" ca="1" si="11"/>
        <v>1</v>
      </c>
      <c r="Y28" s="25" t="b">
        <f t="shared" ca="1" si="11"/>
        <v>1</v>
      </c>
      <c r="Z28" s="25" t="b">
        <f t="shared" ca="1" si="11"/>
        <v>1</v>
      </c>
      <c r="AA28" s="25" t="b">
        <f t="shared" ca="1" si="11"/>
        <v>1</v>
      </c>
      <c r="AB28" s="25" t="b">
        <f t="shared" ca="1" si="11"/>
        <v>1</v>
      </c>
      <c r="AC28" s="25" t="b">
        <f t="shared" ca="1" si="11"/>
        <v>1</v>
      </c>
      <c r="AD28" s="25" t="b">
        <f t="shared" ref="AD28:AM28" ca="1" si="12">AD17=AD26</f>
        <v>0</v>
      </c>
      <c r="AE28" s="5"/>
      <c r="AF28" s="25" t="b">
        <f t="shared" ref="AF28" si="13">AF17=AF26</f>
        <v>1</v>
      </c>
      <c r="AG28" s="25" t="b">
        <f t="shared" ca="1" si="12"/>
        <v>1</v>
      </c>
      <c r="AH28" s="25" t="b">
        <f t="shared" ca="1" si="12"/>
        <v>1</v>
      </c>
      <c r="AI28" s="25" t="b">
        <f t="shared" ca="1" si="12"/>
        <v>1</v>
      </c>
      <c r="AJ28" s="25" t="b">
        <f t="shared" ca="1" si="12"/>
        <v>1</v>
      </c>
      <c r="AK28" s="25" t="b">
        <f t="shared" ca="1" si="12"/>
        <v>1</v>
      </c>
      <c r="AL28" s="25" t="b">
        <f t="shared" ca="1" si="12"/>
        <v>0</v>
      </c>
      <c r="AM28" s="25" t="b">
        <f t="shared" ca="1" si="12"/>
        <v>1</v>
      </c>
      <c r="AN28" s="25"/>
      <c r="AO28" s="25"/>
      <c r="AP28" s="25"/>
    </row>
    <row r="29" spans="1:42">
      <c r="F29" s="195"/>
      <c r="AF29" s="2"/>
    </row>
    <row r="30" spans="1:42">
      <c r="AF30" s="2"/>
    </row>
    <row r="31" spans="1:42" hidden="1"/>
    <row r="32" spans="1:42" hidden="1"/>
    <row r="33" hidden="1"/>
    <row r="34" hidden="1"/>
    <row r="35" hidden="1"/>
    <row r="36" hidden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BAC28-108A-44D4-B1BC-0B8F3A66DDBB}">
  <dimension ref="A1:AW56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6" sqref="F6"/>
    </sheetView>
  </sheetViews>
  <sheetFormatPr defaultColWidth="0" defaultRowHeight="14.5" zeroHeight="1"/>
  <cols>
    <col min="1" max="1" width="4.36328125" customWidth="1"/>
    <col min="2" max="2" width="25.7265625" style="2" bestFit="1" customWidth="1"/>
    <col min="3" max="5" width="2.54296875" style="27" customWidth="1"/>
    <col min="6" max="6" width="10" style="4" bestFit="1" customWidth="1"/>
    <col min="7" max="28" width="9.54296875" style="2" bestFit="1" customWidth="1"/>
    <col min="29" max="29" width="9.54296875" style="2" customWidth="1"/>
    <col min="30" max="30" width="8.6328125" style="2" bestFit="1" customWidth="1"/>
    <col min="31" max="31" width="3.6328125" style="5" customWidth="1"/>
    <col min="32" max="32" width="9.54296875" style="85" bestFit="1" customWidth="1"/>
    <col min="33" max="39" width="9.54296875" style="2" bestFit="1" customWidth="1"/>
    <col min="40" max="40" width="5.08984375" style="2" customWidth="1"/>
    <col min="41" max="42" width="9.54296875" style="2" hidden="1" customWidth="1"/>
    <col min="43" max="43" width="4.453125" style="2" hidden="1" customWidth="1"/>
    <col min="44" max="45" width="9.36328125" style="2" hidden="1" customWidth="1"/>
    <col min="46" max="46" width="8.7265625" style="2" hidden="1" customWidth="1"/>
    <col min="47" max="47" width="4.453125" style="2" hidden="1" customWidth="1"/>
    <col min="48" max="49" width="9.36328125" style="2" hidden="1" customWidth="1"/>
    <col min="50" max="16384" width="8.7265625" style="2" hidden="1"/>
  </cols>
  <sheetData>
    <row r="1" spans="1:46">
      <c r="B1" s="3" t="s">
        <v>23</v>
      </c>
    </row>
    <row r="2" spans="1:46" s="6" customFormat="1">
      <c r="A2" s="1"/>
      <c r="B2" s="6" t="s">
        <v>41</v>
      </c>
      <c r="C2" s="28"/>
      <c r="D2" s="28"/>
      <c r="E2" s="28"/>
      <c r="F2" s="26">
        <f>Assumptions!F2</f>
        <v>43555</v>
      </c>
      <c r="G2" s="26">
        <f ca="1">Assumptions!G2</f>
        <v>43921</v>
      </c>
      <c r="H2" s="26">
        <f ca="1">Assumptions!H2</f>
        <v>43921</v>
      </c>
      <c r="I2" s="26">
        <f ca="1">Assumptions!I2</f>
        <v>43921</v>
      </c>
      <c r="J2" s="26">
        <f ca="1">Assumptions!J2</f>
        <v>43921</v>
      </c>
      <c r="K2" s="26">
        <f ca="1">Assumptions!K2</f>
        <v>44286</v>
      </c>
      <c r="L2" s="26">
        <f ca="1">Assumptions!L2</f>
        <v>44286</v>
      </c>
      <c r="M2" s="26">
        <f ca="1">Assumptions!M2</f>
        <v>44286</v>
      </c>
      <c r="N2" s="26">
        <f ca="1">Assumptions!N2</f>
        <v>44286</v>
      </c>
      <c r="O2" s="26">
        <f ca="1">Assumptions!O2</f>
        <v>44651</v>
      </c>
      <c r="P2" s="26">
        <f ca="1">Assumptions!P2</f>
        <v>44651</v>
      </c>
      <c r="Q2" s="26">
        <f ca="1">Assumptions!Q2</f>
        <v>44651</v>
      </c>
      <c r="R2" s="26">
        <f ca="1">Assumptions!R2</f>
        <v>44651</v>
      </c>
      <c r="S2" s="26">
        <f ca="1">Assumptions!S2</f>
        <v>45016</v>
      </c>
      <c r="T2" s="26">
        <f ca="1">Assumptions!T2</f>
        <v>45016</v>
      </c>
      <c r="U2" s="26">
        <f ca="1">Assumptions!U2</f>
        <v>45016</v>
      </c>
      <c r="V2" s="26">
        <f ca="1">Assumptions!V2</f>
        <v>45016</v>
      </c>
      <c r="W2" s="26">
        <f ca="1">Assumptions!W2</f>
        <v>45382</v>
      </c>
      <c r="X2" s="26">
        <f ca="1">Assumptions!X2</f>
        <v>45382</v>
      </c>
      <c r="Y2" s="26">
        <f ca="1">Assumptions!Y2</f>
        <v>45382</v>
      </c>
      <c r="Z2" s="26">
        <f ca="1">Assumptions!Z2</f>
        <v>45382</v>
      </c>
      <c r="AA2" s="26">
        <f ca="1">Assumptions!AA2</f>
        <v>45747</v>
      </c>
      <c r="AB2" s="26">
        <f ca="1">Assumptions!AB2</f>
        <v>45747</v>
      </c>
      <c r="AC2" s="26">
        <f ca="1">Assumptions!AC2</f>
        <v>45747</v>
      </c>
      <c r="AD2" s="26">
        <f ca="1">Assumptions!AD2</f>
        <v>45747</v>
      </c>
      <c r="AE2" s="8"/>
      <c r="AF2" s="26">
        <f>Assumptions!AF2</f>
        <v>43555</v>
      </c>
      <c r="AG2" s="26">
        <f>Assumptions!AG2</f>
        <v>43921</v>
      </c>
      <c r="AH2" s="26">
        <f>Assumptions!AH2</f>
        <v>44286</v>
      </c>
      <c r="AI2" s="26">
        <f>Assumptions!AI2</f>
        <v>44651</v>
      </c>
      <c r="AJ2" s="26">
        <f>Assumptions!AJ2</f>
        <v>45016</v>
      </c>
      <c r="AK2" s="26">
        <f>Assumptions!AK2</f>
        <v>45382</v>
      </c>
      <c r="AL2" s="26">
        <f>Assumptions!AL2</f>
        <v>45747</v>
      </c>
      <c r="AM2" s="26">
        <f>Assumptions!AM2</f>
        <v>46112</v>
      </c>
      <c r="AN2" s="26"/>
      <c r="AO2" s="26"/>
      <c r="AP2" s="26"/>
      <c r="AQ2" s="9"/>
      <c r="AR2" s="9"/>
      <c r="AS2" s="9"/>
      <c r="AT2" s="10"/>
    </row>
    <row r="3" spans="1:46">
      <c r="B3" s="11" t="s">
        <v>46</v>
      </c>
      <c r="F3" s="7">
        <f>Assumptions!F3</f>
        <v>43466</v>
      </c>
      <c r="G3" s="7">
        <f ca="1">Assumptions!G3</f>
        <v>43556</v>
      </c>
      <c r="H3" s="7">
        <f ca="1">Assumptions!H3</f>
        <v>43647</v>
      </c>
      <c r="I3" s="7">
        <f ca="1">Assumptions!I3</f>
        <v>43739</v>
      </c>
      <c r="J3" s="7">
        <f ca="1">Assumptions!J3</f>
        <v>43831</v>
      </c>
      <c r="K3" s="7">
        <f ca="1">Assumptions!K3</f>
        <v>43922</v>
      </c>
      <c r="L3" s="7">
        <f ca="1">Assumptions!L3</f>
        <v>44013</v>
      </c>
      <c r="M3" s="7">
        <f ca="1">Assumptions!M3</f>
        <v>44105</v>
      </c>
      <c r="N3" s="7">
        <f ca="1">Assumptions!N3</f>
        <v>44197</v>
      </c>
      <c r="O3" s="7">
        <f ca="1">Assumptions!O3</f>
        <v>44287</v>
      </c>
      <c r="P3" s="7">
        <f ca="1">Assumptions!P3</f>
        <v>44378</v>
      </c>
      <c r="Q3" s="7">
        <f ca="1">Assumptions!Q3</f>
        <v>44470</v>
      </c>
      <c r="R3" s="7">
        <f ca="1">Assumptions!R3</f>
        <v>44562</v>
      </c>
      <c r="S3" s="7">
        <f ca="1">Assumptions!S3</f>
        <v>44652</v>
      </c>
      <c r="T3" s="7">
        <f ca="1">Assumptions!T3</f>
        <v>44743</v>
      </c>
      <c r="U3" s="7">
        <f ca="1">Assumptions!U3</f>
        <v>44835</v>
      </c>
      <c r="V3" s="7">
        <f ca="1">Assumptions!V3</f>
        <v>44927</v>
      </c>
      <c r="W3" s="7">
        <f ca="1">Assumptions!W3</f>
        <v>45017</v>
      </c>
      <c r="X3" s="7">
        <f ca="1">Assumptions!X3</f>
        <v>45108</v>
      </c>
      <c r="Y3" s="7">
        <f ca="1">Assumptions!Y3</f>
        <v>45200</v>
      </c>
      <c r="Z3" s="7">
        <f ca="1">Assumptions!Z3</f>
        <v>45292</v>
      </c>
      <c r="AA3" s="7">
        <f ca="1">Assumptions!AA3</f>
        <v>45383</v>
      </c>
      <c r="AB3" s="7">
        <f ca="1">Assumptions!AB3</f>
        <v>45474</v>
      </c>
      <c r="AC3" s="7">
        <f ca="1">Assumptions!AC3</f>
        <v>45566</v>
      </c>
      <c r="AD3" s="7">
        <f ca="1">Assumptions!AD3</f>
        <v>45658</v>
      </c>
      <c r="AE3" s="13"/>
      <c r="AF3" s="7">
        <f>Assumptions!AF3</f>
        <v>43191</v>
      </c>
      <c r="AG3" s="7">
        <f>Assumptions!AG3</f>
        <v>43556</v>
      </c>
      <c r="AH3" s="7">
        <f>Assumptions!AH3</f>
        <v>43922</v>
      </c>
      <c r="AI3" s="7">
        <f>Assumptions!AI3</f>
        <v>44287</v>
      </c>
      <c r="AJ3" s="7">
        <f>Assumptions!AJ3</f>
        <v>44652</v>
      </c>
      <c r="AK3" s="7">
        <f>Assumptions!AK3</f>
        <v>45017</v>
      </c>
      <c r="AL3" s="7">
        <f>Assumptions!AL3</f>
        <v>45383</v>
      </c>
      <c r="AM3" s="7">
        <f>Assumptions!AM3</f>
        <v>45748</v>
      </c>
      <c r="AN3" s="12"/>
      <c r="AO3" s="12"/>
      <c r="AP3" s="12"/>
      <c r="AQ3" s="14"/>
      <c r="AR3" s="14"/>
      <c r="AS3" s="14"/>
      <c r="AT3" s="4"/>
    </row>
    <row r="4" spans="1:46">
      <c r="B4" s="15" t="s">
        <v>47</v>
      </c>
      <c r="F4" s="7">
        <f>Assumptions!F4</f>
        <v>43555</v>
      </c>
      <c r="G4" s="7">
        <f ca="1">Assumptions!G4</f>
        <v>43646</v>
      </c>
      <c r="H4" s="7">
        <f ca="1">Assumptions!H4</f>
        <v>43738</v>
      </c>
      <c r="I4" s="7">
        <f ca="1">Assumptions!I4</f>
        <v>43830</v>
      </c>
      <c r="J4" s="7">
        <f ca="1">Assumptions!J4</f>
        <v>43921</v>
      </c>
      <c r="K4" s="7">
        <f ca="1">Assumptions!K4</f>
        <v>44012</v>
      </c>
      <c r="L4" s="7">
        <f ca="1">Assumptions!L4</f>
        <v>44104</v>
      </c>
      <c r="M4" s="7">
        <f ca="1">Assumptions!M4</f>
        <v>44196</v>
      </c>
      <c r="N4" s="7">
        <f ca="1">Assumptions!N4</f>
        <v>44286</v>
      </c>
      <c r="O4" s="7">
        <f ca="1">Assumptions!O4</f>
        <v>44377</v>
      </c>
      <c r="P4" s="7">
        <f ca="1">Assumptions!P4</f>
        <v>44469</v>
      </c>
      <c r="Q4" s="7">
        <f ca="1">Assumptions!Q4</f>
        <v>44561</v>
      </c>
      <c r="R4" s="7">
        <f ca="1">Assumptions!R4</f>
        <v>44651</v>
      </c>
      <c r="S4" s="7">
        <f ca="1">Assumptions!S4</f>
        <v>44742</v>
      </c>
      <c r="T4" s="7">
        <f ca="1">Assumptions!T4</f>
        <v>44834</v>
      </c>
      <c r="U4" s="7">
        <f ca="1">Assumptions!U4</f>
        <v>44926</v>
      </c>
      <c r="V4" s="7">
        <f ca="1">Assumptions!V4</f>
        <v>45016</v>
      </c>
      <c r="W4" s="7">
        <f ca="1">Assumptions!W4</f>
        <v>45107</v>
      </c>
      <c r="X4" s="7">
        <f ca="1">Assumptions!X4</f>
        <v>45199</v>
      </c>
      <c r="Y4" s="7">
        <f ca="1">Assumptions!Y4</f>
        <v>45291</v>
      </c>
      <c r="Z4" s="7">
        <f ca="1">Assumptions!Z4</f>
        <v>45382</v>
      </c>
      <c r="AA4" s="7">
        <f ca="1">Assumptions!AA4</f>
        <v>45473</v>
      </c>
      <c r="AB4" s="7">
        <f ca="1">Assumptions!AB4</f>
        <v>45565</v>
      </c>
      <c r="AC4" s="7">
        <f ca="1">Assumptions!AC4</f>
        <v>45657</v>
      </c>
      <c r="AD4" s="7">
        <f ca="1">Assumptions!AD4</f>
        <v>45747</v>
      </c>
      <c r="AE4" s="18"/>
      <c r="AF4" s="7">
        <f>Assumptions!AF4</f>
        <v>43555</v>
      </c>
      <c r="AG4" s="7">
        <f>Assumptions!AG4</f>
        <v>43921</v>
      </c>
      <c r="AH4" s="7">
        <f>Assumptions!AH4</f>
        <v>44286</v>
      </c>
      <c r="AI4" s="7">
        <f>Assumptions!AI4</f>
        <v>44651</v>
      </c>
      <c r="AJ4" s="7">
        <f>Assumptions!AJ4</f>
        <v>45016</v>
      </c>
      <c r="AK4" s="7">
        <f>Assumptions!AK4</f>
        <v>45382</v>
      </c>
      <c r="AL4" s="7">
        <f>Assumptions!AL4</f>
        <v>45747</v>
      </c>
      <c r="AM4" s="7">
        <f>Assumptions!AM4</f>
        <v>46112</v>
      </c>
      <c r="AN4" s="12"/>
      <c r="AO4" s="12"/>
      <c r="AP4" s="12"/>
      <c r="AQ4" s="19"/>
      <c r="AR4" s="19"/>
      <c r="AS4" s="19"/>
      <c r="AT4" s="4"/>
    </row>
    <row r="5" spans="1:46" s="31" customFormat="1">
      <c r="A5" s="1"/>
      <c r="B5" s="31" t="s">
        <v>15</v>
      </c>
      <c r="F5" s="80">
        <f t="shared" ref="F5" ca="1" si="0">SUM(F6:F12)</f>
        <v>1.54</v>
      </c>
      <c r="G5" s="80">
        <f t="shared" ref="G5:AD5" ca="1" si="1">SUM(G6:G12)</f>
        <v>4.34</v>
      </c>
      <c r="H5" s="80">
        <f t="shared" ca="1" si="1"/>
        <v>7.14</v>
      </c>
      <c r="I5" s="80">
        <f t="shared" ca="1" si="1"/>
        <v>8.82</v>
      </c>
      <c r="J5" s="80">
        <f t="shared" ca="1" si="1"/>
        <v>8.82</v>
      </c>
      <c r="K5" s="80">
        <f t="shared" ca="1" si="1"/>
        <v>8.9600000000000009</v>
      </c>
      <c r="L5" s="80">
        <f t="shared" ca="1" si="1"/>
        <v>103.44235999999999</v>
      </c>
      <c r="M5" s="80">
        <f t="shared" ca="1" si="1"/>
        <v>159.52864788000002</v>
      </c>
      <c r="N5" s="80">
        <f t="shared" ca="1" si="1"/>
        <v>162.22747898000003</v>
      </c>
      <c r="O5" s="80">
        <f t="shared" ca="1" si="1"/>
        <v>250.12141004899999</v>
      </c>
      <c r="P5" s="80">
        <f t="shared" ca="1" si="1"/>
        <v>268.10285727399997</v>
      </c>
      <c r="Q5" s="80">
        <f t="shared" ca="1" si="1"/>
        <v>277.21606631600002</v>
      </c>
      <c r="R5" s="80">
        <f t="shared" ca="1" si="1"/>
        <v>441.69414721600003</v>
      </c>
      <c r="S5" s="80">
        <f t="shared" ca="1" si="1"/>
        <v>625.29332497100006</v>
      </c>
      <c r="T5" s="80">
        <f t="shared" ca="1" si="1"/>
        <v>634.84339426200017</v>
      </c>
      <c r="U5" s="80">
        <f t="shared" ca="1" si="1"/>
        <v>649.124275324</v>
      </c>
      <c r="V5" s="80">
        <f t="shared" ca="1" si="1"/>
        <v>660.65300576800007</v>
      </c>
      <c r="W5" s="80">
        <f t="shared" ca="1" si="1"/>
        <v>904.61357917000009</v>
      </c>
      <c r="X5" s="80">
        <f t="shared" ca="1" si="1"/>
        <v>923.84226515</v>
      </c>
      <c r="Y5" s="80">
        <f t="shared" ca="1" si="1"/>
        <v>950.99468650200004</v>
      </c>
      <c r="Z5" s="80">
        <f t="shared" ca="1" si="1"/>
        <v>972.99294736000002</v>
      </c>
      <c r="AA5" s="80">
        <f t="shared" ca="1" si="1"/>
        <v>1283.3668224580001</v>
      </c>
      <c r="AB5" s="80">
        <f t="shared" ca="1" si="1"/>
        <v>1316.177658978</v>
      </c>
      <c r="AC5" s="80">
        <f t="shared" ca="1" si="1"/>
        <v>1361.9105033170001</v>
      </c>
      <c r="AD5" s="80">
        <f t="shared" ca="1" si="1"/>
        <v>1400.678798827</v>
      </c>
      <c r="AE5" s="33"/>
      <c r="AF5" s="288">
        <f t="shared" ref="AF5:AM5" ca="1" si="2">SUM(AF6:AF12)</f>
        <v>1.54</v>
      </c>
      <c r="AG5" s="80">
        <f t="shared" ca="1" si="2"/>
        <v>29.12</v>
      </c>
      <c r="AH5" s="80">
        <f t="shared" ca="1" si="2"/>
        <v>434.15848686000004</v>
      </c>
      <c r="AI5" s="80">
        <f t="shared" ca="1" si="2"/>
        <v>1237.134480855</v>
      </c>
      <c r="AJ5" s="80">
        <f t="shared" ca="1" si="2"/>
        <v>2569.9140003249995</v>
      </c>
      <c r="AK5" s="80">
        <f t="shared" ca="1" si="2"/>
        <v>3752.443478182</v>
      </c>
      <c r="AL5" s="80">
        <f t="shared" ca="1" si="2"/>
        <v>5362.1337835799995</v>
      </c>
      <c r="AM5" s="80">
        <f t="shared" ca="1" si="2"/>
        <v>0</v>
      </c>
      <c r="AN5" s="80"/>
      <c r="AO5" s="80"/>
    </row>
    <row r="6" spans="1:46">
      <c r="B6" s="11" t="s">
        <v>264</v>
      </c>
      <c r="F6" s="21">
        <f ca="1">'P&amp;L Workings'!F9+'P&amp;L Workings'!F13</f>
        <v>1.54</v>
      </c>
      <c r="G6" s="21">
        <f ca="1">'P&amp;L Workings'!G9+'P&amp;L Workings'!G13</f>
        <v>4.34</v>
      </c>
      <c r="H6" s="21">
        <f ca="1">'P&amp;L Workings'!H9+'P&amp;L Workings'!H13</f>
        <v>7.14</v>
      </c>
      <c r="I6" s="21">
        <f ca="1">'P&amp;L Workings'!I9+'P&amp;L Workings'!I13</f>
        <v>8.82</v>
      </c>
      <c r="J6" s="21">
        <f ca="1">'P&amp;L Workings'!J9+'P&amp;L Workings'!J13</f>
        <v>8.82</v>
      </c>
      <c r="K6" s="21">
        <f ca="1">'P&amp;L Workings'!K9+'P&amp;L Workings'!K13</f>
        <v>8.9600000000000009</v>
      </c>
      <c r="L6" s="21">
        <f ca="1">'P&amp;L Workings'!L9+'P&amp;L Workings'!L13</f>
        <v>8.9600000000000009</v>
      </c>
      <c r="M6" s="21">
        <f ca="1">'P&amp;L Workings'!M9+'P&amp;L Workings'!M13</f>
        <v>8.9600000000000009</v>
      </c>
      <c r="N6" s="21">
        <f ca="1">'P&amp;L Workings'!N9+'P&amp;L Workings'!N13</f>
        <v>8.9600000000000009</v>
      </c>
      <c r="O6" s="21">
        <f ca="1">'P&amp;L Workings'!O9+'P&amp;L Workings'!O13</f>
        <v>10.64</v>
      </c>
      <c r="P6" s="21">
        <f ca="1">'P&amp;L Workings'!P9+'P&amp;L Workings'!P13</f>
        <v>11.899999999999999</v>
      </c>
      <c r="Q6" s="21">
        <f ca="1">'P&amp;L Workings'!Q9+'P&amp;L Workings'!Q13</f>
        <v>11.899999999999999</v>
      </c>
      <c r="R6" s="21">
        <f ca="1">'P&amp;L Workings'!R9+'P&amp;L Workings'!R13</f>
        <v>11.899999999999999</v>
      </c>
      <c r="S6" s="21">
        <f ca="1">'P&amp;L Workings'!S9+'P&amp;L Workings'!S13</f>
        <v>12.18</v>
      </c>
      <c r="T6" s="21">
        <f ca="1">'P&amp;L Workings'!T9+'P&amp;L Workings'!T13</f>
        <v>12.18</v>
      </c>
      <c r="U6" s="21">
        <f ca="1">'P&amp;L Workings'!U9+'P&amp;L Workings'!U13</f>
        <v>12.18</v>
      </c>
      <c r="V6" s="21">
        <f ca="1">'P&amp;L Workings'!V9+'P&amp;L Workings'!V13</f>
        <v>12.18</v>
      </c>
      <c r="W6" s="21">
        <f ca="1">'P&amp;L Workings'!W9+'P&amp;L Workings'!W13</f>
        <v>13.86</v>
      </c>
      <c r="X6" s="21">
        <f ca="1">'P&amp;L Workings'!X9+'P&amp;L Workings'!X13</f>
        <v>15.120000000000001</v>
      </c>
      <c r="Y6" s="21">
        <f ca="1">'P&amp;L Workings'!Y9+'P&amp;L Workings'!Y13</f>
        <v>15.120000000000001</v>
      </c>
      <c r="Z6" s="21">
        <f ca="1">'P&amp;L Workings'!Z9+'P&amp;L Workings'!Z13</f>
        <v>15.120000000000001</v>
      </c>
      <c r="AA6" s="21">
        <f ca="1">'P&amp;L Workings'!AA9+'P&amp;L Workings'!AA13</f>
        <v>16.939999999999998</v>
      </c>
      <c r="AB6" s="21">
        <f ca="1">'P&amp;L Workings'!AB9+'P&amp;L Workings'!AB13</f>
        <v>18.2</v>
      </c>
      <c r="AC6" s="21">
        <f ca="1">'P&amp;L Workings'!AC9+'P&amp;L Workings'!AC13</f>
        <v>18.2</v>
      </c>
      <c r="AD6" s="21">
        <f ca="1">'P&amp;L Workings'!AD9+'P&amp;L Workings'!AD13</f>
        <v>18.2</v>
      </c>
      <c r="AF6" s="289">
        <f t="shared" ref="AF6:AM23" ca="1" si="3">IFERROR(SUMIFS($F6:$AD6,$F$2:$AD$2,AF$2),0)</f>
        <v>1.54</v>
      </c>
      <c r="AG6" s="84">
        <f t="shared" ca="1" si="3"/>
        <v>29.12</v>
      </c>
      <c r="AH6" s="84">
        <f t="shared" ca="1" si="3"/>
        <v>35.840000000000003</v>
      </c>
      <c r="AI6" s="84">
        <f t="shared" ca="1" si="3"/>
        <v>46.339999999999996</v>
      </c>
      <c r="AJ6" s="84">
        <f ca="1">IFERROR(SUMIFS($F6:$AD6,$F$2:$AD$2,AJ$2),0)</f>
        <v>48.72</v>
      </c>
      <c r="AK6" s="84">
        <f ca="1">IFERROR(SUMIFS($F6:$AD6,$F$2:$AD$2,AK$2),0)</f>
        <v>59.22</v>
      </c>
      <c r="AL6" s="84">
        <f ca="1">IFERROR(SUMIFS($F6:$AD6,$F$2:$AD$2,AL$2),0)</f>
        <v>71.540000000000006</v>
      </c>
      <c r="AM6" s="84">
        <f ca="1">IFERROR(SUMIFS($F6:$AD6,$F$2:$AD$2,AM$2),0)</f>
        <v>0</v>
      </c>
      <c r="AN6" s="84"/>
      <c r="AO6" s="84"/>
    </row>
    <row r="7" spans="1:46">
      <c r="B7" s="110" t="s">
        <v>291</v>
      </c>
      <c r="F7" s="21">
        <f>'P&amp;L Workings'!F15</f>
        <v>0</v>
      </c>
      <c r="G7" s="21">
        <f ca="1">'P&amp;L Workings'!G15</f>
        <v>0</v>
      </c>
      <c r="H7" s="21">
        <f ca="1">'P&amp;L Workings'!H15</f>
        <v>0</v>
      </c>
      <c r="I7" s="21">
        <f ca="1">'P&amp;L Workings'!I15</f>
        <v>0</v>
      </c>
      <c r="J7" s="21">
        <f ca="1">'P&amp;L Workings'!J15</f>
        <v>0</v>
      </c>
      <c r="K7" s="21">
        <f ca="1">'P&amp;L Workings'!K15</f>
        <v>0</v>
      </c>
      <c r="L7" s="21">
        <f ca="1">'P&amp;L Workings'!L15</f>
        <v>0</v>
      </c>
      <c r="M7" s="21">
        <f ca="1">'P&amp;L Workings'!M15</f>
        <v>46.999988000000002</v>
      </c>
      <c r="N7" s="21">
        <f ca="1">'P&amp;L Workings'!N15</f>
        <v>49.672098000000005</v>
      </c>
      <c r="O7" s="21">
        <f ca="1">'P&amp;L Workings'!O15</f>
        <v>68.809514899999996</v>
      </c>
      <c r="P7" s="21">
        <f ca="1">'P&amp;L Workings'!P15</f>
        <v>81.206987400000003</v>
      </c>
      <c r="Q7" s="21">
        <f ca="1">'P&amp;L Workings'!Q15</f>
        <v>86.209471600000001</v>
      </c>
      <c r="R7" s="21">
        <f ca="1">'P&amp;L Workings'!R15</f>
        <v>91.458561599999996</v>
      </c>
      <c r="S7" s="21">
        <f ca="1">'P&amp;L Workings'!S15</f>
        <v>152.47578710000002</v>
      </c>
      <c r="T7" s="21">
        <f ca="1">'P&amp;L Workings'!T15</f>
        <v>161.83080620000001</v>
      </c>
      <c r="U7" s="21">
        <f ca="1">'P&amp;L Workings'!U15</f>
        <v>172.05029240000002</v>
      </c>
      <c r="V7" s="21">
        <f ca="1">'P&amp;L Workings'!V15</f>
        <v>183.06289680000003</v>
      </c>
      <c r="W7" s="21">
        <f ca="1">'P&amp;L Workings'!W15</f>
        <v>263.900217</v>
      </c>
      <c r="X7" s="21">
        <f ca="1">'P&amp;L Workings'!X15</f>
        <v>281.28901500000001</v>
      </c>
      <c r="Y7" s="21">
        <f ca="1">'P&amp;L Workings'!Y15</f>
        <v>300.28963020000003</v>
      </c>
      <c r="Z7" s="21">
        <f ca="1">'P&amp;L Workings'!Z15</f>
        <v>321.06513600000005</v>
      </c>
      <c r="AA7" s="21">
        <f ca="1">'P&amp;L Workings'!AA15</f>
        <v>431.6536658</v>
      </c>
      <c r="AB7" s="21">
        <f ca="1">'P&amp;L Workings'!AB15</f>
        <v>462.89211780000005</v>
      </c>
      <c r="AC7" s="21">
        <f ca="1">'P&amp;L Workings'!AC15</f>
        <v>497.39216170000009</v>
      </c>
      <c r="AD7" s="21">
        <f ca="1">'P&amp;L Workings'!AD15</f>
        <v>535.77661269999999</v>
      </c>
      <c r="AF7" s="289">
        <f t="shared" ca="1" si="3"/>
        <v>0</v>
      </c>
      <c r="AG7" s="84">
        <f t="shared" ca="1" si="3"/>
        <v>0</v>
      </c>
      <c r="AH7" s="84">
        <f t="shared" ca="1" si="3"/>
        <v>96.672086000000007</v>
      </c>
      <c r="AI7" s="84">
        <f t="shared" ca="1" si="3"/>
        <v>327.68453550000004</v>
      </c>
      <c r="AJ7" s="84">
        <f t="shared" ca="1" si="3"/>
        <v>669.41978250000011</v>
      </c>
      <c r="AK7" s="84">
        <f t="shared" ca="1" si="3"/>
        <v>1166.5439982</v>
      </c>
      <c r="AL7" s="84">
        <f t="shared" ca="1" si="3"/>
        <v>1927.7145580000001</v>
      </c>
      <c r="AM7" s="84">
        <f t="shared" ca="1" si="3"/>
        <v>0</v>
      </c>
      <c r="AN7" s="84"/>
      <c r="AO7" s="84"/>
    </row>
    <row r="8" spans="1:46">
      <c r="B8" s="11" t="s">
        <v>272</v>
      </c>
      <c r="F8" s="21">
        <f>'P&amp;L Workings'!F58</f>
        <v>0</v>
      </c>
      <c r="G8" s="21">
        <f ca="1">'P&amp;L Workings'!G58</f>
        <v>0</v>
      </c>
      <c r="H8" s="21">
        <f ca="1">'P&amp;L Workings'!H58</f>
        <v>0</v>
      </c>
      <c r="I8" s="21">
        <f ca="1">'P&amp;L Workings'!I58</f>
        <v>0</v>
      </c>
      <c r="J8" s="21">
        <f ca="1">'P&amp;L Workings'!J58</f>
        <v>0</v>
      </c>
      <c r="K8" s="21">
        <f ca="1">'P&amp;L Workings'!K58</f>
        <v>0</v>
      </c>
      <c r="L8" s="21">
        <f ca="1">'P&amp;L Workings'!L58</f>
        <v>88.885999999999996</v>
      </c>
      <c r="M8" s="21">
        <f ca="1">'P&amp;L Workings'!M58</f>
        <v>88.885999999999996</v>
      </c>
      <c r="N8" s="21">
        <f ca="1">'P&amp;L Workings'!N58</f>
        <v>88.885999999999996</v>
      </c>
      <c r="O8" s="21">
        <f ca="1">'P&amp;L Workings'!O58</f>
        <v>142.1</v>
      </c>
      <c r="P8" s="21">
        <f ca="1">'P&amp;L Workings'!P58</f>
        <v>142.1</v>
      </c>
      <c r="Q8" s="21">
        <f ca="1">'P&amp;L Workings'!Q58</f>
        <v>142.1</v>
      </c>
      <c r="R8" s="21">
        <f ca="1">'P&amp;L Workings'!R58</f>
        <v>142.1</v>
      </c>
      <c r="S8" s="21">
        <f ca="1">'P&amp;L Workings'!S58</f>
        <v>219.12800000000001</v>
      </c>
      <c r="T8" s="21">
        <f ca="1">'P&amp;L Workings'!T58</f>
        <v>219.12800000000001</v>
      </c>
      <c r="U8" s="21">
        <f ca="1">'P&amp;L Workings'!U58</f>
        <v>219.12800000000001</v>
      </c>
      <c r="V8" s="21">
        <f ca="1">'P&amp;L Workings'!V58</f>
        <v>219.12800000000001</v>
      </c>
      <c r="W8" s="21">
        <f ca="1">'P&amp;L Workings'!W58</f>
        <v>327.51600000000002</v>
      </c>
      <c r="X8" s="21">
        <f ca="1">'P&amp;L Workings'!X58</f>
        <v>327.51600000000002</v>
      </c>
      <c r="Y8" s="21">
        <f ca="1">'P&amp;L Workings'!Y58</f>
        <v>327.51600000000002</v>
      </c>
      <c r="Z8" s="21">
        <f ca="1">'P&amp;L Workings'!Z58</f>
        <v>327.51600000000002</v>
      </c>
      <c r="AA8" s="21">
        <f ca="1">'P&amp;L Workings'!AA58</f>
        <v>452.66200000000003</v>
      </c>
      <c r="AB8" s="21">
        <f ca="1">'P&amp;L Workings'!AB58</f>
        <v>452.66200000000003</v>
      </c>
      <c r="AC8" s="21">
        <f ca="1">'P&amp;L Workings'!AC58</f>
        <v>452.66200000000003</v>
      </c>
      <c r="AD8" s="21">
        <f ca="1">'P&amp;L Workings'!AD58</f>
        <v>452.66200000000003</v>
      </c>
      <c r="AF8" s="289">
        <f t="shared" ca="1" si="3"/>
        <v>0</v>
      </c>
      <c r="AG8" s="84">
        <f t="shared" ca="1" si="3"/>
        <v>0</v>
      </c>
      <c r="AH8" s="84">
        <f t="shared" ca="1" si="3"/>
        <v>266.65800000000002</v>
      </c>
      <c r="AI8" s="84">
        <f t="shared" ca="1" si="3"/>
        <v>568.4</v>
      </c>
      <c r="AJ8" s="84">
        <f t="shared" ca="1" si="3"/>
        <v>876.51200000000006</v>
      </c>
      <c r="AK8" s="84">
        <f t="shared" ca="1" si="3"/>
        <v>1310.0640000000001</v>
      </c>
      <c r="AL8" s="84">
        <f t="shared" ca="1" si="3"/>
        <v>1810.6480000000001</v>
      </c>
      <c r="AM8" s="84">
        <f t="shared" ca="1" si="3"/>
        <v>0</v>
      </c>
      <c r="AN8" s="84"/>
      <c r="AO8" s="84"/>
    </row>
    <row r="9" spans="1:46">
      <c r="B9" s="11" t="s">
        <v>273</v>
      </c>
      <c r="F9" s="21">
        <f>'P&amp;L Workings'!F69</f>
        <v>0</v>
      </c>
      <c r="G9" s="21">
        <f ca="1">'P&amp;L Workings'!G69</f>
        <v>0</v>
      </c>
      <c r="H9" s="21">
        <f ca="1">'P&amp;L Workings'!H69</f>
        <v>0</v>
      </c>
      <c r="I9" s="21">
        <f ca="1">'P&amp;L Workings'!I69</f>
        <v>0</v>
      </c>
      <c r="J9" s="21">
        <f ca="1">'P&amp;L Workings'!J69</f>
        <v>0</v>
      </c>
      <c r="K9" s="21">
        <f ca="1">'P&amp;L Workings'!K69</f>
        <v>0</v>
      </c>
      <c r="L9" s="21">
        <f ca="1">'P&amp;L Workings'!L69</f>
        <v>0</v>
      </c>
      <c r="M9" s="21">
        <f ca="1">'P&amp;L Workings'!M69</f>
        <v>0</v>
      </c>
      <c r="N9" s="21">
        <f ca="1">'P&amp;L Workings'!N69</f>
        <v>0</v>
      </c>
      <c r="O9" s="21">
        <f ca="1">'P&amp;L Workings'!O69</f>
        <v>0</v>
      </c>
      <c r="P9" s="21">
        <f ca="1">'P&amp;L Workings'!P69</f>
        <v>0</v>
      </c>
      <c r="Q9" s="21">
        <f ca="1">'P&amp;L Workings'!Q69</f>
        <v>0</v>
      </c>
      <c r="R9" s="21">
        <f ca="1">'P&amp;L Workings'!R69</f>
        <v>157.5</v>
      </c>
      <c r="S9" s="21">
        <f ca="1">'P&amp;L Workings'!S69</f>
        <v>189</v>
      </c>
      <c r="T9" s="21">
        <f ca="1">'P&amp;L Workings'!T69</f>
        <v>189</v>
      </c>
      <c r="U9" s="21">
        <f ca="1">'P&amp;L Workings'!U69</f>
        <v>189</v>
      </c>
      <c r="V9" s="21">
        <f ca="1">'P&amp;L Workings'!V69</f>
        <v>189</v>
      </c>
      <c r="W9" s="21">
        <f ca="1">'P&amp;L Workings'!W69</f>
        <v>210</v>
      </c>
      <c r="X9" s="21">
        <f ca="1">'P&amp;L Workings'!X69</f>
        <v>210</v>
      </c>
      <c r="Y9" s="21">
        <f ca="1">'P&amp;L Workings'!Y69</f>
        <v>210</v>
      </c>
      <c r="Z9" s="21">
        <f ca="1">'P&amp;L Workings'!Z69</f>
        <v>210</v>
      </c>
      <c r="AA9" s="21">
        <f ca="1">'P&amp;L Workings'!AA69</f>
        <v>252</v>
      </c>
      <c r="AB9" s="21">
        <f ca="1">'P&amp;L Workings'!AB69</f>
        <v>252</v>
      </c>
      <c r="AC9" s="21">
        <f ca="1">'P&amp;L Workings'!AC69</f>
        <v>252</v>
      </c>
      <c r="AD9" s="21">
        <f ca="1">'P&amp;L Workings'!AD69</f>
        <v>252</v>
      </c>
      <c r="AF9" s="289">
        <f t="shared" ca="1" si="3"/>
        <v>0</v>
      </c>
      <c r="AG9" s="84">
        <f t="shared" ca="1" si="3"/>
        <v>0</v>
      </c>
      <c r="AH9" s="84">
        <f t="shared" ca="1" si="3"/>
        <v>0</v>
      </c>
      <c r="AI9" s="84">
        <f t="shared" ca="1" si="3"/>
        <v>157.5</v>
      </c>
      <c r="AJ9" s="84">
        <f t="shared" ca="1" si="3"/>
        <v>756</v>
      </c>
      <c r="AK9" s="84">
        <f t="shared" ca="1" si="3"/>
        <v>840</v>
      </c>
      <c r="AL9" s="84">
        <f t="shared" ca="1" si="3"/>
        <v>1008</v>
      </c>
      <c r="AM9" s="84">
        <f t="shared" ca="1" si="3"/>
        <v>0</v>
      </c>
      <c r="AN9" s="84"/>
      <c r="AO9" s="84"/>
    </row>
    <row r="10" spans="1:46">
      <c r="B10" s="11" t="s">
        <v>266</v>
      </c>
      <c r="F10" s="21">
        <f>'P&amp;L Workings'!F71</f>
        <v>0</v>
      </c>
      <c r="G10" s="21">
        <f ca="1">'P&amp;L Workings'!G71</f>
        <v>0</v>
      </c>
      <c r="H10" s="21">
        <f ca="1">'P&amp;L Workings'!H71</f>
        <v>0</v>
      </c>
      <c r="I10" s="21">
        <f ca="1">'P&amp;L Workings'!I71</f>
        <v>0</v>
      </c>
      <c r="J10" s="21">
        <f ca="1">'P&amp;L Workings'!J71</f>
        <v>0</v>
      </c>
      <c r="K10" s="21">
        <f ca="1">'P&amp;L Workings'!K71</f>
        <v>0</v>
      </c>
      <c r="L10" s="21">
        <f ca="1">'P&amp;L Workings'!L71</f>
        <v>4.7075000000000005</v>
      </c>
      <c r="M10" s="21">
        <f ca="1">'P&amp;L Workings'!M71</f>
        <v>4.9104999999999999</v>
      </c>
      <c r="N10" s="21">
        <f ca="1">'P&amp;L Workings'!N71</f>
        <v>4.9104999999999999</v>
      </c>
      <c r="O10" s="21">
        <f ca="1">'P&amp;L Workings'!O71</f>
        <v>9.2119999999999997</v>
      </c>
      <c r="P10" s="21">
        <f ca="1">'P&amp;L Workings'!P71</f>
        <v>13.411999999999999</v>
      </c>
      <c r="Q10" s="21">
        <f ca="1">'P&amp;L Workings'!Q71</f>
        <v>13.513500000000001</v>
      </c>
      <c r="R10" s="21">
        <f ca="1">'P&amp;L Workings'!R71</f>
        <v>13.615</v>
      </c>
      <c r="S10" s="21">
        <f ca="1">'P&amp;L Workings'!S71</f>
        <v>17.916499999999999</v>
      </c>
      <c r="T10" s="21">
        <f ca="1">'P&amp;L Workings'!T71</f>
        <v>18.018000000000001</v>
      </c>
      <c r="U10" s="21">
        <f ca="1">'P&amp;L Workings'!U71</f>
        <v>18.018000000000001</v>
      </c>
      <c r="V10" s="21">
        <f ca="1">'P&amp;L Workings'!V71</f>
        <v>18.423999999999999</v>
      </c>
      <c r="W10" s="21">
        <f ca="1">'P&amp;L Workings'!W71</f>
        <v>23.03</v>
      </c>
      <c r="X10" s="21">
        <f ca="1">'P&amp;L Workings'!X71</f>
        <v>23.436</v>
      </c>
      <c r="Y10" s="21">
        <f ca="1">'P&amp;L Workings'!Y71</f>
        <v>24.045000000000002</v>
      </c>
      <c r="Z10" s="21">
        <f ca="1">'P&amp;L Workings'!Z71</f>
        <v>25.06</v>
      </c>
      <c r="AA10" s="21">
        <f ca="1">'P&amp;L Workings'!AA71</f>
        <v>31.29</v>
      </c>
      <c r="AB10" s="21">
        <f ca="1">'P&amp;L Workings'!AB71</f>
        <v>31.29</v>
      </c>
      <c r="AC10" s="21">
        <f ca="1">'P&amp;L Workings'!AC71</f>
        <v>31.29</v>
      </c>
      <c r="AD10" s="21">
        <f ca="1">'P&amp;L Workings'!AD71</f>
        <v>31.29</v>
      </c>
      <c r="AF10" s="289">
        <f t="shared" ca="1" si="3"/>
        <v>0</v>
      </c>
      <c r="AG10" s="84">
        <f t="shared" ca="1" si="3"/>
        <v>0</v>
      </c>
      <c r="AH10" s="84">
        <f t="shared" ca="1" si="3"/>
        <v>14.528500000000001</v>
      </c>
      <c r="AI10" s="84">
        <f t="shared" ca="1" si="3"/>
        <v>49.752500000000005</v>
      </c>
      <c r="AJ10" s="84">
        <f t="shared" ca="1" si="3"/>
        <v>72.376499999999993</v>
      </c>
      <c r="AK10" s="84">
        <f t="shared" ca="1" si="3"/>
        <v>95.570999999999998</v>
      </c>
      <c r="AL10" s="84">
        <f t="shared" ca="1" si="3"/>
        <v>125.16</v>
      </c>
      <c r="AM10" s="84">
        <f t="shared" ca="1" si="3"/>
        <v>0</v>
      </c>
      <c r="AN10" s="84"/>
      <c r="AO10" s="84"/>
    </row>
    <row r="11" spans="1:46">
      <c r="B11" s="11" t="s">
        <v>58</v>
      </c>
      <c r="F11" s="21">
        <f>'P&amp;L Workings'!F77</f>
        <v>0</v>
      </c>
      <c r="G11" s="21">
        <f ca="1">'P&amp;L Workings'!G77</f>
        <v>0</v>
      </c>
      <c r="H11" s="21">
        <f ca="1">'P&amp;L Workings'!H77</f>
        <v>0</v>
      </c>
      <c r="I11" s="21">
        <f ca="1">'P&amp;L Workings'!I77</f>
        <v>0</v>
      </c>
      <c r="J11" s="21">
        <f ca="1">'P&amp;L Workings'!J77</f>
        <v>0</v>
      </c>
      <c r="K11" s="21">
        <f ca="1">'P&amp;L Workings'!K77</f>
        <v>0</v>
      </c>
      <c r="L11" s="21">
        <f ca="1">'P&amp;L Workings'!L77</f>
        <v>0</v>
      </c>
      <c r="M11" s="21">
        <f ca="1">'P&amp;L Workings'!M77</f>
        <v>5.18</v>
      </c>
      <c r="N11" s="21">
        <f ca="1">'P&amp;L Workings'!N77</f>
        <v>5.18</v>
      </c>
      <c r="O11" s="21">
        <f ca="1">'P&amp;L Workings'!O77</f>
        <v>8.68</v>
      </c>
      <c r="P11" s="21">
        <f ca="1">'P&amp;L Workings'!P77</f>
        <v>8.68</v>
      </c>
      <c r="Q11" s="21">
        <f ca="1">'P&amp;L Workings'!Q77</f>
        <v>12.6</v>
      </c>
      <c r="R11" s="21">
        <f ca="1">'P&amp;L Workings'!R77</f>
        <v>12.6</v>
      </c>
      <c r="S11" s="21">
        <f ca="1">'P&amp;L Workings'!S77</f>
        <v>16.100000000000001</v>
      </c>
      <c r="T11" s="21">
        <f ca="1">'P&amp;L Workings'!T77</f>
        <v>16.100000000000001</v>
      </c>
      <c r="U11" s="21">
        <f ca="1">'P&amp;L Workings'!U77</f>
        <v>20.02</v>
      </c>
      <c r="V11" s="21">
        <f ca="1">'P&amp;L Workings'!V77</f>
        <v>20.02</v>
      </c>
      <c r="W11" s="21">
        <f ca="1">'P&amp;L Workings'!W77</f>
        <v>30.52</v>
      </c>
      <c r="X11" s="21">
        <f ca="1">'P&amp;L Workings'!X77</f>
        <v>30.52</v>
      </c>
      <c r="Y11" s="21">
        <f ca="1">'P&amp;L Workings'!Y77</f>
        <v>37.799999999999997</v>
      </c>
      <c r="Z11" s="21">
        <f ca="1">'P&amp;L Workings'!Z77</f>
        <v>37.799999999999997</v>
      </c>
      <c r="AA11" s="21">
        <f ca="1">'P&amp;L Workings'!AA77</f>
        <v>44.8</v>
      </c>
      <c r="AB11" s="21">
        <f ca="1">'P&amp;L Workings'!AB77</f>
        <v>44.8</v>
      </c>
      <c r="AC11" s="21">
        <f ca="1">'P&amp;L Workings'!AC77</f>
        <v>55.58</v>
      </c>
      <c r="AD11" s="21">
        <f ca="1">'P&amp;L Workings'!AD77</f>
        <v>55.58</v>
      </c>
      <c r="AF11" s="289">
        <f t="shared" ca="1" si="3"/>
        <v>0</v>
      </c>
      <c r="AG11" s="84">
        <f t="shared" ca="1" si="3"/>
        <v>0</v>
      </c>
      <c r="AH11" s="84">
        <f t="shared" ca="1" si="3"/>
        <v>10.36</v>
      </c>
      <c r="AI11" s="84">
        <f t="shared" ca="1" si="3"/>
        <v>42.56</v>
      </c>
      <c r="AJ11" s="84">
        <f t="shared" ca="1" si="3"/>
        <v>72.239999999999995</v>
      </c>
      <c r="AK11" s="84">
        <f t="shared" ca="1" si="3"/>
        <v>136.63999999999999</v>
      </c>
      <c r="AL11" s="84">
        <f t="shared" ca="1" si="3"/>
        <v>200.76</v>
      </c>
      <c r="AM11" s="84">
        <f t="shared" ca="1" si="3"/>
        <v>0</v>
      </c>
      <c r="AN11" s="84"/>
      <c r="AO11" s="84"/>
    </row>
    <row r="12" spans="1:46">
      <c r="B12" s="11" t="s">
        <v>265</v>
      </c>
      <c r="F12" s="21">
        <f>'P&amp;L Workings'!F81+'P&amp;L Workings'!F83+'P&amp;L Workings'!F85</f>
        <v>0</v>
      </c>
      <c r="G12" s="21">
        <f ca="1">'P&amp;L Workings'!G81+'P&amp;L Workings'!G83+'P&amp;L Workings'!G85</f>
        <v>0</v>
      </c>
      <c r="H12" s="21">
        <f ca="1">'P&amp;L Workings'!H81+'P&amp;L Workings'!H83+'P&amp;L Workings'!H85</f>
        <v>0</v>
      </c>
      <c r="I12" s="21">
        <f ca="1">'P&amp;L Workings'!I81+'P&amp;L Workings'!I83+'P&amp;L Workings'!I85</f>
        <v>0</v>
      </c>
      <c r="J12" s="21">
        <f ca="1">'P&amp;L Workings'!J81+'P&amp;L Workings'!J83+'P&amp;L Workings'!J85</f>
        <v>0</v>
      </c>
      <c r="K12" s="21">
        <f ca="1">'P&amp;L Workings'!K81+'P&amp;L Workings'!K83+'P&amp;L Workings'!K85</f>
        <v>0</v>
      </c>
      <c r="L12" s="21">
        <f ca="1">'P&amp;L Workings'!L81+'P&amp;L Workings'!L83+'P&amp;L Workings'!L85</f>
        <v>0.88885999999999998</v>
      </c>
      <c r="M12" s="21">
        <f ca="1">'P&amp;L Workings'!M81+'P&amp;L Workings'!M83+'P&amp;L Workings'!M85</f>
        <v>4.5921598800000005</v>
      </c>
      <c r="N12" s="21">
        <f ca="1">'P&amp;L Workings'!N81+'P&amp;L Workings'!N83+'P&amp;L Workings'!N85</f>
        <v>4.6188809800000001</v>
      </c>
      <c r="O12" s="21">
        <f ca="1">'P&amp;L Workings'!O81+'P&amp;L Workings'!O83+'P&amp;L Workings'!O85</f>
        <v>10.679895149</v>
      </c>
      <c r="P12" s="21">
        <f ca="1">'P&amp;L Workings'!P81+'P&amp;L Workings'!P83+'P&amp;L Workings'!P85</f>
        <v>10.803869874</v>
      </c>
      <c r="Q12" s="21">
        <f ca="1">'P&amp;L Workings'!Q81+'P&amp;L Workings'!Q83+'P&amp;L Workings'!Q85</f>
        <v>10.893094716</v>
      </c>
      <c r="R12" s="21">
        <f ca="1">'P&amp;L Workings'!R81+'P&amp;L Workings'!R83+'P&amp;L Workings'!R85</f>
        <v>12.520585616</v>
      </c>
      <c r="S12" s="21">
        <f ca="1">'P&amp;L Workings'!S81+'P&amp;L Workings'!S83+'P&amp;L Workings'!S85</f>
        <v>18.493037871000002</v>
      </c>
      <c r="T12" s="21">
        <f ca="1">'P&amp;L Workings'!T81+'P&amp;L Workings'!T83+'P&amp;L Workings'!T85</f>
        <v>18.586588062000001</v>
      </c>
      <c r="U12" s="21">
        <f ca="1">'P&amp;L Workings'!U81+'P&amp;L Workings'!U83+'P&amp;L Workings'!U85</f>
        <v>18.727982923999999</v>
      </c>
      <c r="V12" s="21">
        <f ca="1">'P&amp;L Workings'!V81+'P&amp;L Workings'!V83+'P&amp;L Workings'!V85</f>
        <v>18.838108968</v>
      </c>
      <c r="W12" s="21">
        <f ca="1">'P&amp;L Workings'!W81+'P&amp;L Workings'!W83+'P&amp;L Workings'!W85</f>
        <v>35.787362170000002</v>
      </c>
      <c r="X12" s="21">
        <f ca="1">'P&amp;L Workings'!X81+'P&amp;L Workings'!X83+'P&amp;L Workings'!X85</f>
        <v>35.961250149999998</v>
      </c>
      <c r="Y12" s="21">
        <f ca="1">'P&amp;L Workings'!Y81+'P&amp;L Workings'!Y83+'P&amp;L Workings'!Y85</f>
        <v>36.224056302000001</v>
      </c>
      <c r="Z12" s="21">
        <f ca="1">'P&amp;L Workings'!Z81+'P&amp;L Workings'!Z83+'P&amp;L Workings'!Z85</f>
        <v>36.431811359999998</v>
      </c>
      <c r="AA12" s="21">
        <f ca="1">'P&amp;L Workings'!AA81+'P&amp;L Workings'!AA83+'P&amp;L Workings'!AA85</f>
        <v>54.021156658000002</v>
      </c>
      <c r="AB12" s="21">
        <f ca="1">'P&amp;L Workings'!AB81+'P&amp;L Workings'!AB83+'P&amp;L Workings'!AB85</f>
        <v>54.333541178000004</v>
      </c>
      <c r="AC12" s="21">
        <f ca="1">'P&amp;L Workings'!AC81+'P&amp;L Workings'!AC83+'P&amp;L Workings'!AC85</f>
        <v>54.786341617000005</v>
      </c>
      <c r="AD12" s="21">
        <f ca="1">'P&amp;L Workings'!AD81+'P&amp;L Workings'!AD83+'P&amp;L Workings'!AD85</f>
        <v>55.170186127000001</v>
      </c>
      <c r="AF12" s="289">
        <f t="shared" ca="1" si="3"/>
        <v>0</v>
      </c>
      <c r="AG12" s="84">
        <f t="shared" ca="1" si="3"/>
        <v>0</v>
      </c>
      <c r="AH12" s="84">
        <f t="shared" ca="1" si="3"/>
        <v>10.099900860000002</v>
      </c>
      <c r="AI12" s="84">
        <f t="shared" ca="1" si="3"/>
        <v>44.897445354999995</v>
      </c>
      <c r="AJ12" s="84">
        <f t="shared" ca="1" si="3"/>
        <v>74.645717825000006</v>
      </c>
      <c r="AK12" s="84">
        <f t="shared" ca="1" si="3"/>
        <v>144.404479982</v>
      </c>
      <c r="AL12" s="84">
        <f t="shared" ca="1" si="3"/>
        <v>218.31122558000001</v>
      </c>
      <c r="AM12" s="84">
        <f t="shared" ca="1" si="3"/>
        <v>0</v>
      </c>
      <c r="AN12" s="84"/>
      <c r="AO12" s="84"/>
    </row>
    <row r="13" spans="1:46" s="31" customFormat="1">
      <c r="A13" s="1"/>
      <c r="B13" s="31" t="s">
        <v>45</v>
      </c>
      <c r="F13" s="80">
        <f t="shared" ref="F13:AD13" si="4">SUM(F14:F20)</f>
        <v>0.70174999999999998</v>
      </c>
      <c r="G13" s="80">
        <f t="shared" ca="1" si="4"/>
        <v>1.4035</v>
      </c>
      <c r="H13" s="80">
        <f t="shared" ca="1" si="4"/>
        <v>2.1052500000000003</v>
      </c>
      <c r="I13" s="80">
        <f t="shared" ca="1" si="4"/>
        <v>2.3155125000000001</v>
      </c>
      <c r="J13" s="80">
        <f t="shared" ca="1" si="4"/>
        <v>2.3155125000000001</v>
      </c>
      <c r="K13" s="80">
        <f t="shared" ca="1" si="4"/>
        <v>2.3855999999999997</v>
      </c>
      <c r="L13" s="80">
        <f t="shared" ca="1" si="4"/>
        <v>49.299341874999996</v>
      </c>
      <c r="M13" s="80">
        <f t="shared" ca="1" si="4"/>
        <v>77.162658352500003</v>
      </c>
      <c r="N13" s="80">
        <f t="shared" ca="1" si="4"/>
        <v>78.503723558750011</v>
      </c>
      <c r="O13" s="80">
        <f t="shared" ca="1" si="4"/>
        <v>122.09245279043749</v>
      </c>
      <c r="P13" s="80">
        <f t="shared" ca="1" si="4"/>
        <v>130.41968430137499</v>
      </c>
      <c r="Q13" s="80">
        <f t="shared" ca="1" si="4"/>
        <v>134.94608293425</v>
      </c>
      <c r="R13" s="80">
        <f t="shared" ca="1" si="4"/>
        <v>216.47978435300001</v>
      </c>
      <c r="S13" s="80">
        <f t="shared" ca="1" si="4"/>
        <v>307.63607877581256</v>
      </c>
      <c r="T13" s="80">
        <f t="shared" ca="1" si="4"/>
        <v>312.38200586162503</v>
      </c>
      <c r="U13" s="80">
        <f t="shared" ca="1" si="4"/>
        <v>319.47581049825004</v>
      </c>
      <c r="V13" s="80">
        <f t="shared" ca="1" si="4"/>
        <v>325.20626883149998</v>
      </c>
      <c r="W13" s="80">
        <f t="shared" ca="1" si="4"/>
        <v>446.32201640687504</v>
      </c>
      <c r="X13" s="80">
        <f t="shared" ca="1" si="4"/>
        <v>455.25252690312504</v>
      </c>
      <c r="Y13" s="80">
        <f t="shared" ca="1" si="4"/>
        <v>468.74282190662501</v>
      </c>
      <c r="Z13" s="80">
        <f t="shared" ca="1" si="4"/>
        <v>479.67829763000003</v>
      </c>
      <c r="AA13" s="80">
        <f t="shared" ca="1" si="4"/>
        <v>633.76824852337495</v>
      </c>
      <c r="AB13" s="80">
        <f t="shared" ca="1" si="4"/>
        <v>649.44604662087499</v>
      </c>
      <c r="AC13" s="80">
        <f t="shared" ca="1" si="4"/>
        <v>672.16423115318753</v>
      </c>
      <c r="AD13" s="80">
        <f t="shared" ca="1" si="4"/>
        <v>691.42842749881243</v>
      </c>
      <c r="AE13" s="33"/>
      <c r="AF13" s="288">
        <f t="shared" ref="AF13:AM13" ca="1" si="5">SUM(AF14:AF20)</f>
        <v>0.70174999999999998</v>
      </c>
      <c r="AG13" s="80">
        <f t="shared" ca="1" si="5"/>
        <v>8.1397750000000002</v>
      </c>
      <c r="AH13" s="80">
        <f t="shared" ca="1" si="5"/>
        <v>207.35132378625002</v>
      </c>
      <c r="AI13" s="80">
        <f t="shared" ca="1" si="5"/>
        <v>603.93800437906248</v>
      </c>
      <c r="AJ13" s="80">
        <f t="shared" ca="1" si="5"/>
        <v>1264.7001639671876</v>
      </c>
      <c r="AK13" s="80">
        <f t="shared" ca="1" si="5"/>
        <v>1849.995662846625</v>
      </c>
      <c r="AL13" s="80">
        <f t="shared" ca="1" si="5"/>
        <v>2646.8069537962501</v>
      </c>
      <c r="AM13" s="80">
        <f t="shared" ca="1" si="5"/>
        <v>0</v>
      </c>
      <c r="AN13" s="80"/>
      <c r="AO13" s="80"/>
    </row>
    <row r="14" spans="1:46">
      <c r="B14" s="11" t="s">
        <v>264</v>
      </c>
      <c r="F14" s="21">
        <f>'P&amp;L Workings'!F89+'P&amp;L Workings'!F93</f>
        <v>0.7</v>
      </c>
      <c r="G14" s="21">
        <f ca="1">'P&amp;L Workings'!G89+'P&amp;L Workings'!G93</f>
        <v>1.4</v>
      </c>
      <c r="H14" s="21">
        <f ca="1">'P&amp;L Workings'!H89+'P&amp;L Workings'!H93</f>
        <v>2.1</v>
      </c>
      <c r="I14" s="21">
        <f ca="1">'P&amp;L Workings'!I89+'P&amp;L Workings'!I93</f>
        <v>2.31</v>
      </c>
      <c r="J14" s="21">
        <f ca="1">'P&amp;L Workings'!J89+'P&amp;L Workings'!J93</f>
        <v>2.31</v>
      </c>
      <c r="K14" s="21">
        <f ca="1">'P&amp;L Workings'!K89+'P&amp;L Workings'!K93</f>
        <v>2.38</v>
      </c>
      <c r="L14" s="21">
        <f ca="1">'P&amp;L Workings'!L89+'P&amp;L Workings'!L93</f>
        <v>2.38</v>
      </c>
      <c r="M14" s="21">
        <f ca="1">'P&amp;L Workings'!M89+'P&amp;L Workings'!M93</f>
        <v>2.38</v>
      </c>
      <c r="N14" s="21">
        <f ca="1">'P&amp;L Workings'!N89+'P&amp;L Workings'!N93</f>
        <v>2.38</v>
      </c>
      <c r="O14" s="21">
        <f ca="1">'P&amp;L Workings'!O89+'P&amp;L Workings'!O93</f>
        <v>3.15</v>
      </c>
      <c r="P14" s="21">
        <f ca="1">'P&amp;L Workings'!P89+'P&amp;L Workings'!P93</f>
        <v>3.15</v>
      </c>
      <c r="Q14" s="21">
        <f ca="1">'P&amp;L Workings'!Q89+'P&amp;L Workings'!Q93</f>
        <v>3.15</v>
      </c>
      <c r="R14" s="21">
        <f ca="1">'P&amp;L Workings'!R89+'P&amp;L Workings'!R93</f>
        <v>3.15</v>
      </c>
      <c r="S14" s="21">
        <f ca="1">'P&amp;L Workings'!S89+'P&amp;L Workings'!S93</f>
        <v>3.29</v>
      </c>
      <c r="T14" s="21">
        <f ca="1">'P&amp;L Workings'!T89+'P&amp;L Workings'!T93</f>
        <v>3.29</v>
      </c>
      <c r="U14" s="21">
        <f ca="1">'P&amp;L Workings'!U89+'P&amp;L Workings'!U93</f>
        <v>3.29</v>
      </c>
      <c r="V14" s="21">
        <f ca="1">'P&amp;L Workings'!V89+'P&amp;L Workings'!V93</f>
        <v>3.29</v>
      </c>
      <c r="W14" s="21">
        <f ca="1">'P&amp;L Workings'!W89+'P&amp;L Workings'!W93</f>
        <v>4.0600000000000005</v>
      </c>
      <c r="X14" s="21">
        <f ca="1">'P&amp;L Workings'!X89+'P&amp;L Workings'!X93</f>
        <v>4.0600000000000005</v>
      </c>
      <c r="Y14" s="21">
        <f ca="1">'P&amp;L Workings'!Y89+'P&amp;L Workings'!Y93</f>
        <v>4.0600000000000005</v>
      </c>
      <c r="Z14" s="21">
        <f ca="1">'P&amp;L Workings'!Z89+'P&amp;L Workings'!Z93</f>
        <v>4.0600000000000005</v>
      </c>
      <c r="AA14" s="21">
        <f ca="1">'P&amp;L Workings'!AA89+'P&amp;L Workings'!AA93</f>
        <v>4.9000000000000004</v>
      </c>
      <c r="AB14" s="21">
        <f ca="1">'P&amp;L Workings'!AB89+'P&amp;L Workings'!AB93</f>
        <v>4.9000000000000004</v>
      </c>
      <c r="AC14" s="21">
        <f ca="1">'P&amp;L Workings'!AC89+'P&amp;L Workings'!AC93</f>
        <v>4.9000000000000004</v>
      </c>
      <c r="AD14" s="21">
        <f ca="1">'P&amp;L Workings'!AD89+'P&amp;L Workings'!AD93</f>
        <v>4.9000000000000004</v>
      </c>
      <c r="AF14" s="289">
        <f t="shared" ca="1" si="3"/>
        <v>0.7</v>
      </c>
      <c r="AG14" s="84">
        <f t="shared" ca="1" si="3"/>
        <v>8.120000000000001</v>
      </c>
      <c r="AH14" s="84">
        <f t="shared" ca="1" si="3"/>
        <v>9.52</v>
      </c>
      <c r="AI14" s="84">
        <f t="shared" ca="1" si="3"/>
        <v>12.6</v>
      </c>
      <c r="AJ14" s="84">
        <f ca="1">IFERROR(SUMIFS($F14:$AD14,$F$2:$AD$2,AJ$2),0)</f>
        <v>13.16</v>
      </c>
      <c r="AK14" s="84">
        <f ca="1">IFERROR(SUMIFS($F14:$AD14,$F$2:$AD$2,AK$2),0)</f>
        <v>16.240000000000002</v>
      </c>
      <c r="AL14" s="84">
        <f ca="1">IFERROR(SUMIFS($F14:$AD14,$F$2:$AD$2,AL$2),0)</f>
        <v>19.600000000000001</v>
      </c>
      <c r="AM14" s="84">
        <f ca="1">IFERROR(SUMIFS($F14:$AD14,$F$2:$AD$2,AM$2),0)</f>
        <v>0</v>
      </c>
      <c r="AN14" s="84"/>
      <c r="AO14" s="84"/>
    </row>
    <row r="15" spans="1:46">
      <c r="B15" s="110" t="s">
        <v>291</v>
      </c>
      <c r="F15" s="21">
        <f>'P&amp;L Workings'!F95</f>
        <v>0</v>
      </c>
      <c r="G15" s="21">
        <f ca="1">'P&amp;L Workings'!G95</f>
        <v>0</v>
      </c>
      <c r="H15" s="21">
        <f ca="1">'P&amp;L Workings'!H95</f>
        <v>0</v>
      </c>
      <c r="I15" s="21">
        <f ca="1">'P&amp;L Workings'!I95</f>
        <v>0</v>
      </c>
      <c r="J15" s="21">
        <f ca="1">'P&amp;L Workings'!J95</f>
        <v>0</v>
      </c>
      <c r="K15" s="21">
        <f ca="1">'P&amp;L Workings'!K95</f>
        <v>0</v>
      </c>
      <c r="L15" s="21">
        <f ca="1">'P&amp;L Workings'!L95</f>
        <v>0</v>
      </c>
      <c r="M15" s="21">
        <f ca="1">'P&amp;L Workings'!M95</f>
        <v>23.499994000000001</v>
      </c>
      <c r="N15" s="21">
        <f ca="1">'P&amp;L Workings'!N95</f>
        <v>24.836049000000003</v>
      </c>
      <c r="O15" s="21">
        <f ca="1">'P&amp;L Workings'!O95</f>
        <v>34.404757449999998</v>
      </c>
      <c r="P15" s="21">
        <f ca="1">'P&amp;L Workings'!P95</f>
        <v>40.603493700000001</v>
      </c>
      <c r="Q15" s="21">
        <f ca="1">'P&amp;L Workings'!Q95</f>
        <v>43.1047358</v>
      </c>
      <c r="R15" s="21">
        <f ca="1">'P&amp;L Workings'!R95</f>
        <v>45.729280799999998</v>
      </c>
      <c r="S15" s="21">
        <f ca="1">'P&amp;L Workings'!S95</f>
        <v>76.23789355000001</v>
      </c>
      <c r="T15" s="21">
        <f ca="1">'P&amp;L Workings'!T95</f>
        <v>80.915403100000006</v>
      </c>
      <c r="U15" s="21">
        <f ca="1">'P&amp;L Workings'!U95</f>
        <v>86.025146200000009</v>
      </c>
      <c r="V15" s="21">
        <f ca="1">'P&amp;L Workings'!V95</f>
        <v>91.531448400000016</v>
      </c>
      <c r="W15" s="21">
        <f ca="1">'P&amp;L Workings'!W95</f>
        <v>131.9501085</v>
      </c>
      <c r="X15" s="21">
        <f ca="1">'P&amp;L Workings'!X95</f>
        <v>140.6445075</v>
      </c>
      <c r="Y15" s="21">
        <f ca="1">'P&amp;L Workings'!Y95</f>
        <v>150.14481510000002</v>
      </c>
      <c r="Z15" s="21">
        <f ca="1">'P&amp;L Workings'!Z95</f>
        <v>160.53256800000003</v>
      </c>
      <c r="AA15" s="21">
        <f ca="1">'P&amp;L Workings'!AA95</f>
        <v>215.8268329</v>
      </c>
      <c r="AB15" s="21">
        <f ca="1">'P&amp;L Workings'!AB95</f>
        <v>231.44605890000003</v>
      </c>
      <c r="AC15" s="21">
        <f ca="1">'P&amp;L Workings'!AC95</f>
        <v>248.69608085000004</v>
      </c>
      <c r="AD15" s="21">
        <f ca="1">'P&amp;L Workings'!AD95</f>
        <v>267.88830634999999</v>
      </c>
      <c r="AF15" s="289">
        <f t="shared" ca="1" si="3"/>
        <v>0</v>
      </c>
      <c r="AG15" s="84">
        <f t="shared" ca="1" si="3"/>
        <v>0</v>
      </c>
      <c r="AH15" s="84">
        <f t="shared" ca="1" si="3"/>
        <v>48.336043000000004</v>
      </c>
      <c r="AI15" s="84">
        <f t="shared" ca="1" si="3"/>
        <v>163.84226775000002</v>
      </c>
      <c r="AJ15" s="84">
        <f t="shared" ca="1" si="3"/>
        <v>334.70989125000006</v>
      </c>
      <c r="AK15" s="84">
        <f t="shared" ca="1" si="3"/>
        <v>583.27199910000002</v>
      </c>
      <c r="AL15" s="84">
        <f t="shared" ca="1" si="3"/>
        <v>963.85727900000006</v>
      </c>
      <c r="AM15" s="84">
        <f t="shared" ca="1" si="3"/>
        <v>0</v>
      </c>
      <c r="AN15" s="84"/>
      <c r="AO15" s="84"/>
    </row>
    <row r="16" spans="1:46">
      <c r="B16" s="11" t="s">
        <v>272</v>
      </c>
      <c r="F16" s="21">
        <f>'P&amp;L Workings'!F117</f>
        <v>0</v>
      </c>
      <c r="G16" s="21">
        <f ca="1">'P&amp;L Workings'!G117</f>
        <v>0</v>
      </c>
      <c r="H16" s="21">
        <f ca="1">'P&amp;L Workings'!H117</f>
        <v>0</v>
      </c>
      <c r="I16" s="21">
        <f ca="1">'P&amp;L Workings'!I117</f>
        <v>0</v>
      </c>
      <c r="J16" s="21">
        <f ca="1">'P&amp;L Workings'!J117</f>
        <v>0</v>
      </c>
      <c r="K16" s="21">
        <f ca="1">'P&amp;L Workings'!K117</f>
        <v>0</v>
      </c>
      <c r="L16" s="21">
        <f ca="1">'P&amp;L Workings'!L117</f>
        <v>44.442999999999998</v>
      </c>
      <c r="M16" s="21">
        <f ca="1">'P&amp;L Workings'!M117</f>
        <v>44.442999999999998</v>
      </c>
      <c r="N16" s="21">
        <f ca="1">'P&amp;L Workings'!N117</f>
        <v>44.442999999999998</v>
      </c>
      <c r="O16" s="21">
        <f ca="1">'P&amp;L Workings'!O117</f>
        <v>71.05</v>
      </c>
      <c r="P16" s="21">
        <f ca="1">'P&amp;L Workings'!P117</f>
        <v>71.05</v>
      </c>
      <c r="Q16" s="21">
        <f ca="1">'P&amp;L Workings'!Q117</f>
        <v>71.05</v>
      </c>
      <c r="R16" s="21">
        <f ca="1">'P&amp;L Workings'!R117</f>
        <v>71.05</v>
      </c>
      <c r="S16" s="21">
        <f ca="1">'P&amp;L Workings'!S117</f>
        <v>109.56400000000001</v>
      </c>
      <c r="T16" s="21">
        <f ca="1">'P&amp;L Workings'!T117</f>
        <v>109.56400000000001</v>
      </c>
      <c r="U16" s="21">
        <f ca="1">'P&amp;L Workings'!U117</f>
        <v>109.56400000000001</v>
      </c>
      <c r="V16" s="21">
        <f ca="1">'P&amp;L Workings'!V117</f>
        <v>109.56400000000001</v>
      </c>
      <c r="W16" s="21">
        <f ca="1">'P&amp;L Workings'!W117</f>
        <v>163.75800000000001</v>
      </c>
      <c r="X16" s="21">
        <f ca="1">'P&amp;L Workings'!X117</f>
        <v>163.75800000000001</v>
      </c>
      <c r="Y16" s="21">
        <f ca="1">'P&amp;L Workings'!Y117</f>
        <v>163.75800000000001</v>
      </c>
      <c r="Z16" s="21">
        <f ca="1">'P&amp;L Workings'!Z117</f>
        <v>163.75800000000001</v>
      </c>
      <c r="AA16" s="21">
        <f ca="1">'P&amp;L Workings'!AA117</f>
        <v>226.33100000000002</v>
      </c>
      <c r="AB16" s="21">
        <f ca="1">'P&amp;L Workings'!AB117</f>
        <v>226.33100000000002</v>
      </c>
      <c r="AC16" s="21">
        <f ca="1">'P&amp;L Workings'!AC117</f>
        <v>226.33100000000002</v>
      </c>
      <c r="AD16" s="21">
        <f ca="1">'P&amp;L Workings'!AD117</f>
        <v>226.33100000000002</v>
      </c>
      <c r="AF16" s="289">
        <f t="shared" ca="1" si="3"/>
        <v>0</v>
      </c>
      <c r="AG16" s="84">
        <f t="shared" ca="1" si="3"/>
        <v>0</v>
      </c>
      <c r="AH16" s="84">
        <f t="shared" ca="1" si="3"/>
        <v>133.32900000000001</v>
      </c>
      <c r="AI16" s="84">
        <f t="shared" ca="1" si="3"/>
        <v>284.2</v>
      </c>
      <c r="AJ16" s="84">
        <f t="shared" ca="1" si="3"/>
        <v>438.25600000000003</v>
      </c>
      <c r="AK16" s="84">
        <f t="shared" ca="1" si="3"/>
        <v>655.03200000000004</v>
      </c>
      <c r="AL16" s="84">
        <f t="shared" ca="1" si="3"/>
        <v>905.32400000000007</v>
      </c>
      <c r="AM16" s="84">
        <f t="shared" ca="1" si="3"/>
        <v>0</v>
      </c>
      <c r="AN16" s="84"/>
      <c r="AO16" s="84"/>
    </row>
    <row r="17" spans="1:41">
      <c r="B17" s="11" t="s">
        <v>273</v>
      </c>
      <c r="F17" s="21">
        <f>'P&amp;L Workings'!F125</f>
        <v>0</v>
      </c>
      <c r="G17" s="21">
        <f ca="1">'P&amp;L Workings'!G125</f>
        <v>0</v>
      </c>
      <c r="H17" s="21">
        <f ca="1">'P&amp;L Workings'!H125</f>
        <v>0</v>
      </c>
      <c r="I17" s="21">
        <f ca="1">'P&amp;L Workings'!I125</f>
        <v>0</v>
      </c>
      <c r="J17" s="21">
        <f ca="1">'P&amp;L Workings'!J125</f>
        <v>0</v>
      </c>
      <c r="K17" s="21">
        <f ca="1">'P&amp;L Workings'!K125</f>
        <v>0</v>
      </c>
      <c r="L17" s="21">
        <f ca="1">'P&amp;L Workings'!L125</f>
        <v>0</v>
      </c>
      <c r="M17" s="21">
        <f ca="1">'P&amp;L Workings'!M125</f>
        <v>0</v>
      </c>
      <c r="N17" s="21">
        <f ca="1">'P&amp;L Workings'!N125</f>
        <v>0</v>
      </c>
      <c r="O17" s="21">
        <f ca="1">'P&amp;L Workings'!O125</f>
        <v>0</v>
      </c>
      <c r="P17" s="21">
        <f ca="1">'P&amp;L Workings'!P125</f>
        <v>0</v>
      </c>
      <c r="Q17" s="21">
        <f ca="1">'P&amp;L Workings'!Q125</f>
        <v>0</v>
      </c>
      <c r="R17" s="21">
        <f ca="1">'P&amp;L Workings'!R125</f>
        <v>78.75</v>
      </c>
      <c r="S17" s="21">
        <f ca="1">'P&amp;L Workings'!S125</f>
        <v>94.5</v>
      </c>
      <c r="T17" s="21">
        <f ca="1">'P&amp;L Workings'!T125</f>
        <v>94.5</v>
      </c>
      <c r="U17" s="21">
        <f ca="1">'P&amp;L Workings'!U125</f>
        <v>94.5</v>
      </c>
      <c r="V17" s="21">
        <f ca="1">'P&amp;L Workings'!V125</f>
        <v>94.5</v>
      </c>
      <c r="W17" s="21">
        <f ca="1">'P&amp;L Workings'!W125</f>
        <v>105</v>
      </c>
      <c r="X17" s="21">
        <f ca="1">'P&amp;L Workings'!X125</f>
        <v>105</v>
      </c>
      <c r="Y17" s="21">
        <f ca="1">'P&amp;L Workings'!Y125</f>
        <v>105</v>
      </c>
      <c r="Z17" s="21">
        <f ca="1">'P&amp;L Workings'!Z125</f>
        <v>105</v>
      </c>
      <c r="AA17" s="21">
        <f ca="1">'P&amp;L Workings'!AA125</f>
        <v>126</v>
      </c>
      <c r="AB17" s="21">
        <f ca="1">'P&amp;L Workings'!AB125</f>
        <v>126</v>
      </c>
      <c r="AC17" s="21">
        <f ca="1">'P&amp;L Workings'!AC125</f>
        <v>126</v>
      </c>
      <c r="AD17" s="21">
        <f ca="1">'P&amp;L Workings'!AD125</f>
        <v>126</v>
      </c>
      <c r="AF17" s="289">
        <f t="shared" ca="1" si="3"/>
        <v>0</v>
      </c>
      <c r="AG17" s="84">
        <f t="shared" ca="1" si="3"/>
        <v>0</v>
      </c>
      <c r="AH17" s="84">
        <f t="shared" ca="1" si="3"/>
        <v>0</v>
      </c>
      <c r="AI17" s="84">
        <f t="shared" ca="1" si="3"/>
        <v>78.75</v>
      </c>
      <c r="AJ17" s="84">
        <f t="shared" ca="1" si="3"/>
        <v>378</v>
      </c>
      <c r="AK17" s="84">
        <f t="shared" ca="1" si="3"/>
        <v>420</v>
      </c>
      <c r="AL17" s="84">
        <f t="shared" ca="1" si="3"/>
        <v>504</v>
      </c>
      <c r="AM17" s="84">
        <f t="shared" ca="1" si="3"/>
        <v>0</v>
      </c>
      <c r="AN17" s="84"/>
      <c r="AO17" s="84"/>
    </row>
    <row r="18" spans="1:41">
      <c r="B18" s="11" t="s">
        <v>266</v>
      </c>
      <c r="F18" s="21">
        <f>'P&amp;L Workings'!F127</f>
        <v>0</v>
      </c>
      <c r="G18" s="21">
        <f ca="1">'P&amp;L Workings'!G127</f>
        <v>0</v>
      </c>
      <c r="H18" s="21">
        <f ca="1">'P&amp;L Workings'!H127</f>
        <v>0</v>
      </c>
      <c r="I18" s="21">
        <f ca="1">'P&amp;L Workings'!I127</f>
        <v>0</v>
      </c>
      <c r="J18" s="21">
        <f ca="1">'P&amp;L Workings'!J127</f>
        <v>0</v>
      </c>
      <c r="K18" s="21">
        <f ca="1">'P&amp;L Workings'!K127</f>
        <v>0</v>
      </c>
      <c r="L18" s="21">
        <f ca="1">'P&amp;L Workings'!L127</f>
        <v>2.3537500000000002</v>
      </c>
      <c r="M18" s="21">
        <f ca="1">'P&amp;L Workings'!M127</f>
        <v>2.4552499999999999</v>
      </c>
      <c r="N18" s="21">
        <f ca="1">'P&amp;L Workings'!N127</f>
        <v>2.4552499999999999</v>
      </c>
      <c r="O18" s="21">
        <f ca="1">'P&amp;L Workings'!O127</f>
        <v>4.6059999999999999</v>
      </c>
      <c r="P18" s="21">
        <f ca="1">'P&amp;L Workings'!P127</f>
        <v>6.7059999999999995</v>
      </c>
      <c r="Q18" s="21">
        <f ca="1">'P&amp;L Workings'!Q127</f>
        <v>6.7567500000000003</v>
      </c>
      <c r="R18" s="21">
        <f ca="1">'P&amp;L Workings'!R127</f>
        <v>6.8075000000000001</v>
      </c>
      <c r="S18" s="21">
        <f ca="1">'P&amp;L Workings'!S127</f>
        <v>8.9582499999999996</v>
      </c>
      <c r="T18" s="21">
        <f ca="1">'P&amp;L Workings'!T127</f>
        <v>9.0090000000000003</v>
      </c>
      <c r="U18" s="21">
        <f ca="1">'P&amp;L Workings'!U127</f>
        <v>9.0090000000000003</v>
      </c>
      <c r="V18" s="21">
        <f ca="1">'P&amp;L Workings'!V127</f>
        <v>9.2119999999999997</v>
      </c>
      <c r="W18" s="21">
        <f ca="1">'P&amp;L Workings'!W127</f>
        <v>11.515000000000001</v>
      </c>
      <c r="X18" s="21">
        <f ca="1">'P&amp;L Workings'!X127</f>
        <v>11.718</v>
      </c>
      <c r="Y18" s="21">
        <f ca="1">'P&amp;L Workings'!Y127</f>
        <v>12.022500000000001</v>
      </c>
      <c r="Z18" s="21">
        <f ca="1">'P&amp;L Workings'!Z127</f>
        <v>12.53</v>
      </c>
      <c r="AA18" s="21">
        <f ca="1">'P&amp;L Workings'!AA127</f>
        <v>15.645</v>
      </c>
      <c r="AB18" s="21">
        <f ca="1">'P&amp;L Workings'!AB127</f>
        <v>15.645</v>
      </c>
      <c r="AC18" s="21">
        <f ca="1">'P&amp;L Workings'!AC127</f>
        <v>15.645</v>
      </c>
      <c r="AD18" s="21">
        <f ca="1">'P&amp;L Workings'!AD127</f>
        <v>15.645</v>
      </c>
      <c r="AF18" s="289">
        <f t="shared" ca="1" si="3"/>
        <v>0</v>
      </c>
      <c r="AG18" s="84">
        <f t="shared" ca="1" si="3"/>
        <v>0</v>
      </c>
      <c r="AH18" s="84">
        <f t="shared" ca="1" si="3"/>
        <v>7.2642500000000005</v>
      </c>
      <c r="AI18" s="84">
        <f t="shared" ca="1" si="3"/>
        <v>24.876250000000002</v>
      </c>
      <c r="AJ18" s="84">
        <f t="shared" ca="1" si="3"/>
        <v>36.188249999999996</v>
      </c>
      <c r="AK18" s="84">
        <f t="shared" ca="1" si="3"/>
        <v>47.785499999999999</v>
      </c>
      <c r="AL18" s="84">
        <f t="shared" ca="1" si="3"/>
        <v>62.58</v>
      </c>
      <c r="AM18" s="84">
        <f t="shared" ca="1" si="3"/>
        <v>0</v>
      </c>
      <c r="AN18" s="84"/>
      <c r="AO18" s="84"/>
    </row>
    <row r="19" spans="1:41">
      <c r="B19" s="11" t="s">
        <v>58</v>
      </c>
      <c r="F19" s="21">
        <f>'P&amp;L Workings'!F133</f>
        <v>0</v>
      </c>
      <c r="G19" s="21">
        <f ca="1">'P&amp;L Workings'!G133</f>
        <v>0</v>
      </c>
      <c r="H19" s="21">
        <f ca="1">'P&amp;L Workings'!H133</f>
        <v>0</v>
      </c>
      <c r="I19" s="21">
        <f ca="1">'P&amp;L Workings'!I133</f>
        <v>0</v>
      </c>
      <c r="J19" s="21">
        <f ca="1">'P&amp;L Workings'!J133</f>
        <v>0</v>
      </c>
      <c r="K19" s="21">
        <f ca="1">'P&amp;L Workings'!K133</f>
        <v>0</v>
      </c>
      <c r="L19" s="21">
        <f ca="1">'P&amp;L Workings'!L133</f>
        <v>0</v>
      </c>
      <c r="M19" s="21">
        <f ca="1">'P&amp;L Workings'!M133</f>
        <v>2.59</v>
      </c>
      <c r="N19" s="21">
        <f ca="1">'P&amp;L Workings'!N133</f>
        <v>2.59</v>
      </c>
      <c r="O19" s="21">
        <f ca="1">'P&amp;L Workings'!O133</f>
        <v>4.34</v>
      </c>
      <c r="P19" s="21">
        <f ca="1">'P&amp;L Workings'!P133</f>
        <v>4.34</v>
      </c>
      <c r="Q19" s="21">
        <f ca="1">'P&amp;L Workings'!Q133</f>
        <v>6.3</v>
      </c>
      <c r="R19" s="21">
        <f ca="1">'P&amp;L Workings'!R133</f>
        <v>6.3</v>
      </c>
      <c r="S19" s="21">
        <f ca="1">'P&amp;L Workings'!S133</f>
        <v>8.0500000000000007</v>
      </c>
      <c r="T19" s="21">
        <f ca="1">'P&amp;L Workings'!T133</f>
        <v>8.0500000000000007</v>
      </c>
      <c r="U19" s="21">
        <f ca="1">'P&amp;L Workings'!U133</f>
        <v>10.01</v>
      </c>
      <c r="V19" s="21">
        <f ca="1">'P&amp;L Workings'!V133</f>
        <v>10.01</v>
      </c>
      <c r="W19" s="21">
        <f ca="1">'P&amp;L Workings'!W133</f>
        <v>15.26</v>
      </c>
      <c r="X19" s="21">
        <f ca="1">'P&amp;L Workings'!X133</f>
        <v>15.26</v>
      </c>
      <c r="Y19" s="21">
        <f ca="1">'P&amp;L Workings'!Y133</f>
        <v>18.899999999999999</v>
      </c>
      <c r="Z19" s="21">
        <f ca="1">'P&amp;L Workings'!Z133</f>
        <v>18.899999999999999</v>
      </c>
      <c r="AA19" s="21">
        <f ca="1">'P&amp;L Workings'!AA133</f>
        <v>22.4</v>
      </c>
      <c r="AB19" s="21">
        <f ca="1">'P&amp;L Workings'!AB133</f>
        <v>22.4</v>
      </c>
      <c r="AC19" s="21">
        <f ca="1">'P&amp;L Workings'!AC133</f>
        <v>27.79</v>
      </c>
      <c r="AD19" s="21">
        <f ca="1">'P&amp;L Workings'!AD133</f>
        <v>27.79</v>
      </c>
      <c r="AF19" s="289">
        <f t="shared" ca="1" si="3"/>
        <v>0</v>
      </c>
      <c r="AG19" s="84">
        <f t="shared" ca="1" si="3"/>
        <v>0</v>
      </c>
      <c r="AH19" s="84">
        <f t="shared" ca="1" si="3"/>
        <v>5.18</v>
      </c>
      <c r="AI19" s="84">
        <f t="shared" ca="1" si="3"/>
        <v>21.28</v>
      </c>
      <c r="AJ19" s="84">
        <f t="shared" ca="1" si="3"/>
        <v>36.119999999999997</v>
      </c>
      <c r="AK19" s="84">
        <f t="shared" ca="1" si="3"/>
        <v>68.319999999999993</v>
      </c>
      <c r="AL19" s="84">
        <f t="shared" ca="1" si="3"/>
        <v>100.38</v>
      </c>
      <c r="AM19" s="84">
        <f t="shared" ca="1" si="3"/>
        <v>0</v>
      </c>
      <c r="AN19" s="84"/>
      <c r="AO19" s="84"/>
    </row>
    <row r="20" spans="1:41">
      <c r="B20" s="11" t="s">
        <v>265</v>
      </c>
      <c r="F20" s="21">
        <f>'P&amp;L Workings'!F137+'P&amp;L Workings'!F139+'P&amp;L Workings'!F141</f>
        <v>1.7499999999999998E-3</v>
      </c>
      <c r="G20" s="21">
        <f ca="1">'P&amp;L Workings'!G137+'P&amp;L Workings'!G139+'P&amp;L Workings'!G141</f>
        <v>3.4999999999999996E-3</v>
      </c>
      <c r="H20" s="21">
        <f ca="1">'P&amp;L Workings'!H137+'P&amp;L Workings'!H139+'P&amp;L Workings'!H141</f>
        <v>5.2500000000000003E-3</v>
      </c>
      <c r="I20" s="21">
        <f ca="1">'P&amp;L Workings'!I137+'P&amp;L Workings'!I139+'P&amp;L Workings'!I141</f>
        <v>5.5125E-3</v>
      </c>
      <c r="J20" s="21">
        <f ca="1">'P&amp;L Workings'!J137+'P&amp;L Workings'!J139+'P&amp;L Workings'!J141</f>
        <v>5.5125E-3</v>
      </c>
      <c r="K20" s="21">
        <f ca="1">'P&amp;L Workings'!K137+'P&amp;L Workings'!K139+'P&amp;L Workings'!K141</f>
        <v>5.6000000000000008E-3</v>
      </c>
      <c r="L20" s="21">
        <f ca="1">'P&amp;L Workings'!L137+'P&amp;L Workings'!L139+'P&amp;L Workings'!L141</f>
        <v>0.122591875</v>
      </c>
      <c r="M20" s="21">
        <f ca="1">'P&amp;L Workings'!M137+'P&amp;L Workings'!M139+'P&amp;L Workings'!M141</f>
        <v>1.7944143525</v>
      </c>
      <c r="N20" s="21">
        <f ca="1">'P&amp;L Workings'!N137+'P&amp;L Workings'!N139+'P&amp;L Workings'!N141</f>
        <v>1.79942455875</v>
      </c>
      <c r="O20" s="21">
        <f ca="1">'P&amp;L Workings'!O137+'P&amp;L Workings'!O139+'P&amp;L Workings'!O141</f>
        <v>4.5416953404375002</v>
      </c>
      <c r="P20" s="21">
        <f ca="1">'P&amp;L Workings'!P137+'P&amp;L Workings'!P139+'P&amp;L Workings'!P141</f>
        <v>4.5701906013749998</v>
      </c>
      <c r="Q20" s="21">
        <f ca="1">'P&amp;L Workings'!Q137+'P&amp;L Workings'!Q139+'P&amp;L Workings'!Q141</f>
        <v>4.58459713425</v>
      </c>
      <c r="R20" s="21">
        <f ca="1">'P&amp;L Workings'!R137+'P&amp;L Workings'!R139+'P&amp;L Workings'!R141</f>
        <v>4.6930035530000005</v>
      </c>
      <c r="S20" s="21">
        <f ca="1">'P&amp;L Workings'!S137+'P&amp;L Workings'!S139+'P&amp;L Workings'!S141</f>
        <v>7.0359352258124996</v>
      </c>
      <c r="T20" s="21">
        <f ca="1">'P&amp;L Workings'!T137+'P&amp;L Workings'!T139+'P&amp;L Workings'!T141</f>
        <v>7.0536027616249992</v>
      </c>
      <c r="U20" s="21">
        <f ca="1">'P&amp;L Workings'!U137+'P&amp;L Workings'!U139+'P&amp;L Workings'!U141</f>
        <v>7.0776642982500002</v>
      </c>
      <c r="V20" s="21">
        <f ca="1">'P&amp;L Workings'!V137+'P&amp;L Workings'!V139+'P&amp;L Workings'!V141</f>
        <v>7.0988204315000001</v>
      </c>
      <c r="W20" s="21">
        <f ca="1">'P&amp;L Workings'!W137+'P&amp;L Workings'!W139+'P&amp;L Workings'!W141</f>
        <v>14.778907906875</v>
      </c>
      <c r="X20" s="21">
        <f ca="1">'P&amp;L Workings'!X137+'P&amp;L Workings'!X139+'P&amp;L Workings'!X141</f>
        <v>14.812019403124999</v>
      </c>
      <c r="Y20" s="21">
        <f ca="1">'P&amp;L Workings'!Y137+'P&amp;L Workings'!Y139+'P&amp;L Workings'!Y141</f>
        <v>14.857506806625</v>
      </c>
      <c r="Z20" s="21">
        <f ca="1">'P&amp;L Workings'!Z137+'P&amp;L Workings'!Z139+'P&amp;L Workings'!Z141</f>
        <v>14.897729630000001</v>
      </c>
      <c r="AA20" s="21">
        <f ca="1">'P&amp;L Workings'!AA137+'P&amp;L Workings'!AA139+'P&amp;L Workings'!AA141</f>
        <v>22.665415623375001</v>
      </c>
      <c r="AB20" s="21">
        <f ca="1">'P&amp;L Workings'!AB137+'P&amp;L Workings'!AB139+'P&amp;L Workings'!AB141</f>
        <v>22.723987720875002</v>
      </c>
      <c r="AC20" s="21">
        <f ca="1">'P&amp;L Workings'!AC137+'P&amp;L Workings'!AC139+'P&amp;L Workings'!AC141</f>
        <v>22.802150303187499</v>
      </c>
      <c r="AD20" s="21">
        <f ca="1">'P&amp;L Workings'!AD137+'P&amp;L Workings'!AD139+'P&amp;L Workings'!AD141</f>
        <v>22.874121148812499</v>
      </c>
      <c r="AF20" s="289">
        <f t="shared" ca="1" si="3"/>
        <v>1.7499999999999998E-3</v>
      </c>
      <c r="AG20" s="84">
        <f t="shared" ca="1" si="3"/>
        <v>1.9775000000000001E-2</v>
      </c>
      <c r="AH20" s="84">
        <f t="shared" ca="1" si="3"/>
        <v>3.7220307862499999</v>
      </c>
      <c r="AI20" s="84">
        <f t="shared" ca="1" si="3"/>
        <v>18.3894866290625</v>
      </c>
      <c r="AJ20" s="84">
        <f t="shared" ca="1" si="3"/>
        <v>28.266022717187496</v>
      </c>
      <c r="AK20" s="84">
        <f t="shared" ca="1" si="3"/>
        <v>59.346163746624995</v>
      </c>
      <c r="AL20" s="84">
        <f t="shared" ca="1" si="3"/>
        <v>91.065674796249994</v>
      </c>
      <c r="AM20" s="84">
        <f t="shared" ca="1" si="3"/>
        <v>0</v>
      </c>
      <c r="AN20" s="84"/>
      <c r="AO20" s="84"/>
    </row>
    <row r="21" spans="1:41" s="29" customFormat="1">
      <c r="A21" s="1"/>
      <c r="B21" s="29" t="s">
        <v>44</v>
      </c>
      <c r="F21" s="30">
        <f t="shared" ref="F21" ca="1" si="6">F5-F13</f>
        <v>0.83825000000000005</v>
      </c>
      <c r="G21" s="30">
        <f t="shared" ref="G21:AD21" ca="1" si="7">G5-G13</f>
        <v>2.9364999999999997</v>
      </c>
      <c r="H21" s="30">
        <f t="shared" ca="1" si="7"/>
        <v>5.0347499999999989</v>
      </c>
      <c r="I21" s="30">
        <f t="shared" ca="1" si="7"/>
        <v>6.5044874999999998</v>
      </c>
      <c r="J21" s="30">
        <f t="shared" ca="1" si="7"/>
        <v>6.5044874999999998</v>
      </c>
      <c r="K21" s="30">
        <f t="shared" ca="1" si="7"/>
        <v>6.5744000000000007</v>
      </c>
      <c r="L21" s="30">
        <f t="shared" ca="1" si="7"/>
        <v>54.143018124999998</v>
      </c>
      <c r="M21" s="30">
        <f t="shared" ca="1" si="7"/>
        <v>82.36598952750002</v>
      </c>
      <c r="N21" s="30">
        <f t="shared" ca="1" si="7"/>
        <v>83.723755421250019</v>
      </c>
      <c r="O21" s="30">
        <f t="shared" ca="1" si="7"/>
        <v>128.02895725856251</v>
      </c>
      <c r="P21" s="30">
        <f t="shared" ca="1" si="7"/>
        <v>137.68317297262499</v>
      </c>
      <c r="Q21" s="30">
        <f t="shared" ca="1" si="7"/>
        <v>142.26998338175002</v>
      </c>
      <c r="R21" s="30">
        <f t="shared" ca="1" si="7"/>
        <v>225.21436286300002</v>
      </c>
      <c r="S21" s="30">
        <f t="shared" ca="1" si="7"/>
        <v>317.6572461951875</v>
      </c>
      <c r="T21" s="30">
        <f t="shared" ca="1" si="7"/>
        <v>322.46138840037514</v>
      </c>
      <c r="U21" s="30">
        <f t="shared" ca="1" si="7"/>
        <v>329.64846482574995</v>
      </c>
      <c r="V21" s="30">
        <f t="shared" ca="1" si="7"/>
        <v>335.44673693650009</v>
      </c>
      <c r="W21" s="30">
        <f t="shared" ca="1" si="7"/>
        <v>458.29156276312506</v>
      </c>
      <c r="X21" s="30">
        <f t="shared" ca="1" si="7"/>
        <v>468.58973824687496</v>
      </c>
      <c r="Y21" s="30">
        <f t="shared" ca="1" si="7"/>
        <v>482.25186459537503</v>
      </c>
      <c r="Z21" s="30">
        <f t="shared" ca="1" si="7"/>
        <v>493.31464972999999</v>
      </c>
      <c r="AA21" s="30">
        <f t="shared" ca="1" si="7"/>
        <v>649.59857393462516</v>
      </c>
      <c r="AB21" s="30">
        <f t="shared" ca="1" si="7"/>
        <v>666.73161235712496</v>
      </c>
      <c r="AC21" s="30">
        <f t="shared" ca="1" si="7"/>
        <v>689.74627216381259</v>
      </c>
      <c r="AD21" s="30">
        <f t="shared" ca="1" si="7"/>
        <v>709.25037132818761</v>
      </c>
      <c r="AE21" s="35"/>
      <c r="AF21" s="94">
        <f t="shared" ref="AF21:AM21" ca="1" si="8">AF5-AF13</f>
        <v>0.83825000000000005</v>
      </c>
      <c r="AG21" s="30">
        <f t="shared" ca="1" si="8"/>
        <v>20.980225000000001</v>
      </c>
      <c r="AH21" s="30">
        <f t="shared" ca="1" si="8"/>
        <v>226.80716307375002</v>
      </c>
      <c r="AI21" s="30">
        <f t="shared" ca="1" si="8"/>
        <v>633.19647647593752</v>
      </c>
      <c r="AJ21" s="30">
        <f t="shared" ca="1" si="8"/>
        <v>1305.2138363578119</v>
      </c>
      <c r="AK21" s="30">
        <f t="shared" ca="1" si="8"/>
        <v>1902.447815335375</v>
      </c>
      <c r="AL21" s="30">
        <f t="shared" ca="1" si="8"/>
        <v>2715.3268297837494</v>
      </c>
      <c r="AM21" s="30">
        <f t="shared" ca="1" si="8"/>
        <v>0</v>
      </c>
      <c r="AN21" s="30"/>
      <c r="AO21" s="30"/>
    </row>
    <row r="22" spans="1:41">
      <c r="B22" s="11" t="s">
        <v>267</v>
      </c>
      <c r="F22" s="21">
        <f>'P&amp;L Workings'!F144-'P&amp;L Workings'!F145-'P&amp;L Workings'!F91</f>
        <v>3.6450000000000005</v>
      </c>
      <c r="G22" s="21">
        <f ca="1">'P&amp;L Workings'!G144-'P&amp;L Workings'!G145-'P&amp;L Workings'!G91</f>
        <v>3.0150000000000006</v>
      </c>
      <c r="H22" s="21">
        <f ca="1">'P&amp;L Workings'!H144-'P&amp;L Workings'!H145-'P&amp;L Workings'!H91</f>
        <v>3.2250000000000005</v>
      </c>
      <c r="I22" s="21">
        <f ca="1">'P&amp;L Workings'!I144-'P&amp;L Workings'!I145-'P&amp;L Workings'!I91</f>
        <v>3.5550000000000006</v>
      </c>
      <c r="J22" s="21">
        <f ca="1">'P&amp;L Workings'!J144-'P&amp;L Workings'!J145-'P&amp;L Workings'!J91</f>
        <v>15.573600000000003</v>
      </c>
      <c r="K22" s="21">
        <f ca="1">'P&amp;L Workings'!K144-'P&amp;L Workings'!K145-'P&amp;L Workings'!K91</f>
        <v>16.610400000000002</v>
      </c>
      <c r="L22" s="21">
        <f ca="1">'P&amp;L Workings'!L144-'P&amp;L Workings'!L145-'P&amp;L Workings'!L91</f>
        <v>16.610400000000002</v>
      </c>
      <c r="M22" s="21">
        <f ca="1">'P&amp;L Workings'!M144-'P&amp;L Workings'!M145-'P&amp;L Workings'!M91</f>
        <v>16.610400000000002</v>
      </c>
      <c r="N22" s="21">
        <f ca="1">'P&amp;L Workings'!N144-'P&amp;L Workings'!N145-'P&amp;L Workings'!N91</f>
        <v>18.090431999999996</v>
      </c>
      <c r="O22" s="21">
        <f ca="1">'P&amp;L Workings'!O144-'P&amp;L Workings'!O145-'P&amp;L Workings'!O91</f>
        <v>17.460431999999997</v>
      </c>
      <c r="P22" s="21">
        <f ca="1">'P&amp;L Workings'!P144-'P&amp;L Workings'!P145-'P&amp;L Workings'!P91</f>
        <v>17.460431999999997</v>
      </c>
      <c r="Q22" s="21">
        <f ca="1">'P&amp;L Workings'!Q144-'P&amp;L Workings'!Q145-'P&amp;L Workings'!Q91</f>
        <v>17.460431999999997</v>
      </c>
      <c r="R22" s="21">
        <f ca="1">'P&amp;L Workings'!R144-'P&amp;L Workings'!R145-'P&amp;L Workings'!R91</f>
        <v>19.058866560000002</v>
      </c>
      <c r="S22" s="21">
        <f ca="1">'P&amp;L Workings'!S144-'P&amp;L Workings'!S145-'P&amp;L Workings'!S91</f>
        <v>19.058866560000002</v>
      </c>
      <c r="T22" s="21">
        <f ca="1">'P&amp;L Workings'!T144-'P&amp;L Workings'!T145-'P&amp;L Workings'!T91</f>
        <v>19.058866560000002</v>
      </c>
      <c r="U22" s="21">
        <f ca="1">'P&amp;L Workings'!U144-'P&amp;L Workings'!U145-'P&amp;L Workings'!U91</f>
        <v>19.058866560000002</v>
      </c>
      <c r="V22" s="21">
        <f ca="1">'P&amp;L Workings'!V144-'P&amp;L Workings'!V145-'P&amp;L Workings'!V91</f>
        <v>20.785175884800008</v>
      </c>
      <c r="W22" s="21">
        <f ca="1">'P&amp;L Workings'!W144-'P&amp;L Workings'!W145-'P&amp;L Workings'!W91</f>
        <v>20.155175884800009</v>
      </c>
      <c r="X22" s="21">
        <f ca="1">'P&amp;L Workings'!X144-'P&amp;L Workings'!X145-'P&amp;L Workings'!X91</f>
        <v>20.155175884800009</v>
      </c>
      <c r="Y22" s="21">
        <f ca="1">'P&amp;L Workings'!Y144-'P&amp;L Workings'!Y145-'P&amp;L Workings'!Y91</f>
        <v>20.155175884800009</v>
      </c>
      <c r="Z22" s="21">
        <f ca="1">'P&amp;L Workings'!Z144-'P&amp;L Workings'!Z145-'P&amp;L Workings'!Z91</f>
        <v>22.01958995558401</v>
      </c>
      <c r="AA22" s="21">
        <f ca="1">'P&amp;L Workings'!AA144-'P&amp;L Workings'!AA145-'P&amp;L Workings'!AA91</f>
        <v>21.389589955584007</v>
      </c>
      <c r="AB22" s="21">
        <f ca="1">'P&amp;L Workings'!AB144-'P&amp;L Workings'!AB145-'P&amp;L Workings'!AB91</f>
        <v>21.389589955584007</v>
      </c>
      <c r="AC22" s="21">
        <f ca="1">'P&amp;L Workings'!AC144-'P&amp;L Workings'!AC145-'P&amp;L Workings'!AC91</f>
        <v>21.389589955584007</v>
      </c>
      <c r="AD22" s="21">
        <f ca="1">'P&amp;L Workings'!AD144-'P&amp;L Workings'!AD145-'P&amp;L Workings'!AD91</f>
        <v>23.40315715203073</v>
      </c>
      <c r="AF22" s="289">
        <f t="shared" ca="1" si="3"/>
        <v>3.6450000000000005</v>
      </c>
      <c r="AG22" s="84">
        <f t="shared" ca="1" si="3"/>
        <v>25.368600000000004</v>
      </c>
      <c r="AH22" s="84">
        <f t="shared" ca="1" si="3"/>
        <v>67.921632000000002</v>
      </c>
      <c r="AI22" s="84">
        <f t="shared" ca="1" si="3"/>
        <v>71.44016255999999</v>
      </c>
      <c r="AJ22" s="84">
        <f t="shared" ca="1" si="3"/>
        <v>77.961775564800021</v>
      </c>
      <c r="AK22" s="84">
        <f t="shared" ca="1" si="3"/>
        <v>82.48511760998403</v>
      </c>
      <c r="AL22" s="84">
        <f t="shared" ca="1" si="3"/>
        <v>87.571927018782759</v>
      </c>
      <c r="AM22" s="84">
        <f t="shared" ca="1" si="3"/>
        <v>0</v>
      </c>
      <c r="AN22" s="84"/>
      <c r="AO22" s="84"/>
    </row>
    <row r="23" spans="1:41">
      <c r="B23" s="11" t="s">
        <v>116</v>
      </c>
      <c r="F23" s="21">
        <f>'P&amp;L Workings'!F148</f>
        <v>1.71</v>
      </c>
      <c r="G23" s="21">
        <f ca="1">'P&amp;L Workings'!G148</f>
        <v>1.71</v>
      </c>
      <c r="H23" s="21">
        <f ca="1">'P&amp;L Workings'!H148</f>
        <v>2.5499999999999998</v>
      </c>
      <c r="I23" s="21">
        <f ca="1">'P&amp;L Workings'!I148</f>
        <v>2.5499999999999998</v>
      </c>
      <c r="J23" s="21">
        <f ca="1">'P&amp;L Workings'!J148</f>
        <v>5.6385000000000005</v>
      </c>
      <c r="K23" s="21">
        <f ca="1">'P&amp;L Workings'!K148</f>
        <v>5.6385000000000005</v>
      </c>
      <c r="L23" s="21">
        <f ca="1">'P&amp;L Workings'!L148</f>
        <v>5.6385000000000005</v>
      </c>
      <c r="M23" s="21">
        <f ca="1">'P&amp;L Workings'!M148</f>
        <v>5.6385000000000005</v>
      </c>
      <c r="N23" s="21">
        <f ca="1">'P&amp;L Workings'!N148</f>
        <v>5.9204249999999998</v>
      </c>
      <c r="O23" s="21">
        <f ca="1">'P&amp;L Workings'!O148</f>
        <v>5.9204249999999998</v>
      </c>
      <c r="P23" s="21">
        <f ca="1">'P&amp;L Workings'!P148</f>
        <v>5.9204249999999998</v>
      </c>
      <c r="Q23" s="21">
        <f ca="1">'P&amp;L Workings'!Q148</f>
        <v>5.9204249999999998</v>
      </c>
      <c r="R23" s="21">
        <f ca="1">'P&amp;L Workings'!R148</f>
        <v>6.2164462500000006</v>
      </c>
      <c r="S23" s="21">
        <f ca="1">'P&amp;L Workings'!S148</f>
        <v>6.2164462500000006</v>
      </c>
      <c r="T23" s="21">
        <f ca="1">'P&amp;L Workings'!T148</f>
        <v>6.2164462500000006</v>
      </c>
      <c r="U23" s="21">
        <f ca="1">'P&amp;L Workings'!U148</f>
        <v>6.2164462500000006</v>
      </c>
      <c r="V23" s="21">
        <f ca="1">'P&amp;L Workings'!V148</f>
        <v>6.5272685624999998</v>
      </c>
      <c r="W23" s="21">
        <f ca="1">'P&amp;L Workings'!W148</f>
        <v>6.5272685624999998</v>
      </c>
      <c r="X23" s="21">
        <f ca="1">'P&amp;L Workings'!X148</f>
        <v>6.5272685624999998</v>
      </c>
      <c r="Y23" s="21">
        <f ca="1">'P&amp;L Workings'!Y148</f>
        <v>6.5272685624999998</v>
      </c>
      <c r="Z23" s="21">
        <f ca="1">'P&amp;L Workings'!Z148</f>
        <v>6.8536319906250007</v>
      </c>
      <c r="AA23" s="21">
        <f ca="1">'P&amp;L Workings'!AA148</f>
        <v>6.8536319906250007</v>
      </c>
      <c r="AB23" s="21">
        <f ca="1">'P&amp;L Workings'!AB148</f>
        <v>6.8536319906250007</v>
      </c>
      <c r="AC23" s="21">
        <f ca="1">'P&amp;L Workings'!AC148</f>
        <v>6.8536319906250007</v>
      </c>
      <c r="AD23" s="21">
        <f ca="1">'P&amp;L Workings'!AD148</f>
        <v>7.1963135901562492</v>
      </c>
      <c r="AF23" s="289">
        <f t="shared" ca="1" si="3"/>
        <v>1.71</v>
      </c>
      <c r="AG23" s="84">
        <f t="shared" ca="1" si="3"/>
        <v>12.448499999999999</v>
      </c>
      <c r="AH23" s="84">
        <f t="shared" ca="1" si="3"/>
        <v>22.835925000000003</v>
      </c>
      <c r="AI23" s="84">
        <f t="shared" ca="1" si="3"/>
        <v>23.977721249999998</v>
      </c>
      <c r="AJ23" s="84">
        <f t="shared" ca="1" si="3"/>
        <v>25.176607312500003</v>
      </c>
      <c r="AK23" s="84">
        <f t="shared" ca="1" si="3"/>
        <v>26.435437678125002</v>
      </c>
      <c r="AL23" s="84">
        <f t="shared" ca="1" si="3"/>
        <v>27.75720956203125</v>
      </c>
      <c r="AM23" s="84">
        <f t="shared" ca="1" si="3"/>
        <v>0</v>
      </c>
      <c r="AN23" s="84"/>
      <c r="AO23" s="84"/>
    </row>
    <row r="24" spans="1:41" s="6" customFormat="1">
      <c r="A24"/>
      <c r="B24" s="11" t="s">
        <v>268</v>
      </c>
      <c r="C24" s="28"/>
      <c r="D24" s="28"/>
      <c r="E24" s="28"/>
      <c r="F24" s="21">
        <f>'P&amp;L Workings'!F152</f>
        <v>2.625</v>
      </c>
      <c r="G24" s="21">
        <f ca="1">'P&amp;L Workings'!G152</f>
        <v>2.625</v>
      </c>
      <c r="H24" s="21">
        <f ca="1">'P&amp;L Workings'!H152</f>
        <v>2.625</v>
      </c>
      <c r="I24" s="21">
        <f ca="1">'P&amp;L Workings'!I152</f>
        <v>2.625</v>
      </c>
      <c r="J24" s="21">
        <f ca="1">'P&amp;L Workings'!J152</f>
        <v>2.7370000000000001</v>
      </c>
      <c r="K24" s="21">
        <f ca="1">'P&amp;L Workings'!K152</f>
        <v>2.7370000000000001</v>
      </c>
      <c r="L24" s="21">
        <f ca="1">'P&amp;L Workings'!L152</f>
        <v>2.7370000000000001</v>
      </c>
      <c r="M24" s="21">
        <f ca="1">'P&amp;L Workings'!M152</f>
        <v>2.7370000000000001</v>
      </c>
      <c r="N24" s="21">
        <f ca="1">'P&amp;L Workings'!N152</f>
        <v>2.8545999999999996</v>
      </c>
      <c r="O24" s="21">
        <f ca="1">'P&amp;L Workings'!O152</f>
        <v>2.8545999999999996</v>
      </c>
      <c r="P24" s="21">
        <f ca="1">'P&amp;L Workings'!P152</f>
        <v>2.8545999999999996</v>
      </c>
      <c r="Q24" s="21">
        <f ca="1">'P&amp;L Workings'!Q152</f>
        <v>2.8545999999999996</v>
      </c>
      <c r="R24" s="21">
        <f ca="1">'P&amp;L Workings'!R152</f>
        <v>2.9780800000000003</v>
      </c>
      <c r="S24" s="21">
        <f ca="1">'P&amp;L Workings'!S152</f>
        <v>2.9780800000000003</v>
      </c>
      <c r="T24" s="21">
        <f ca="1">'P&amp;L Workings'!T152</f>
        <v>2.9780800000000003</v>
      </c>
      <c r="U24" s="21">
        <f ca="1">'P&amp;L Workings'!U152</f>
        <v>2.9780800000000003</v>
      </c>
      <c r="V24" s="21">
        <f ca="1">'P&amp;L Workings'!V152</f>
        <v>3.1077339999999998</v>
      </c>
      <c r="W24" s="21">
        <f ca="1">'P&amp;L Workings'!W152</f>
        <v>3.1077339999999998</v>
      </c>
      <c r="X24" s="21">
        <f ca="1">'P&amp;L Workings'!X152</f>
        <v>3.1077339999999998</v>
      </c>
      <c r="Y24" s="21">
        <f ca="1">'P&amp;L Workings'!Y152</f>
        <v>3.1077339999999998</v>
      </c>
      <c r="Z24" s="21">
        <f ca="1">'P&amp;L Workings'!Z152</f>
        <v>3.2438707000000004</v>
      </c>
      <c r="AA24" s="21">
        <f ca="1">'P&amp;L Workings'!AA152</f>
        <v>3.2438707000000004</v>
      </c>
      <c r="AB24" s="21">
        <f ca="1">'P&amp;L Workings'!AB152</f>
        <v>3.2438707000000004</v>
      </c>
      <c r="AC24" s="21">
        <f ca="1">'P&amp;L Workings'!AC152</f>
        <v>3.2438707000000004</v>
      </c>
      <c r="AD24" s="21">
        <f ca="1">'P&amp;L Workings'!AD152</f>
        <v>3.3868142350000001</v>
      </c>
      <c r="AE24" s="20"/>
      <c r="AF24" s="289">
        <f t="shared" ref="AF24:AM26" ca="1" si="9">IFERROR(SUMIFS($F24:$AD24,$F$2:$AD$2,AF$2),0)</f>
        <v>2.625</v>
      </c>
      <c r="AG24" s="84">
        <f t="shared" ca="1" si="9"/>
        <v>10.612</v>
      </c>
      <c r="AH24" s="84">
        <f t="shared" ca="1" si="9"/>
        <v>11.0656</v>
      </c>
      <c r="AI24" s="84">
        <f t="shared" ca="1" si="9"/>
        <v>11.541879999999999</v>
      </c>
      <c r="AJ24" s="84">
        <f t="shared" ca="1" si="9"/>
        <v>12.041974</v>
      </c>
      <c r="AK24" s="84">
        <f t="shared" ca="1" si="9"/>
        <v>12.567072699999999</v>
      </c>
      <c r="AL24" s="84">
        <f t="shared" ca="1" si="9"/>
        <v>13.118426335000002</v>
      </c>
      <c r="AM24" s="84">
        <f t="shared" ca="1" si="9"/>
        <v>0</v>
      </c>
      <c r="AN24" s="84"/>
      <c r="AO24" s="84"/>
    </row>
    <row r="25" spans="1:41">
      <c r="B25" s="11" t="s">
        <v>269</v>
      </c>
      <c r="F25" s="21">
        <f>SUM('P&amp;L Workings'!F157:F162)</f>
        <v>1.9874782102999997</v>
      </c>
      <c r="G25" s="21">
        <f ca="1">SUM('P&amp;L Workings'!G157:G162)</f>
        <v>1.9904564205999999</v>
      </c>
      <c r="H25" s="21">
        <f ca="1">SUM('P&amp;L Workings'!H157:H162)</f>
        <v>1.9986346308999998</v>
      </c>
      <c r="I25" s="21">
        <f ca="1">SUM('P&amp;L Workings'!I157:I162)</f>
        <v>2.0387128412000006</v>
      </c>
      <c r="J25" s="21">
        <f ca="1">SUM('P&amp;L Workings'!J157:J162)</f>
        <v>2.5219410514999998</v>
      </c>
      <c r="K25" s="21">
        <f ca="1">SUM('P&amp;L Workings'!K157:K162)</f>
        <v>2.7786492618</v>
      </c>
      <c r="L25" s="21">
        <f ca="1">SUM('P&amp;L Workings'!L157:L162)</f>
        <v>3.0257274721000003</v>
      </c>
      <c r="M25" s="21">
        <f ca="1">SUM('P&amp;L Workings'!M157:M162)</f>
        <v>3.2728056824</v>
      </c>
      <c r="N25" s="21">
        <f ca="1">SUM('P&amp;L Workings'!N157:N162)</f>
        <v>3.6708822927</v>
      </c>
      <c r="O25" s="21">
        <f ca="1">SUM('P&amp;L Workings'!O157:O162)</f>
        <v>3.9179605029999998</v>
      </c>
      <c r="P25" s="21">
        <f ca="1">SUM('P&amp;L Workings'!P157:P162)</f>
        <v>4.1650387133000004</v>
      </c>
      <c r="Q25" s="21">
        <f ca="1">SUM('P&amp;L Workings'!Q157:Q162)</f>
        <v>4.4121169236000002</v>
      </c>
      <c r="R25" s="21">
        <f ca="1">SUM('P&amp;L Workings'!R157:R162)</f>
        <v>4.8207634219000006</v>
      </c>
      <c r="S25" s="21">
        <f ca="1">SUM('P&amp;L Workings'!S157:S162)</f>
        <v>5.0678416322000004</v>
      </c>
      <c r="T25" s="21">
        <f ca="1">SUM('P&amp;L Workings'!T157:T162)</f>
        <v>5.3149198425000002</v>
      </c>
      <c r="U25" s="21">
        <f ca="1">SUM('P&amp;L Workings'!U157:U162)</f>
        <v>5.5619980527999999</v>
      </c>
      <c r="V25" s="21">
        <f ca="1">SUM('P&amp;L Workings'!V157:V162)</f>
        <v>5.981954331259999</v>
      </c>
      <c r="W25" s="21">
        <f ca="1">SUM('P&amp;L Workings'!W157:W162)</f>
        <v>6.2290325415599987</v>
      </c>
      <c r="X25" s="21">
        <f ca="1">SUM('P&amp;L Workings'!X157:X162)</f>
        <v>6.4761107518599985</v>
      </c>
      <c r="Y25" s="21">
        <f ca="1">SUM('P&amp;L Workings'!Y157:Y162)</f>
        <v>6.7231889621599983</v>
      </c>
      <c r="Z25" s="21">
        <f ca="1">SUM('P&amp;L Workings'!Z157:Z162)</f>
        <v>7.1552467053911997</v>
      </c>
      <c r="AA25" s="21">
        <f ca="1">SUM('P&amp;L Workings'!AA157:AA162)</f>
        <v>7.4023249156911994</v>
      </c>
      <c r="AB25" s="21">
        <f ca="1">SUM('P&amp;L Workings'!AB157:AB162)</f>
        <v>7.6494031259911992</v>
      </c>
      <c r="AC25" s="21">
        <f ca="1">SUM('P&amp;L Workings'!AC157:AC162)</f>
        <v>7.896481336291199</v>
      </c>
      <c r="AD25" s="21">
        <f ca="1">SUM('P&amp;L Workings'!AD157:AD162)</f>
        <v>8.3414876468275843</v>
      </c>
      <c r="AF25" s="289">
        <f t="shared" ca="1" si="9"/>
        <v>1.9874782102999997</v>
      </c>
      <c r="AG25" s="84">
        <f t="shared" ca="1" si="9"/>
        <v>8.5497449442000004</v>
      </c>
      <c r="AH25" s="84">
        <f t="shared" ca="1" si="9"/>
        <v>12.748064708999999</v>
      </c>
      <c r="AI25" s="84">
        <f t="shared" ca="1" si="9"/>
        <v>17.315879561799999</v>
      </c>
      <c r="AJ25" s="84">
        <f t="shared" ca="1" si="9"/>
        <v>21.926713858759999</v>
      </c>
      <c r="AK25" s="84">
        <f t="shared" ca="1" si="9"/>
        <v>26.583578960971195</v>
      </c>
      <c r="AL25" s="84">
        <f t="shared" ca="1" si="9"/>
        <v>31.289697024801182</v>
      </c>
      <c r="AM25" s="84">
        <f t="shared" ca="1" si="9"/>
        <v>0</v>
      </c>
      <c r="AN25" s="84"/>
      <c r="AO25" s="84"/>
    </row>
    <row r="26" spans="1:41">
      <c r="B26" s="11" t="s">
        <v>117</v>
      </c>
      <c r="F26" s="21">
        <f>SUM('P&amp;L Workings'!F164:F166)</f>
        <v>0.3</v>
      </c>
      <c r="G26" s="21">
        <f ca="1">SUM('P&amp;L Workings'!G164:G166)</f>
        <v>0.3</v>
      </c>
      <c r="H26" s="21">
        <f ca="1">SUM('P&amp;L Workings'!H164:H166)</f>
        <v>0.70320000000000005</v>
      </c>
      <c r="I26" s="21">
        <f ca="1">SUM('P&amp;L Workings'!I164:I166)</f>
        <v>1.4663999999999999</v>
      </c>
      <c r="J26" s="21">
        <f ca="1">SUM('P&amp;L Workings'!J164:J166)</f>
        <v>6.3689999999999998</v>
      </c>
      <c r="K26" s="21">
        <f ca="1">SUM('P&amp;L Workings'!K164:K166)</f>
        <v>0.78179999999999994</v>
      </c>
      <c r="L26" s="21">
        <f ca="1">SUM('P&amp;L Workings'!L164:L166)</f>
        <v>0.32100000000000001</v>
      </c>
      <c r="M26" s="21">
        <f ca="1">SUM('P&amp;L Workings'!M164:M166)</f>
        <v>0.32100000000000001</v>
      </c>
      <c r="N26" s="21">
        <f ca="1">SUM('P&amp;L Workings'!N164:N166)</f>
        <v>0.34347</v>
      </c>
      <c r="O26" s="21">
        <f ca="1">SUM('P&amp;L Workings'!O164:O166)</f>
        <v>0.34347</v>
      </c>
      <c r="P26" s="21">
        <f ca="1">SUM('P&amp;L Workings'!P164:P166)</f>
        <v>0.34347</v>
      </c>
      <c r="Q26" s="21">
        <f ca="1">SUM('P&amp;L Workings'!Q164:Q166)</f>
        <v>0.34347</v>
      </c>
      <c r="R26" s="21">
        <f ca="1">SUM('P&amp;L Workings'!R164:R166)</f>
        <v>0.36751290000000003</v>
      </c>
      <c r="S26" s="21">
        <f ca="1">SUM('P&amp;L Workings'!S164:S166)</f>
        <v>0.36751290000000003</v>
      </c>
      <c r="T26" s="21">
        <f ca="1">SUM('P&amp;L Workings'!T164:T166)</f>
        <v>0.36751290000000003</v>
      </c>
      <c r="U26" s="21">
        <f ca="1">SUM('P&amp;L Workings'!U164:U166)</f>
        <v>0.36751290000000003</v>
      </c>
      <c r="V26" s="21">
        <f ca="1">SUM('P&amp;L Workings'!V164:V166)</f>
        <v>0.39323880299999997</v>
      </c>
      <c r="W26" s="21">
        <f ca="1">SUM('P&amp;L Workings'!W164:W166)</f>
        <v>0.39323880299999997</v>
      </c>
      <c r="X26" s="21">
        <f ca="1">SUM('P&amp;L Workings'!X164:X166)</f>
        <v>0.39323880299999997</v>
      </c>
      <c r="Y26" s="21">
        <f ca="1">SUM('P&amp;L Workings'!Y164:Y166)</f>
        <v>0.39323880299999997</v>
      </c>
      <c r="Z26" s="21">
        <f ca="1">SUM('P&amp;L Workings'!Z164:Z166)</f>
        <v>0.42076551921000005</v>
      </c>
      <c r="AA26" s="21">
        <f ca="1">SUM('P&amp;L Workings'!AA164:AA166)</f>
        <v>0.42076551921000005</v>
      </c>
      <c r="AB26" s="21">
        <f ca="1">SUM('P&amp;L Workings'!AB164:AB166)</f>
        <v>0.42076551921000005</v>
      </c>
      <c r="AC26" s="21">
        <f ca="1">SUM('P&amp;L Workings'!AC164:AC166)</f>
        <v>0.42076551921000005</v>
      </c>
      <c r="AD26" s="21">
        <f ca="1">SUM('P&amp;L Workings'!AD164:AD166)</f>
        <v>0.45021910555470002</v>
      </c>
      <c r="AF26" s="289">
        <f t="shared" ca="1" si="9"/>
        <v>0.3</v>
      </c>
      <c r="AG26" s="84">
        <f t="shared" ca="1" si="9"/>
        <v>8.8385999999999996</v>
      </c>
      <c r="AH26" s="84">
        <f t="shared" ca="1" si="9"/>
        <v>1.7672699999999999</v>
      </c>
      <c r="AI26" s="84">
        <f t="shared" ca="1" si="9"/>
        <v>1.3979229000000002</v>
      </c>
      <c r="AJ26" s="84">
        <f t="shared" ca="1" si="9"/>
        <v>1.4957775030000002</v>
      </c>
      <c r="AK26" s="84">
        <f t="shared" ca="1" si="9"/>
        <v>1.6004819282099998</v>
      </c>
      <c r="AL26" s="84">
        <f t="shared" ca="1" si="9"/>
        <v>1.7125156631847001</v>
      </c>
      <c r="AM26" s="84">
        <f t="shared" ca="1" si="9"/>
        <v>0</v>
      </c>
      <c r="AN26" s="84"/>
      <c r="AO26" s="84"/>
    </row>
    <row r="27" spans="1:41">
      <c r="B27" s="1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41" s="29" customFormat="1">
      <c r="A28" s="1"/>
      <c r="B28" s="29" t="s">
        <v>9</v>
      </c>
      <c r="F28" s="30">
        <f t="shared" ref="F28:AD28" ca="1" si="10">F21-SUM(F22:F27)</f>
        <v>-9.4292282102999998</v>
      </c>
      <c r="G28" s="30">
        <f t="shared" ca="1" si="10"/>
        <v>-6.7039564206000017</v>
      </c>
      <c r="H28" s="30">
        <f t="shared" ca="1" si="10"/>
        <v>-6.0670846309000019</v>
      </c>
      <c r="I28" s="30">
        <f t="shared" ca="1" si="10"/>
        <v>-5.7306253412000014</v>
      </c>
      <c r="J28" s="30">
        <f t="shared" ca="1" si="10"/>
        <v>-26.335553551500002</v>
      </c>
      <c r="K28" s="30">
        <f t="shared" ca="1" si="10"/>
        <v>-21.971949261799999</v>
      </c>
      <c r="L28" s="30">
        <f t="shared" ca="1" si="10"/>
        <v>25.810390652899994</v>
      </c>
      <c r="M28" s="30">
        <f t="shared" ca="1" si="10"/>
        <v>53.786283845100016</v>
      </c>
      <c r="N28" s="30">
        <f t="shared" ca="1" si="10"/>
        <v>52.84394612855003</v>
      </c>
      <c r="O28" s="30">
        <f t="shared" ca="1" si="10"/>
        <v>97.532069755562517</v>
      </c>
      <c r="P28" s="30">
        <f t="shared" ca="1" si="10"/>
        <v>106.93920725932499</v>
      </c>
      <c r="Q28" s="30">
        <f t="shared" ca="1" si="10"/>
        <v>111.27893945815003</v>
      </c>
      <c r="R28" s="30">
        <f t="shared" ca="1" si="10"/>
        <v>191.77269373110002</v>
      </c>
      <c r="S28" s="30">
        <f t="shared" ca="1" si="10"/>
        <v>283.96849885298752</v>
      </c>
      <c r="T28" s="30">
        <f t="shared" ca="1" si="10"/>
        <v>288.52556284787516</v>
      </c>
      <c r="U28" s="30">
        <f t="shared" ca="1" si="10"/>
        <v>295.46556106294997</v>
      </c>
      <c r="V28" s="30">
        <f t="shared" ca="1" si="10"/>
        <v>298.65136535494008</v>
      </c>
      <c r="W28" s="30">
        <f t="shared" ca="1" si="10"/>
        <v>421.87911297126504</v>
      </c>
      <c r="X28" s="30">
        <f t="shared" ca="1" si="10"/>
        <v>431.93021024471494</v>
      </c>
      <c r="Y28" s="30">
        <f t="shared" ca="1" si="10"/>
        <v>445.34525838291501</v>
      </c>
      <c r="Z28" s="30">
        <f t="shared" ca="1" si="10"/>
        <v>453.62154485918978</v>
      </c>
      <c r="AA28" s="30">
        <f t="shared" ca="1" si="10"/>
        <v>610.28839085351501</v>
      </c>
      <c r="AB28" s="30">
        <f t="shared" ca="1" si="10"/>
        <v>627.17435106571475</v>
      </c>
      <c r="AC28" s="30">
        <f t="shared" ca="1" si="10"/>
        <v>649.94193266210243</v>
      </c>
      <c r="AD28" s="30">
        <f t="shared" ca="1" si="10"/>
        <v>666.47237959861832</v>
      </c>
      <c r="AE28" s="35"/>
      <c r="AF28" s="94">
        <f t="shared" ref="AF28:AM28" ca="1" si="11">AF21-SUM(AF22:AF27)</f>
        <v>-9.4292282102999998</v>
      </c>
      <c r="AG28" s="30">
        <f t="shared" ca="1" si="11"/>
        <v>-44.837219944200001</v>
      </c>
      <c r="AH28" s="30">
        <f t="shared" ca="1" si="11"/>
        <v>110.46867136475001</v>
      </c>
      <c r="AI28" s="30">
        <f t="shared" ca="1" si="11"/>
        <v>507.52291020413753</v>
      </c>
      <c r="AJ28" s="30">
        <f t="shared" ca="1" si="11"/>
        <v>1166.6109881187519</v>
      </c>
      <c r="AK28" s="30">
        <f t="shared" ca="1" si="11"/>
        <v>1752.7761264580847</v>
      </c>
      <c r="AL28" s="30">
        <f t="shared" ca="1" si="11"/>
        <v>2553.8770541799495</v>
      </c>
      <c r="AM28" s="30">
        <f t="shared" ca="1" si="11"/>
        <v>0</v>
      </c>
      <c r="AN28" s="30"/>
      <c r="AO28" s="30"/>
    </row>
    <row r="29" spans="1:41">
      <c r="B29" s="11" t="s">
        <v>10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F29" s="289">
        <f t="shared" ref="AF29:AM30" ca="1" si="12">IFERROR(SUMIFS($F29:$AD29,$F$2:$AD$2,AF$2),0)</f>
        <v>0</v>
      </c>
      <c r="AG29" s="84">
        <f t="shared" ca="1" si="12"/>
        <v>0</v>
      </c>
      <c r="AH29" s="84">
        <f t="shared" ca="1" si="12"/>
        <v>0</v>
      </c>
      <c r="AI29" s="84">
        <f t="shared" ca="1" si="12"/>
        <v>0</v>
      </c>
      <c r="AJ29" s="84">
        <f t="shared" ca="1" si="12"/>
        <v>0</v>
      </c>
      <c r="AK29" s="84">
        <f t="shared" ca="1" si="12"/>
        <v>0</v>
      </c>
      <c r="AL29" s="84">
        <f t="shared" ca="1" si="12"/>
        <v>0</v>
      </c>
      <c r="AM29" s="84">
        <f t="shared" ca="1" si="12"/>
        <v>0</v>
      </c>
      <c r="AN29" s="84"/>
      <c r="AO29" s="84"/>
    </row>
    <row r="30" spans="1:41">
      <c r="B30" s="11" t="s">
        <v>12</v>
      </c>
      <c r="F30" s="21">
        <f>SUM(Capex!F35:F39)+Capex!F41</f>
        <v>0</v>
      </c>
      <c r="G30" s="21">
        <f ca="1">SUM(Capex!G35:G39)+Capex!G41</f>
        <v>0.54468465450000003</v>
      </c>
      <c r="H30" s="21">
        <f ca="1">SUM(Capex!H35:H39)+Capex!H41</f>
        <v>0.97758166882500008</v>
      </c>
      <c r="I30" s="21">
        <f ca="1">SUM(Capex!I35:I39)+Capex!I41</f>
        <v>1.7235416381887498</v>
      </c>
      <c r="J30" s="21">
        <f ca="1">SUM(Capex!J35:J39)+Capex!J41</f>
        <v>5.1525751816557497</v>
      </c>
      <c r="K30" s="21">
        <f ca="1">SUM(Capex!K35:K39)+Capex!K41</f>
        <v>6.6213575738728174</v>
      </c>
      <c r="L30" s="21">
        <f ca="1">SUM(Capex!L35:L39)+Capex!L41</f>
        <v>6.8072163905206899</v>
      </c>
      <c r="M30" s="21">
        <f ca="1">SUM(Capex!M35:M39)+Capex!M41</f>
        <v>6.9651903233531609</v>
      </c>
      <c r="N30" s="21">
        <f ca="1">SUM(Capex!N35:N39)+Capex!N41</f>
        <v>7.183845356475496</v>
      </c>
      <c r="O30" s="21">
        <f ca="1">SUM(Capex!O35:O39)+Capex!O41</f>
        <v>7.3696963725888498</v>
      </c>
      <c r="P30" s="21">
        <f ca="1">SUM(Capex!P35:P39)+Capex!P41</f>
        <v>7.527664118295581</v>
      </c>
      <c r="Q30" s="21">
        <f ca="1">SUM(Capex!Q35:Q39)+Capex!Q41</f>
        <v>7.6619312246064286</v>
      </c>
      <c r="R30" s="21">
        <f ca="1">SUM(Capex!R35:R39)+Capex!R41</f>
        <v>7.8666905473692683</v>
      </c>
      <c r="S30" s="21">
        <f ca="1">SUM(Capex!S35:S39)+Capex!S41</f>
        <v>8.040730764631336</v>
      </c>
      <c r="T30" s="21">
        <f ca="1">SUM(Capex!T35:T39)+Capex!T41</f>
        <v>8.1886598723949078</v>
      </c>
      <c r="U30" s="21">
        <f ca="1">SUM(Capex!U35:U39)+Capex!U41</f>
        <v>8.3143946640074873</v>
      </c>
      <c r="V30" s="21">
        <f ca="1">SUM(Capex!V35:V39)+Capex!V41</f>
        <v>8.5186321122313853</v>
      </c>
      <c r="W30" s="21">
        <f ca="1">SUM(Capex!W35:W39)+Capex!W41</f>
        <v>8.6922292376408219</v>
      </c>
      <c r="X30" s="21">
        <f ca="1">SUM(Capex!X35:X39)+Capex!X41</f>
        <v>8.8397822062974925</v>
      </c>
      <c r="Y30" s="21">
        <f ca="1">SUM(Capex!Y35:Y39)+Capex!Y41</f>
        <v>8.9651977564128433</v>
      </c>
      <c r="Z30" s="21">
        <f ca="1">SUM(Capex!Z35:Z39)+Capex!Z41</f>
        <v>9.1764067525038353</v>
      </c>
      <c r="AA30" s="21">
        <f ca="1">SUM(Capex!AA35:AA39)+Capex!AA41</f>
        <v>9.3559301468047256</v>
      </c>
      <c r="AB30" s="21">
        <f ca="1">SUM(Capex!AB35:AB39)+Capex!AB41</f>
        <v>9.5085208858934358</v>
      </c>
      <c r="AC30" s="21">
        <f ca="1">SUM(Capex!AC35:AC39)+Capex!AC41</f>
        <v>9.6382189717034734</v>
      </c>
      <c r="AD30" s="21">
        <f ca="1">SUM(Capex!AD35:AD39)+Capex!AD41</f>
        <v>9.8608630276809741</v>
      </c>
      <c r="AF30" s="289">
        <f t="shared" ca="1" si="12"/>
        <v>0</v>
      </c>
      <c r="AG30" s="84">
        <f t="shared" ca="1" si="12"/>
        <v>8.3983831431695002</v>
      </c>
      <c r="AH30" s="84">
        <f t="shared" ca="1" si="12"/>
        <v>27.577609644222164</v>
      </c>
      <c r="AI30" s="84">
        <f t="shared" ca="1" si="12"/>
        <v>30.425982262860124</v>
      </c>
      <c r="AJ30" s="84">
        <f t="shared" ca="1" si="12"/>
        <v>33.062417413265116</v>
      </c>
      <c r="AK30" s="84">
        <f t="shared" ca="1" si="12"/>
        <v>35.673615952854995</v>
      </c>
      <c r="AL30" s="84">
        <f t="shared" ca="1" si="12"/>
        <v>38.363533032082614</v>
      </c>
      <c r="AM30" s="84">
        <f t="shared" ca="1" si="12"/>
        <v>0</v>
      </c>
      <c r="AN30" s="84"/>
      <c r="AO30" s="84"/>
    </row>
    <row r="31" spans="1:41" s="29" customFormat="1">
      <c r="A31" s="1"/>
      <c r="B31" s="29" t="s">
        <v>118</v>
      </c>
      <c r="F31" s="30">
        <f t="shared" ref="F31" ca="1" si="13">F28-F29-F30</f>
        <v>-9.4292282102999998</v>
      </c>
      <c r="G31" s="30">
        <f t="shared" ref="G31:AD31" ca="1" si="14">G28-G29-G30</f>
        <v>-7.2486410751000019</v>
      </c>
      <c r="H31" s="30">
        <f t="shared" ca="1" si="14"/>
        <v>-7.0446662997250016</v>
      </c>
      <c r="I31" s="30">
        <f t="shared" ca="1" si="14"/>
        <v>-7.4541669793887513</v>
      </c>
      <c r="J31" s="30">
        <f t="shared" ca="1" si="14"/>
        <v>-31.488128733155751</v>
      </c>
      <c r="K31" s="30">
        <f t="shared" ca="1" si="14"/>
        <v>-28.593306835672816</v>
      </c>
      <c r="L31" s="30">
        <f t="shared" ca="1" si="14"/>
        <v>19.003174262379304</v>
      </c>
      <c r="M31" s="30">
        <f t="shared" ca="1" si="14"/>
        <v>46.821093521746853</v>
      </c>
      <c r="N31" s="30">
        <f t="shared" ca="1" si="14"/>
        <v>45.660100772074536</v>
      </c>
      <c r="O31" s="30">
        <f t="shared" ca="1" si="14"/>
        <v>90.162373382973669</v>
      </c>
      <c r="P31" s="30">
        <f t="shared" ca="1" si="14"/>
        <v>99.411543141029412</v>
      </c>
      <c r="Q31" s="30">
        <f t="shared" ca="1" si="14"/>
        <v>103.6170082335436</v>
      </c>
      <c r="R31" s="30">
        <f t="shared" ca="1" si="14"/>
        <v>183.90600318373075</v>
      </c>
      <c r="S31" s="30">
        <f t="shared" ca="1" si="14"/>
        <v>275.92776808835617</v>
      </c>
      <c r="T31" s="30">
        <f t="shared" ca="1" si="14"/>
        <v>280.33690297548026</v>
      </c>
      <c r="U31" s="30">
        <f t="shared" ca="1" si="14"/>
        <v>287.15116639894251</v>
      </c>
      <c r="V31" s="30">
        <f t="shared" ca="1" si="14"/>
        <v>290.1327332427087</v>
      </c>
      <c r="W31" s="30">
        <f t="shared" ca="1" si="14"/>
        <v>413.1868837336242</v>
      </c>
      <c r="X31" s="30">
        <f t="shared" ca="1" si="14"/>
        <v>423.09042803841743</v>
      </c>
      <c r="Y31" s="30">
        <f t="shared" ca="1" si="14"/>
        <v>436.38006062650214</v>
      </c>
      <c r="Z31" s="30">
        <f t="shared" ca="1" si="14"/>
        <v>444.44513810668593</v>
      </c>
      <c r="AA31" s="30">
        <f t="shared" ca="1" si="14"/>
        <v>600.93246070671023</v>
      </c>
      <c r="AB31" s="30">
        <f t="shared" ca="1" si="14"/>
        <v>617.66583017982134</v>
      </c>
      <c r="AC31" s="30">
        <f t="shared" ca="1" si="14"/>
        <v>640.30371369039892</v>
      </c>
      <c r="AD31" s="30">
        <f t="shared" ca="1" si="14"/>
        <v>656.6115165709374</v>
      </c>
      <c r="AE31" s="35"/>
      <c r="AF31" s="94">
        <f t="shared" ref="AF31:AM31" ca="1" si="15">AF28-AF29-AF30</f>
        <v>-9.4292282102999998</v>
      </c>
      <c r="AG31" s="30">
        <f t="shared" ca="1" si="15"/>
        <v>-53.235603087369498</v>
      </c>
      <c r="AH31" s="30">
        <f t="shared" ca="1" si="15"/>
        <v>82.891061720527844</v>
      </c>
      <c r="AI31" s="30">
        <f t="shared" ca="1" si="15"/>
        <v>477.09692794127739</v>
      </c>
      <c r="AJ31" s="30">
        <f t="shared" ca="1" si="15"/>
        <v>1133.5485707054868</v>
      </c>
      <c r="AK31" s="30">
        <f t="shared" ca="1" si="15"/>
        <v>1717.1025105052297</v>
      </c>
      <c r="AL31" s="30">
        <f t="shared" ca="1" si="15"/>
        <v>2515.5135211478669</v>
      </c>
      <c r="AM31" s="30">
        <f t="shared" ca="1" si="15"/>
        <v>0</v>
      </c>
      <c r="AN31" s="30"/>
      <c r="AO31" s="30"/>
    </row>
    <row r="32" spans="1:41">
      <c r="B32" s="11" t="s">
        <v>11</v>
      </c>
      <c r="F32" s="84">
        <f ca="1">MAX(0,F31*Assumptions!$D$289)</f>
        <v>0</v>
      </c>
      <c r="G32" s="84">
        <f ca="1">MAX(0,G31*Assumptions!$D$289)</f>
        <v>0</v>
      </c>
      <c r="H32" s="84">
        <f ca="1">MAX(0,H31*Assumptions!$D$289)</f>
        <v>0</v>
      </c>
      <c r="I32" s="84">
        <f ca="1">MAX(0,I31*Assumptions!$D$289)</f>
        <v>0</v>
      </c>
      <c r="J32" s="84">
        <f ca="1">MAX(0,J31*Assumptions!$D$289)</f>
        <v>0</v>
      </c>
      <c r="K32" s="84">
        <f ca="1">MAX(0,K31*Assumptions!$D$289)</f>
        <v>0</v>
      </c>
      <c r="L32" s="84">
        <f ca="1">MAX(0,L31*Assumptions!$D$289)</f>
        <v>6.2710475065851705</v>
      </c>
      <c r="M32" s="84">
        <f ca="1">MAX(0,M31*Assumptions!$D$289)</f>
        <v>15.450960862176462</v>
      </c>
      <c r="N32" s="84">
        <f ca="1">MAX(0,N31*Assumptions!$D$289)</f>
        <v>15.067833254784597</v>
      </c>
      <c r="O32" s="84">
        <f ca="1">MAX(0,O31*Assumptions!$D$289)</f>
        <v>29.753583216381312</v>
      </c>
      <c r="P32" s="84">
        <f ca="1">MAX(0,P31*Assumptions!$D$289)</f>
        <v>32.805809236539709</v>
      </c>
      <c r="Q32" s="84">
        <f ca="1">MAX(0,Q31*Assumptions!$D$289)</f>
        <v>34.193612717069392</v>
      </c>
      <c r="R32" s="84">
        <f ca="1">MAX(0,R31*Assumptions!$D$289)</f>
        <v>60.688981050631149</v>
      </c>
      <c r="S32" s="84">
        <f ca="1">MAX(0,S31*Assumptions!$D$289)</f>
        <v>91.056163469157539</v>
      </c>
      <c r="T32" s="84">
        <f ca="1">MAX(0,T31*Assumptions!$D$289)</f>
        <v>92.511177981908489</v>
      </c>
      <c r="U32" s="84">
        <f ca="1">MAX(0,U31*Assumptions!$D$289)</f>
        <v>94.759884911651028</v>
      </c>
      <c r="V32" s="84">
        <f ca="1">MAX(0,V31*Assumptions!$D$289)</f>
        <v>95.74380197009387</v>
      </c>
      <c r="W32" s="84">
        <f ca="1">MAX(0,W31*Assumptions!$D$289)</f>
        <v>136.35167163209599</v>
      </c>
      <c r="X32" s="84">
        <f ca="1">MAX(0,X31*Assumptions!$D$289)</f>
        <v>139.61984125267776</v>
      </c>
      <c r="Y32" s="84">
        <f ca="1">MAX(0,Y31*Assumptions!$D$289)</f>
        <v>144.00542000674571</v>
      </c>
      <c r="Z32" s="84">
        <f ca="1">MAX(0,Z31*Assumptions!$D$289)</f>
        <v>146.66689557520635</v>
      </c>
      <c r="AA32" s="84">
        <f ca="1">MAX(0,AA31*Assumptions!$D$289)</f>
        <v>198.30771203321439</v>
      </c>
      <c r="AB32" s="84">
        <f ca="1">MAX(0,AB31*Assumptions!$D$289)</f>
        <v>203.82972395934104</v>
      </c>
      <c r="AC32" s="84">
        <f ca="1">MAX(0,AC31*Assumptions!$D$289)</f>
        <v>211.30022551783165</v>
      </c>
      <c r="AD32" s="84">
        <f ca="1">MAX(0,AD31*Assumptions!$D$289)</f>
        <v>216.68180046840936</v>
      </c>
      <c r="AF32" s="289">
        <f t="shared" ref="AF32:AM32" ca="1" si="16">IFERROR(SUMIFS($F32:$AD32,$F$2:$AD$2,AF$2),0)</f>
        <v>0</v>
      </c>
      <c r="AG32" s="84">
        <f t="shared" ca="1" si="16"/>
        <v>0</v>
      </c>
      <c r="AH32" s="84">
        <f t="shared" ca="1" si="16"/>
        <v>36.789841623546231</v>
      </c>
      <c r="AI32" s="84">
        <f t="shared" ca="1" si="16"/>
        <v>157.44198622062157</v>
      </c>
      <c r="AJ32" s="84">
        <f t="shared" ca="1" si="16"/>
        <v>374.0710283328109</v>
      </c>
      <c r="AK32" s="84">
        <f t="shared" ca="1" si="16"/>
        <v>566.64382846672584</v>
      </c>
      <c r="AL32" s="84">
        <f t="shared" ca="1" si="16"/>
        <v>830.11946197879649</v>
      </c>
      <c r="AM32" s="84">
        <f t="shared" ca="1" si="16"/>
        <v>0</v>
      </c>
      <c r="AN32" s="84"/>
      <c r="AO32" s="84"/>
    </row>
    <row r="33" spans="1:41" s="29" customFormat="1">
      <c r="A33" s="1"/>
      <c r="B33" s="29" t="s">
        <v>119</v>
      </c>
      <c r="F33" s="30">
        <f t="shared" ref="F33" ca="1" si="17">F31-F32</f>
        <v>-9.4292282102999998</v>
      </c>
      <c r="G33" s="30">
        <f t="shared" ref="G33:AD33" ca="1" si="18">G31-G32</f>
        <v>-7.2486410751000019</v>
      </c>
      <c r="H33" s="30">
        <f t="shared" ca="1" si="18"/>
        <v>-7.0446662997250016</v>
      </c>
      <c r="I33" s="30">
        <f t="shared" ca="1" si="18"/>
        <v>-7.4541669793887513</v>
      </c>
      <c r="J33" s="30">
        <f t="shared" ca="1" si="18"/>
        <v>-31.488128733155751</v>
      </c>
      <c r="K33" s="30">
        <f t="shared" ca="1" si="18"/>
        <v>-28.593306835672816</v>
      </c>
      <c r="L33" s="30">
        <f t="shared" ca="1" si="18"/>
        <v>12.732126755794134</v>
      </c>
      <c r="M33" s="30">
        <f t="shared" ca="1" si="18"/>
        <v>31.370132659570391</v>
      </c>
      <c r="N33" s="30">
        <f t="shared" ca="1" si="18"/>
        <v>30.59226751728994</v>
      </c>
      <c r="O33" s="30">
        <f t="shared" ca="1" si="18"/>
        <v>60.408790166592354</v>
      </c>
      <c r="P33" s="30">
        <f t="shared" ca="1" si="18"/>
        <v>66.605733904489711</v>
      </c>
      <c r="Q33" s="30">
        <f t="shared" ca="1" si="18"/>
        <v>69.423395516474216</v>
      </c>
      <c r="R33" s="30">
        <f t="shared" ca="1" si="18"/>
        <v>123.21702213309959</v>
      </c>
      <c r="S33" s="30">
        <f t="shared" ca="1" si="18"/>
        <v>184.87160461919865</v>
      </c>
      <c r="T33" s="30">
        <f t="shared" ca="1" si="18"/>
        <v>187.82572499357178</v>
      </c>
      <c r="U33" s="30">
        <f t="shared" ca="1" si="18"/>
        <v>192.39128148729148</v>
      </c>
      <c r="V33" s="30">
        <f t="shared" ca="1" si="18"/>
        <v>194.38893127261483</v>
      </c>
      <c r="W33" s="30">
        <f t="shared" ca="1" si="18"/>
        <v>276.83521210152821</v>
      </c>
      <c r="X33" s="30">
        <f t="shared" ca="1" si="18"/>
        <v>283.47058678573967</v>
      </c>
      <c r="Y33" s="30">
        <f t="shared" ca="1" si="18"/>
        <v>292.37464061975641</v>
      </c>
      <c r="Z33" s="30">
        <f t="shared" ca="1" si="18"/>
        <v>297.77824253147958</v>
      </c>
      <c r="AA33" s="30">
        <f t="shared" ca="1" si="18"/>
        <v>402.62474867349584</v>
      </c>
      <c r="AB33" s="30">
        <f t="shared" ca="1" si="18"/>
        <v>413.8361062204803</v>
      </c>
      <c r="AC33" s="30">
        <f t="shared" ca="1" si="18"/>
        <v>429.00348817256724</v>
      </c>
      <c r="AD33" s="30">
        <f t="shared" ca="1" si="18"/>
        <v>439.929716102528</v>
      </c>
      <c r="AE33" s="35"/>
      <c r="AF33" s="94">
        <f t="shared" ref="AF33:AM33" ca="1" si="19">AF31-AF32</f>
        <v>-9.4292282102999998</v>
      </c>
      <c r="AG33" s="30">
        <f t="shared" ca="1" si="19"/>
        <v>-53.235603087369498</v>
      </c>
      <c r="AH33" s="30">
        <f t="shared" ca="1" si="19"/>
        <v>46.101220096981613</v>
      </c>
      <c r="AI33" s="30">
        <f t="shared" ca="1" si="19"/>
        <v>319.65494172065581</v>
      </c>
      <c r="AJ33" s="30">
        <f t="shared" ca="1" si="19"/>
        <v>759.47754237267588</v>
      </c>
      <c r="AK33" s="30">
        <f t="shared" ca="1" si="19"/>
        <v>1150.4586820385039</v>
      </c>
      <c r="AL33" s="30">
        <f t="shared" ca="1" si="19"/>
        <v>1685.3940591690703</v>
      </c>
      <c r="AM33" s="30">
        <f t="shared" ca="1" si="19"/>
        <v>0</v>
      </c>
      <c r="AN33" s="30"/>
      <c r="AO33" s="30"/>
    </row>
    <row r="34" spans="1:41"/>
    <row r="35" spans="1:41" hidden="1"/>
    <row r="36" spans="1:41" hidden="1"/>
    <row r="37" spans="1:41" hidden="1"/>
    <row r="38" spans="1:41" hidden="1"/>
    <row r="39" spans="1:41" hidden="1"/>
    <row r="40" spans="1:41" hidden="1"/>
    <row r="41" spans="1:41" hidden="1"/>
    <row r="42" spans="1:41" hidden="1"/>
    <row r="43" spans="1:41" hidden="1"/>
    <row r="44" spans="1:41" hidden="1"/>
    <row r="45" spans="1:41" hidden="1"/>
    <row r="46" spans="1:41" hidden="1"/>
    <row r="47" spans="1:41" hidden="1"/>
    <row r="48" spans="1:41" hidden="1"/>
    <row r="49" hidden="1"/>
    <row r="50" hidden="1"/>
    <row r="51" hidden="1"/>
    <row r="52" hidden="1"/>
    <row r="53" hidden="1"/>
    <row r="54" hidden="1"/>
    <row r="55" hidden="1"/>
    <row r="56" hidden="1"/>
  </sheetData>
  <phoneticPr fontId="1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754C2-CE6B-40D7-A066-30CBC3BE2A22}">
  <dimension ref="A1:AW45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E17" sqref="E17"/>
    </sheetView>
  </sheetViews>
  <sheetFormatPr defaultColWidth="0" defaultRowHeight="13" zeroHeight="1"/>
  <cols>
    <col min="1" max="1" width="4.36328125" style="2" customWidth="1"/>
    <col min="2" max="2" width="30.36328125" style="2" bestFit="1" customWidth="1"/>
    <col min="3" max="5" width="2.7265625" style="27" customWidth="1"/>
    <col min="6" max="6" width="9.54296875" style="4" bestFit="1" customWidth="1"/>
    <col min="7" max="28" width="9.54296875" style="2" bestFit="1" customWidth="1"/>
    <col min="29" max="30" width="9.54296875" style="2" customWidth="1"/>
    <col min="31" max="31" width="3.6328125" style="5" customWidth="1"/>
    <col min="32" max="32" width="9.54296875" style="85" customWidth="1"/>
    <col min="33" max="40" width="9.54296875" style="2" customWidth="1"/>
    <col min="41" max="42" width="9.54296875" style="2" hidden="1" customWidth="1"/>
    <col min="43" max="43" width="4.453125" style="2" hidden="1" customWidth="1"/>
    <col min="44" max="45" width="9.36328125" style="2" hidden="1" customWidth="1"/>
    <col min="46" max="46" width="8.7265625" style="2" hidden="1" customWidth="1"/>
    <col min="47" max="47" width="4.453125" style="2" hidden="1" customWidth="1"/>
    <col min="48" max="49" width="9.36328125" style="2" hidden="1" customWidth="1"/>
    <col min="50" max="16384" width="8.7265625" style="2" hidden="1"/>
  </cols>
  <sheetData>
    <row r="1" spans="1:46">
      <c r="B1" s="3" t="s">
        <v>23</v>
      </c>
      <c r="F1" s="97"/>
      <c r="G1" s="97"/>
      <c r="H1" s="97"/>
      <c r="I1" s="97"/>
      <c r="J1" s="97"/>
    </row>
    <row r="2" spans="1:46" s="6" customFormat="1">
      <c r="A2" s="2"/>
      <c r="B2" s="6" t="s">
        <v>41</v>
      </c>
      <c r="C2" s="28"/>
      <c r="D2" s="28"/>
      <c r="E2" s="28"/>
      <c r="F2" s="26">
        <f>Assumptions!F2</f>
        <v>43555</v>
      </c>
      <c r="G2" s="26">
        <f ca="1">Assumptions!G2</f>
        <v>43921</v>
      </c>
      <c r="H2" s="26">
        <f ca="1">Assumptions!H2</f>
        <v>43921</v>
      </c>
      <c r="I2" s="26">
        <f ca="1">Assumptions!I2</f>
        <v>43921</v>
      </c>
      <c r="J2" s="26">
        <f ca="1">Assumptions!J2</f>
        <v>43921</v>
      </c>
      <c r="K2" s="26">
        <f ca="1">Assumptions!K2</f>
        <v>44286</v>
      </c>
      <c r="L2" s="26">
        <f ca="1">Assumptions!L2</f>
        <v>44286</v>
      </c>
      <c r="M2" s="26">
        <f ca="1">Assumptions!M2</f>
        <v>44286</v>
      </c>
      <c r="N2" s="26">
        <f ca="1">Assumptions!N2</f>
        <v>44286</v>
      </c>
      <c r="O2" s="26">
        <f ca="1">Assumptions!O2</f>
        <v>44651</v>
      </c>
      <c r="P2" s="26">
        <f ca="1">Assumptions!P2</f>
        <v>44651</v>
      </c>
      <c r="Q2" s="26">
        <f ca="1">Assumptions!Q2</f>
        <v>44651</v>
      </c>
      <c r="R2" s="26">
        <f ca="1">Assumptions!R2</f>
        <v>44651</v>
      </c>
      <c r="S2" s="26">
        <f ca="1">Assumptions!S2</f>
        <v>45016</v>
      </c>
      <c r="T2" s="26">
        <f ca="1">Assumptions!T2</f>
        <v>45016</v>
      </c>
      <c r="U2" s="26">
        <f ca="1">Assumptions!U2</f>
        <v>45016</v>
      </c>
      <c r="V2" s="26">
        <f ca="1">Assumptions!V2</f>
        <v>45016</v>
      </c>
      <c r="W2" s="26">
        <f ca="1">Assumptions!W2</f>
        <v>45382</v>
      </c>
      <c r="X2" s="26">
        <f ca="1">Assumptions!X2</f>
        <v>45382</v>
      </c>
      <c r="Y2" s="26">
        <f ca="1">Assumptions!Y2</f>
        <v>45382</v>
      </c>
      <c r="Z2" s="26">
        <f ca="1">Assumptions!Z2</f>
        <v>45382</v>
      </c>
      <c r="AA2" s="26">
        <f ca="1">Assumptions!AA2</f>
        <v>45747</v>
      </c>
      <c r="AB2" s="26">
        <f ca="1">Assumptions!AB2</f>
        <v>45747</v>
      </c>
      <c r="AC2" s="26">
        <f ca="1">Assumptions!AC2</f>
        <v>45747</v>
      </c>
      <c r="AD2" s="26">
        <f ca="1">Assumptions!AD2</f>
        <v>45747</v>
      </c>
      <c r="AE2" s="8"/>
      <c r="AF2" s="26">
        <f>Assumptions!AF2</f>
        <v>43555</v>
      </c>
      <c r="AG2" s="26">
        <f>Assumptions!AG2</f>
        <v>43921</v>
      </c>
      <c r="AH2" s="26">
        <f>Assumptions!AH2</f>
        <v>44286</v>
      </c>
      <c r="AI2" s="26">
        <f>Assumptions!AI2</f>
        <v>44651</v>
      </c>
      <c r="AJ2" s="26">
        <f>Assumptions!AJ2</f>
        <v>45016</v>
      </c>
      <c r="AK2" s="26">
        <f>Assumptions!AK2</f>
        <v>45382</v>
      </c>
      <c r="AL2" s="26">
        <f>Assumptions!AL2</f>
        <v>45747</v>
      </c>
      <c r="AM2" s="26">
        <f>Assumptions!AM2</f>
        <v>46112</v>
      </c>
      <c r="AN2" s="26"/>
      <c r="AO2" s="26"/>
      <c r="AP2" s="26"/>
      <c r="AQ2" s="9"/>
      <c r="AR2" s="9"/>
      <c r="AS2" s="9"/>
      <c r="AT2" s="10"/>
    </row>
    <row r="3" spans="1:46">
      <c r="B3" s="11" t="s">
        <v>46</v>
      </c>
      <c r="F3" s="7">
        <f>Assumptions!F3</f>
        <v>43466</v>
      </c>
      <c r="G3" s="7">
        <f ca="1">Assumptions!G3</f>
        <v>43556</v>
      </c>
      <c r="H3" s="7">
        <f ca="1">Assumptions!H3</f>
        <v>43647</v>
      </c>
      <c r="I3" s="7">
        <f ca="1">Assumptions!I3</f>
        <v>43739</v>
      </c>
      <c r="J3" s="7">
        <f ca="1">Assumptions!J3</f>
        <v>43831</v>
      </c>
      <c r="K3" s="7">
        <f ca="1">Assumptions!K3</f>
        <v>43922</v>
      </c>
      <c r="L3" s="7">
        <f ca="1">Assumptions!L3</f>
        <v>44013</v>
      </c>
      <c r="M3" s="7">
        <f ca="1">Assumptions!M3</f>
        <v>44105</v>
      </c>
      <c r="N3" s="7">
        <f ca="1">Assumptions!N3</f>
        <v>44197</v>
      </c>
      <c r="O3" s="7">
        <f ca="1">Assumptions!O3</f>
        <v>44287</v>
      </c>
      <c r="P3" s="7">
        <f ca="1">Assumptions!P3</f>
        <v>44378</v>
      </c>
      <c r="Q3" s="7">
        <f ca="1">Assumptions!Q3</f>
        <v>44470</v>
      </c>
      <c r="R3" s="7">
        <f ca="1">Assumptions!R3</f>
        <v>44562</v>
      </c>
      <c r="S3" s="7">
        <f ca="1">Assumptions!S3</f>
        <v>44652</v>
      </c>
      <c r="T3" s="7">
        <f ca="1">Assumptions!T3</f>
        <v>44743</v>
      </c>
      <c r="U3" s="7">
        <f ca="1">Assumptions!U3</f>
        <v>44835</v>
      </c>
      <c r="V3" s="7">
        <f ca="1">Assumptions!V3</f>
        <v>44927</v>
      </c>
      <c r="W3" s="7">
        <f ca="1">Assumptions!W3</f>
        <v>45017</v>
      </c>
      <c r="X3" s="7">
        <f ca="1">Assumptions!X3</f>
        <v>45108</v>
      </c>
      <c r="Y3" s="7">
        <f ca="1">Assumptions!Y3</f>
        <v>45200</v>
      </c>
      <c r="Z3" s="7">
        <f ca="1">Assumptions!Z3</f>
        <v>45292</v>
      </c>
      <c r="AA3" s="7">
        <f ca="1">Assumptions!AA3</f>
        <v>45383</v>
      </c>
      <c r="AB3" s="7">
        <f ca="1">Assumptions!AB3</f>
        <v>45474</v>
      </c>
      <c r="AC3" s="7">
        <f ca="1">Assumptions!AC3</f>
        <v>45566</v>
      </c>
      <c r="AD3" s="7">
        <f ca="1">Assumptions!AD3</f>
        <v>45658</v>
      </c>
      <c r="AE3" s="13"/>
      <c r="AF3" s="7">
        <f>Assumptions!AF3</f>
        <v>43191</v>
      </c>
      <c r="AG3" s="7">
        <f>Assumptions!AG3</f>
        <v>43556</v>
      </c>
      <c r="AH3" s="7">
        <f>Assumptions!AH3</f>
        <v>43922</v>
      </c>
      <c r="AI3" s="7">
        <f>Assumptions!AI3</f>
        <v>44287</v>
      </c>
      <c r="AJ3" s="7">
        <f>Assumptions!AJ3</f>
        <v>44652</v>
      </c>
      <c r="AK3" s="7">
        <f>Assumptions!AK3</f>
        <v>45017</v>
      </c>
      <c r="AL3" s="7">
        <f>Assumptions!AL3</f>
        <v>45383</v>
      </c>
      <c r="AM3" s="7">
        <f>Assumptions!AM3</f>
        <v>45748</v>
      </c>
      <c r="AN3" s="12"/>
      <c r="AO3" s="12"/>
      <c r="AP3" s="12"/>
      <c r="AQ3" s="14"/>
      <c r="AR3" s="14"/>
      <c r="AS3" s="14"/>
      <c r="AT3" s="4"/>
    </row>
    <row r="4" spans="1:46">
      <c r="B4" s="36" t="s">
        <v>47</v>
      </c>
      <c r="F4" s="7">
        <f>Assumptions!F4</f>
        <v>43555</v>
      </c>
      <c r="G4" s="7">
        <f ca="1">Assumptions!G4</f>
        <v>43646</v>
      </c>
      <c r="H4" s="7">
        <f ca="1">Assumptions!H4</f>
        <v>43738</v>
      </c>
      <c r="I4" s="7">
        <f ca="1">Assumptions!I4</f>
        <v>43830</v>
      </c>
      <c r="J4" s="7">
        <f ca="1">Assumptions!J4</f>
        <v>43921</v>
      </c>
      <c r="K4" s="7">
        <f ca="1">Assumptions!K4</f>
        <v>44012</v>
      </c>
      <c r="L4" s="7">
        <f ca="1">Assumptions!L4</f>
        <v>44104</v>
      </c>
      <c r="M4" s="7">
        <f ca="1">Assumptions!M4</f>
        <v>44196</v>
      </c>
      <c r="N4" s="7">
        <f ca="1">Assumptions!N4</f>
        <v>44286</v>
      </c>
      <c r="O4" s="7">
        <f ca="1">Assumptions!O4</f>
        <v>44377</v>
      </c>
      <c r="P4" s="7">
        <f ca="1">Assumptions!P4</f>
        <v>44469</v>
      </c>
      <c r="Q4" s="7">
        <f ca="1">Assumptions!Q4</f>
        <v>44561</v>
      </c>
      <c r="R4" s="7">
        <f ca="1">Assumptions!R4</f>
        <v>44651</v>
      </c>
      <c r="S4" s="7">
        <f ca="1">Assumptions!S4</f>
        <v>44742</v>
      </c>
      <c r="T4" s="7">
        <f ca="1">Assumptions!T4</f>
        <v>44834</v>
      </c>
      <c r="U4" s="7">
        <f ca="1">Assumptions!U4</f>
        <v>44926</v>
      </c>
      <c r="V4" s="7">
        <f ca="1">Assumptions!V4</f>
        <v>45016</v>
      </c>
      <c r="W4" s="7">
        <f ca="1">Assumptions!W4</f>
        <v>45107</v>
      </c>
      <c r="X4" s="7">
        <f ca="1">Assumptions!X4</f>
        <v>45199</v>
      </c>
      <c r="Y4" s="7">
        <f ca="1">Assumptions!Y4</f>
        <v>45291</v>
      </c>
      <c r="Z4" s="7">
        <f ca="1">Assumptions!Z4</f>
        <v>45382</v>
      </c>
      <c r="AA4" s="7">
        <f ca="1">Assumptions!AA4</f>
        <v>45473</v>
      </c>
      <c r="AB4" s="7">
        <f ca="1">Assumptions!AB4</f>
        <v>45565</v>
      </c>
      <c r="AC4" s="7">
        <f ca="1">Assumptions!AC4</f>
        <v>45657</v>
      </c>
      <c r="AD4" s="7">
        <f ca="1">Assumptions!AD4</f>
        <v>45747</v>
      </c>
      <c r="AE4" s="37"/>
      <c r="AF4" s="7">
        <f>Assumptions!AF4</f>
        <v>43555</v>
      </c>
      <c r="AG4" s="7">
        <f>Assumptions!AG4</f>
        <v>43921</v>
      </c>
      <c r="AH4" s="7">
        <f>Assumptions!AH4</f>
        <v>44286</v>
      </c>
      <c r="AI4" s="7">
        <f>Assumptions!AI4</f>
        <v>44651</v>
      </c>
      <c r="AJ4" s="7">
        <f>Assumptions!AJ4</f>
        <v>45016</v>
      </c>
      <c r="AK4" s="7">
        <f>Assumptions!AK4</f>
        <v>45382</v>
      </c>
      <c r="AL4" s="7">
        <f>Assumptions!AL4</f>
        <v>45747</v>
      </c>
      <c r="AM4" s="7">
        <f>Assumptions!AM4</f>
        <v>46112</v>
      </c>
      <c r="AN4" s="7"/>
      <c r="AO4" s="7"/>
      <c r="AP4" s="7"/>
      <c r="AQ4" s="38"/>
      <c r="AR4" s="38"/>
      <c r="AS4" s="38"/>
      <c r="AT4" s="4"/>
    </row>
    <row r="5" spans="1:46" s="31" customFormat="1">
      <c r="A5" s="2"/>
      <c r="B5" s="31" t="s">
        <v>4</v>
      </c>
      <c r="F5" s="103">
        <f ca="1">F6-F8+F9+F10</f>
        <v>-9.1609562903000015</v>
      </c>
      <c r="G5" s="103">
        <f ca="1">G6-G8+G9+G10</f>
        <v>-7.6252700072666668</v>
      </c>
      <c r="H5" s="103">
        <f t="shared" ref="H5:AD5" ca="1" si="0">H6-H8+H9+H10</f>
        <v>-7.3501262975666695</v>
      </c>
      <c r="I5" s="103">
        <f t="shared" ca="1" si="0"/>
        <v>-7.0136670078666681</v>
      </c>
      <c r="J5" s="103">
        <f t="shared" ca="1" si="0"/>
        <v>-27.140509801500002</v>
      </c>
      <c r="K5" s="103">
        <f t="shared" ca="1" si="0"/>
        <v>-21.971949261799999</v>
      </c>
      <c r="L5" s="103">
        <f t="shared" ca="1" si="0"/>
        <v>19.481024396314822</v>
      </c>
      <c r="M5" s="103">
        <f t="shared" ca="1" si="0"/>
        <v>-1.0869000379097802</v>
      </c>
      <c r="N5" s="103">
        <f t="shared" ca="1" si="0"/>
        <v>14.376855013348754</v>
      </c>
      <c r="O5" s="103">
        <f t="shared" ca="1" si="0"/>
        <v>66.65258185688954</v>
      </c>
      <c r="P5" s="103">
        <f t="shared" ca="1" si="0"/>
        <v>37.451220693566562</v>
      </c>
      <c r="Q5" s="103">
        <f t="shared" ca="1" si="0"/>
        <v>69.482475047070238</v>
      </c>
      <c r="R5" s="103">
        <f t="shared" ca="1" si="0"/>
        <v>127.28150793161467</v>
      </c>
      <c r="S5" s="103">
        <f t="shared" ca="1" si="0"/>
        <v>124.26224517028831</v>
      </c>
      <c r="T5" s="103">
        <f t="shared" ca="1" si="0"/>
        <v>119.40751172560211</v>
      </c>
      <c r="U5" s="103">
        <f t="shared" ca="1" si="0"/>
        <v>196.72162935343434</v>
      </c>
      <c r="V5" s="103">
        <f t="shared" ca="1" si="0"/>
        <v>196.94942362661715</v>
      </c>
      <c r="W5" s="103">
        <f t="shared" ca="1" si="0"/>
        <v>280.71815250604402</v>
      </c>
      <c r="X5" s="103">
        <f t="shared" ca="1" si="0"/>
        <v>190.51604022026638</v>
      </c>
      <c r="Y5" s="103">
        <f t="shared" ca="1" si="0"/>
        <v>293.21391380221093</v>
      </c>
      <c r="Z5" s="103">
        <f t="shared" ca="1" si="0"/>
        <v>295.62682110856679</v>
      </c>
      <c r="AA5" s="103">
        <f t="shared" ca="1" si="0"/>
        <v>402.80412767852977</v>
      </c>
      <c r="AB5" s="103">
        <f t="shared" ca="1" si="0"/>
        <v>293.83934803960284</v>
      </c>
      <c r="AC5" s="103">
        <f t="shared" ca="1" si="0"/>
        <v>424.84925523385414</v>
      </c>
      <c r="AD5" s="103">
        <f t="shared" ca="1" si="0"/>
        <v>430.71052104942765</v>
      </c>
      <c r="AE5" s="104"/>
      <c r="AF5" s="290">
        <f t="shared" ref="AF5:AM5" ca="1" si="1">AF6-AF8+AF9+AF10</f>
        <v>-9.1609562903000015</v>
      </c>
      <c r="AG5" s="103">
        <f t="shared" ca="1" si="1"/>
        <v>-49.129573114199999</v>
      </c>
      <c r="AH5" s="103">
        <f t="shared" ca="1" si="1"/>
        <v>10.799030109953797</v>
      </c>
      <c r="AI5" s="103">
        <f t="shared" ca="1" si="1"/>
        <v>300.86778552914103</v>
      </c>
      <c r="AJ5" s="103">
        <f t="shared" ca="1" si="1"/>
        <v>637.340809875942</v>
      </c>
      <c r="AK5" s="103">
        <f t="shared" ca="1" si="1"/>
        <v>1060.0749276370882</v>
      </c>
      <c r="AL5" s="103">
        <f t="shared" ca="1" si="1"/>
        <v>1552.2032520014141</v>
      </c>
      <c r="AM5" s="103">
        <f t="shared" ca="1" si="1"/>
        <v>0</v>
      </c>
      <c r="AN5" s="103"/>
      <c r="AO5" s="103"/>
      <c r="AP5" s="103"/>
    </row>
    <row r="6" spans="1:46" s="27" customFormat="1">
      <c r="A6" s="2"/>
      <c r="B6" s="36" t="s">
        <v>119</v>
      </c>
      <c r="F6" s="41">
        <f ca="1">'P&amp;L'!F33</f>
        <v>-9.4292282102999998</v>
      </c>
      <c r="G6" s="41">
        <f ca="1">'P&amp;L'!G33</f>
        <v>-7.2486410751000019</v>
      </c>
      <c r="H6" s="41">
        <f ca="1">'P&amp;L'!H33</f>
        <v>-7.0446662997250016</v>
      </c>
      <c r="I6" s="41">
        <f ca="1">'P&amp;L'!I33</f>
        <v>-7.4541669793887513</v>
      </c>
      <c r="J6" s="41">
        <f ca="1">'P&amp;L'!J33</f>
        <v>-31.488128733155751</v>
      </c>
      <c r="K6" s="41">
        <f ca="1">'P&amp;L'!K33</f>
        <v>-28.593306835672816</v>
      </c>
      <c r="L6" s="41">
        <f ca="1">'P&amp;L'!L33</f>
        <v>12.732126755794134</v>
      </c>
      <c r="M6" s="41">
        <f ca="1">'P&amp;L'!M33</f>
        <v>31.370132659570391</v>
      </c>
      <c r="N6" s="41">
        <f ca="1">'P&amp;L'!N33</f>
        <v>30.59226751728994</v>
      </c>
      <c r="O6" s="41">
        <f ca="1">'P&amp;L'!O33</f>
        <v>60.408790166592354</v>
      </c>
      <c r="P6" s="41">
        <f ca="1">'P&amp;L'!P33</f>
        <v>66.605733904489711</v>
      </c>
      <c r="Q6" s="41">
        <f ca="1">'P&amp;L'!Q33</f>
        <v>69.423395516474216</v>
      </c>
      <c r="R6" s="41">
        <f ca="1">'P&amp;L'!R33</f>
        <v>123.21702213309959</v>
      </c>
      <c r="S6" s="41">
        <f ca="1">'P&amp;L'!S33</f>
        <v>184.87160461919865</v>
      </c>
      <c r="T6" s="41">
        <f ca="1">'P&amp;L'!T33</f>
        <v>187.82572499357178</v>
      </c>
      <c r="U6" s="41">
        <f ca="1">'P&amp;L'!U33</f>
        <v>192.39128148729148</v>
      </c>
      <c r="V6" s="41">
        <f ca="1">'P&amp;L'!V33</f>
        <v>194.38893127261483</v>
      </c>
      <c r="W6" s="41">
        <f ca="1">'P&amp;L'!W33</f>
        <v>276.83521210152821</v>
      </c>
      <c r="X6" s="41">
        <f ca="1">'P&amp;L'!X33</f>
        <v>283.47058678573967</v>
      </c>
      <c r="Y6" s="41">
        <f ca="1">'P&amp;L'!Y33</f>
        <v>292.37464061975641</v>
      </c>
      <c r="Z6" s="41">
        <f ca="1">'P&amp;L'!Z33</f>
        <v>297.77824253147958</v>
      </c>
      <c r="AA6" s="41">
        <f ca="1">'P&amp;L'!AA33</f>
        <v>402.62474867349584</v>
      </c>
      <c r="AB6" s="41">
        <f ca="1">'P&amp;L'!AB33</f>
        <v>413.8361062204803</v>
      </c>
      <c r="AC6" s="41">
        <f ca="1">'P&amp;L'!AC33</f>
        <v>429.00348817256724</v>
      </c>
      <c r="AD6" s="41">
        <f ca="1">'P&amp;L'!AD33</f>
        <v>439.929716102528</v>
      </c>
      <c r="AE6" s="42"/>
      <c r="AF6" s="289">
        <f t="shared" ref="AF6:AM10" ca="1" si="2">IFERROR(SUMIFS($F6:$AD6,$F$2:$AD$2,AF$2),0)</f>
        <v>-9.4292282102999998</v>
      </c>
      <c r="AG6" s="84">
        <f t="shared" ca="1" si="2"/>
        <v>-53.235603087369505</v>
      </c>
      <c r="AH6" s="84">
        <f t="shared" ca="1" si="2"/>
        <v>46.101220096981649</v>
      </c>
      <c r="AI6" s="84">
        <f t="shared" ca="1" si="2"/>
        <v>319.65494172065587</v>
      </c>
      <c r="AJ6" s="84">
        <f t="shared" ca="1" si="2"/>
        <v>759.47754237267679</v>
      </c>
      <c r="AK6" s="84">
        <f t="shared" ca="1" si="2"/>
        <v>1150.4586820385039</v>
      </c>
      <c r="AL6" s="84">
        <f t="shared" ca="1" si="2"/>
        <v>1685.3940591690712</v>
      </c>
      <c r="AM6" s="84">
        <f t="shared" ca="1" si="2"/>
        <v>0</v>
      </c>
      <c r="AN6" s="84"/>
      <c r="AO6" s="84"/>
      <c r="AP6" s="84"/>
    </row>
    <row r="7" spans="1:46" s="27" customFormat="1">
      <c r="A7" s="2"/>
      <c r="B7" s="36" t="s">
        <v>274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2"/>
      <c r="AF7" s="291"/>
    </row>
    <row r="8" spans="1:46" s="27" customFormat="1">
      <c r="A8" s="2"/>
      <c r="B8" s="66" t="s">
        <v>26</v>
      </c>
      <c r="F8" s="41">
        <f>(BalanceSheet!F25-BalanceSheet!E25)</f>
        <v>0.53373804000000069</v>
      </c>
      <c r="G8" s="41">
        <f ca="1">(BalanceSheet!G25-BalanceSheet!F25)</f>
        <v>0.23626195999999933</v>
      </c>
      <c r="H8" s="41">
        <f ca="1">(BalanceSheet!H25-BalanceSheet!G25)</f>
        <v>1.4</v>
      </c>
      <c r="I8" s="41">
        <f ca="1">(BalanceSheet!I25-BalanceSheet!H25)</f>
        <v>1.4000000000000004</v>
      </c>
      <c r="J8" s="41">
        <f ca="1">(BalanceSheet!J25-BalanceSheet!I25)</f>
        <v>0.83999999999999986</v>
      </c>
      <c r="K8" s="41">
        <f ca="1">(BalanceSheet!K25-BalanceSheet!J25)</f>
        <v>0</v>
      </c>
      <c r="L8" s="41">
        <f ca="1">(BalanceSheet!L25-BalanceSheet!K25)</f>
        <v>7.0000000000000284E-2</v>
      </c>
      <c r="M8" s="41">
        <f ca="1">(BalanceSheet!M25-BalanceSheet!L25)</f>
        <v>47.24118</v>
      </c>
      <c r="N8" s="41">
        <f ca="1">(BalanceSheet!N25-BalanceSheet!M25)</f>
        <v>28.043143940000014</v>
      </c>
      <c r="O8" s="41">
        <f ca="1">(BalanceSheet!O25-BalanceSheet!N25)</f>
        <v>1.3494155500000033</v>
      </c>
      <c r="P8" s="41">
        <f ca="1">(BalanceSheet!P25-BalanceSheet!O25)</f>
        <v>43.946965534499981</v>
      </c>
      <c r="Q8" s="41">
        <f ca="1">(BalanceSheet!Q25-BalanceSheet!P25)</f>
        <v>8.9907236124999912</v>
      </c>
      <c r="R8" s="41">
        <f ca="1">(BalanceSheet!R25-BalanceSheet!Q25)</f>
        <v>4.5566045210000254</v>
      </c>
      <c r="S8" s="41">
        <f ca="1">(BalanceSheet!S25-BalanceSheet!R25)</f>
        <v>82.239040450000005</v>
      </c>
      <c r="T8" s="41">
        <f ca="1">(BalanceSheet!T25-BalanceSheet!S25)</f>
        <v>91.799588877500014</v>
      </c>
      <c r="U8" s="41">
        <f ca="1">(BalanceSheet!U25-BalanceSheet!T25)</f>
        <v>4.7750346455000567</v>
      </c>
      <c r="V8" s="41">
        <f ca="1">(BalanceSheet!V25-BalanceSheet!U25)</f>
        <v>7.1404405309999106</v>
      </c>
      <c r="W8" s="41">
        <f ca="1">(BalanceSheet!W25-BalanceSheet!V25)</f>
        <v>5.7643652220000376</v>
      </c>
      <c r="X8" s="41">
        <f ca="1">(BalanceSheet!X25-BalanceSheet!W25)</f>
        <v>121.98028670099995</v>
      </c>
      <c r="Y8" s="41">
        <f ca="1">(BalanceSheet!Y25-BalanceSheet!X25)</f>
        <v>9.6143429900000115</v>
      </c>
      <c r="Z8" s="41">
        <f ca="1">(BalanceSheet!Z25-BalanceSheet!Y25)</f>
        <v>13.57621067599996</v>
      </c>
      <c r="AA8" s="41">
        <f ca="1">(BalanceSheet!AA25-BalanceSheet!Z25)</f>
        <v>10.99913042899999</v>
      </c>
      <c r="AB8" s="41">
        <f ca="1">(BalanceSheet!AB25-BalanceSheet!AA25)</f>
        <v>155.18693754900011</v>
      </c>
      <c r="AC8" s="41">
        <f ca="1">(BalanceSheet!AC25-BalanceSheet!AB25)</f>
        <v>16.405418259999919</v>
      </c>
      <c r="AD8" s="41">
        <f ca="1">(BalanceSheet!AD25-BalanceSheet!AC25)</f>
        <v>22.866422169500083</v>
      </c>
      <c r="AE8" s="42"/>
      <c r="AF8" s="289">
        <f t="shared" ca="1" si="2"/>
        <v>0.53373804000000069</v>
      </c>
      <c r="AG8" s="84">
        <f t="shared" ca="1" si="2"/>
        <v>3.8762619599999995</v>
      </c>
      <c r="AH8" s="84">
        <f t="shared" ca="1" si="2"/>
        <v>75.354323940000015</v>
      </c>
      <c r="AI8" s="84">
        <f t="shared" ca="1" si="2"/>
        <v>58.843709218000001</v>
      </c>
      <c r="AJ8" s="84">
        <f t="shared" ca="1" si="2"/>
        <v>185.95410450399999</v>
      </c>
      <c r="AK8" s="84">
        <f t="shared" ca="1" si="2"/>
        <v>150.93520558899996</v>
      </c>
      <c r="AL8" s="84">
        <f t="shared" ca="1" si="2"/>
        <v>205.4579084075001</v>
      </c>
      <c r="AM8" s="84">
        <f t="shared" ca="1" si="2"/>
        <v>0</v>
      </c>
      <c r="AN8" s="84"/>
      <c r="AO8" s="84"/>
      <c r="AP8" s="84"/>
    </row>
    <row r="9" spans="1:46" s="27" customFormat="1">
      <c r="A9" s="2"/>
      <c r="B9" s="66" t="s">
        <v>27</v>
      </c>
      <c r="F9" s="41">
        <f>(BalanceSheet!F12-BalanceSheet!E12)</f>
        <v>0.80200995999999991</v>
      </c>
      <c r="G9" s="41">
        <f>(BalanceSheet!G12-BalanceSheet!F12)</f>
        <v>-0.68505162666666664</v>
      </c>
      <c r="H9" s="41">
        <f ca="1">(BalanceSheet!H12-BalanceSheet!G12)</f>
        <v>0.11695833333333333</v>
      </c>
      <c r="I9" s="41">
        <f ca="1">(BalanceSheet!I12-BalanceSheet!H12)</f>
        <v>0.11695833333333339</v>
      </c>
      <c r="J9" s="41">
        <f ca="1">(BalanceSheet!J12-BalanceSheet!I12)</f>
        <v>3.5043749999999985E-2</v>
      </c>
      <c r="K9" s="41">
        <f ca="1">(BalanceSheet!K12-BalanceSheet!J12)</f>
        <v>0</v>
      </c>
      <c r="L9" s="41">
        <f ca="1">(BalanceSheet!L12-BalanceSheet!K12)</f>
        <v>1.1681249999999976E-2</v>
      </c>
      <c r="M9" s="41">
        <f ca="1">(BalanceSheet!M12-BalanceSheet!L12)</f>
        <v>7.8189569791666669</v>
      </c>
      <c r="N9" s="41">
        <f ca="1">(BalanceSheet!N12-BalanceSheet!M12)</f>
        <v>4.6438860795833321</v>
      </c>
      <c r="O9" s="41">
        <f ca="1">(BalanceSheet!O12-BalanceSheet!N12)</f>
        <v>0.22351086770833817</v>
      </c>
      <c r="P9" s="41">
        <f ca="1">(BalanceSheet!P12-BalanceSheet!O12)</f>
        <v>7.2647882052812474</v>
      </c>
      <c r="Q9" s="41">
        <f ca="1">(BalanceSheet!Q12-BalanceSheet!P12)</f>
        <v>1.38787191848958</v>
      </c>
      <c r="R9" s="41">
        <f ca="1">(BalanceSheet!R12-BalanceSheet!Q12)</f>
        <v>0.7543997721458382</v>
      </c>
      <c r="S9" s="41">
        <f ca="1">(BalanceSheet!S12-BalanceSheet!R12)</f>
        <v>13.588950236458331</v>
      </c>
      <c r="T9" s="41">
        <f ca="1">(BalanceSheet!T12-BalanceSheet!S12)</f>
        <v>15.19271573713543</v>
      </c>
      <c r="U9" s="41">
        <f ca="1">(BalanceSheet!U12-BalanceSheet!T12)</f>
        <v>0.79098784763541374</v>
      </c>
      <c r="V9" s="41">
        <f ca="1">(BalanceSheet!V12-BalanceSheet!U12)</f>
        <v>1.1823007727708301</v>
      </c>
      <c r="W9" s="41">
        <f ca="1">(BalanceSheet!W12-BalanceSheet!V12)</f>
        <v>0.95507638887499269</v>
      </c>
      <c r="X9" s="41">
        <f ca="1">(BalanceSheet!X12-BalanceSheet!W12)</f>
        <v>20.185957929229168</v>
      </c>
      <c r="Y9" s="41">
        <f ca="1">(BalanceSheet!Y12-BalanceSheet!X12)</f>
        <v>1.4884184160416822</v>
      </c>
      <c r="Z9" s="41">
        <f ca="1">(BalanceSheet!Z12-BalanceSheet!Y12)</f>
        <v>2.2483825005833182</v>
      </c>
      <c r="AA9" s="41">
        <f ca="1">(BalanceSheet!AA12-BalanceSheet!Z12)</f>
        <v>1.8225792872291748</v>
      </c>
      <c r="AB9" s="41">
        <f ca="1">(BalanceSheet!AB12-BalanceSheet!AA12)</f>
        <v>25.681658482229153</v>
      </c>
      <c r="AC9" s="41">
        <f ca="1">(BalanceSheet!AC12-BalanceSheet!AB12)</f>
        <v>2.6129663495833455</v>
      </c>
      <c r="AD9" s="41">
        <f ca="1">(BalanceSheet!AD12-BalanceSheet!AC12)</f>
        <v>3.7863640887187557</v>
      </c>
      <c r="AE9" s="42"/>
      <c r="AF9" s="289">
        <f t="shared" ca="1" si="2"/>
        <v>0.80200995999999991</v>
      </c>
      <c r="AG9" s="84">
        <f t="shared" ca="1" si="2"/>
        <v>-0.41609120999999999</v>
      </c>
      <c r="AH9" s="84">
        <f t="shared" ca="1" si="2"/>
        <v>12.474524308749999</v>
      </c>
      <c r="AI9" s="84">
        <f t="shared" ca="1" si="2"/>
        <v>9.6305707636250037</v>
      </c>
      <c r="AJ9" s="84">
        <f t="shared" ca="1" si="2"/>
        <v>30.754954594000004</v>
      </c>
      <c r="AK9" s="84">
        <f t="shared" ca="1" si="2"/>
        <v>24.877835234729162</v>
      </c>
      <c r="AL9" s="84">
        <f t="shared" ca="1" si="2"/>
        <v>33.903568207760429</v>
      </c>
      <c r="AM9" s="84">
        <f t="shared" ca="1" si="2"/>
        <v>0</v>
      </c>
      <c r="AN9" s="84"/>
      <c r="AO9" s="84"/>
      <c r="AP9" s="84"/>
    </row>
    <row r="10" spans="1:46" s="27" customFormat="1">
      <c r="A10" s="2"/>
      <c r="B10" s="36" t="s">
        <v>30</v>
      </c>
      <c r="F10" s="41">
        <f>'P&amp;L'!F30</f>
        <v>0</v>
      </c>
      <c r="G10" s="41">
        <f ca="1">'P&amp;L'!G30</f>
        <v>0.54468465450000003</v>
      </c>
      <c r="H10" s="41">
        <f ca="1">'P&amp;L'!H30</f>
        <v>0.97758166882500008</v>
      </c>
      <c r="I10" s="41">
        <f ca="1">'P&amp;L'!I30</f>
        <v>1.7235416381887498</v>
      </c>
      <c r="J10" s="41">
        <f ca="1">'P&amp;L'!J30</f>
        <v>5.1525751816557497</v>
      </c>
      <c r="K10" s="41">
        <f ca="1">'P&amp;L'!K30</f>
        <v>6.6213575738728174</v>
      </c>
      <c r="L10" s="41">
        <f ca="1">'P&amp;L'!L30</f>
        <v>6.8072163905206899</v>
      </c>
      <c r="M10" s="41">
        <f ca="1">'P&amp;L'!M30</f>
        <v>6.9651903233531609</v>
      </c>
      <c r="N10" s="41">
        <f ca="1">'P&amp;L'!N30</f>
        <v>7.183845356475496</v>
      </c>
      <c r="O10" s="41">
        <f ca="1">'P&amp;L'!O30</f>
        <v>7.3696963725888498</v>
      </c>
      <c r="P10" s="41">
        <f ca="1">'P&amp;L'!P30</f>
        <v>7.527664118295581</v>
      </c>
      <c r="Q10" s="41">
        <f ca="1">'P&amp;L'!Q30</f>
        <v>7.6619312246064286</v>
      </c>
      <c r="R10" s="41">
        <f ca="1">'P&amp;L'!R30</f>
        <v>7.8666905473692683</v>
      </c>
      <c r="S10" s="41">
        <f ca="1">'P&amp;L'!S30</f>
        <v>8.040730764631336</v>
      </c>
      <c r="T10" s="41">
        <f ca="1">'P&amp;L'!T30</f>
        <v>8.1886598723949078</v>
      </c>
      <c r="U10" s="41">
        <f ca="1">'P&amp;L'!U30</f>
        <v>8.3143946640074873</v>
      </c>
      <c r="V10" s="41">
        <f ca="1">'P&amp;L'!V30</f>
        <v>8.5186321122313853</v>
      </c>
      <c r="W10" s="41">
        <f ca="1">'P&amp;L'!W30</f>
        <v>8.6922292376408219</v>
      </c>
      <c r="X10" s="41">
        <f ca="1">'P&amp;L'!X30</f>
        <v>8.8397822062974925</v>
      </c>
      <c r="Y10" s="41">
        <f ca="1">'P&amp;L'!Y30</f>
        <v>8.9651977564128433</v>
      </c>
      <c r="Z10" s="41">
        <f ca="1">'P&amp;L'!Z30</f>
        <v>9.1764067525038353</v>
      </c>
      <c r="AA10" s="41">
        <f ca="1">'P&amp;L'!AA30</f>
        <v>9.3559301468047256</v>
      </c>
      <c r="AB10" s="41">
        <f ca="1">'P&amp;L'!AB30</f>
        <v>9.5085208858934358</v>
      </c>
      <c r="AC10" s="41">
        <f ca="1">'P&amp;L'!AC30</f>
        <v>9.6382189717034734</v>
      </c>
      <c r="AD10" s="41">
        <f ca="1">'P&amp;L'!AD30</f>
        <v>9.8608630276809741</v>
      </c>
      <c r="AE10" s="42"/>
      <c r="AF10" s="289">
        <f t="shared" ca="1" si="2"/>
        <v>0</v>
      </c>
      <c r="AG10" s="84">
        <f t="shared" ca="1" si="2"/>
        <v>8.3983831431695002</v>
      </c>
      <c r="AH10" s="84">
        <f t="shared" ca="1" si="2"/>
        <v>27.577609644222164</v>
      </c>
      <c r="AI10" s="84">
        <f t="shared" ca="1" si="2"/>
        <v>30.425982262860124</v>
      </c>
      <c r="AJ10" s="84">
        <f t="shared" ca="1" si="2"/>
        <v>33.062417413265116</v>
      </c>
      <c r="AK10" s="84">
        <f t="shared" ca="1" si="2"/>
        <v>35.673615952854995</v>
      </c>
      <c r="AL10" s="84">
        <f t="shared" ca="1" si="2"/>
        <v>38.363533032082614</v>
      </c>
      <c r="AM10" s="84">
        <f t="shared" ca="1" si="2"/>
        <v>0</v>
      </c>
      <c r="AN10" s="84"/>
      <c r="AO10" s="84"/>
      <c r="AP10" s="84"/>
    </row>
    <row r="11" spans="1:46" s="27" customFormat="1">
      <c r="A11" s="2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2"/>
      <c r="AF11" s="291"/>
    </row>
    <row r="12" spans="1:46" s="31" customFormat="1">
      <c r="A12" s="2"/>
      <c r="B12" s="31" t="s">
        <v>6</v>
      </c>
      <c r="F12" s="103">
        <f>-SUM(F13:F15)</f>
        <v>-0.29782103000000004</v>
      </c>
      <c r="G12" s="103">
        <f ca="1">-SUM(G13:G15)</f>
        <v>-3.6578210300000005</v>
      </c>
      <c r="H12" s="103">
        <f t="shared" ref="H12:AD12" ca="1" si="3">-SUM(H13:H15)</f>
        <v>-3.7278210300000003</v>
      </c>
      <c r="I12" s="103">
        <f t="shared" ca="1" si="3"/>
        <v>-6.3178210299999993</v>
      </c>
      <c r="J12" s="103">
        <f t="shared" ca="1" si="3"/>
        <v>-25.482621030000001</v>
      </c>
      <c r="K12" s="103">
        <f t="shared" ca="1" si="3"/>
        <v>-32.566621029999993</v>
      </c>
      <c r="L12" s="103">
        <f t="shared" ca="1" si="3"/>
        <v>-32.566621030000007</v>
      </c>
      <c r="M12" s="103">
        <f t="shared" ca="1" si="3"/>
        <v>-32.566621029999993</v>
      </c>
      <c r="N12" s="103">
        <f t="shared" ca="1" si="3"/>
        <v>-33.129175029999992</v>
      </c>
      <c r="O12" s="103">
        <f t="shared" ca="1" si="3"/>
        <v>-33.129175029999992</v>
      </c>
      <c r="P12" s="103">
        <f t="shared" ca="1" si="3"/>
        <v>-33.129175029999992</v>
      </c>
      <c r="Q12" s="103">
        <f t="shared" ca="1" si="3"/>
        <v>-33.129175029999999</v>
      </c>
      <c r="R12" s="103">
        <f t="shared" ca="1" si="3"/>
        <v>-33.733425849999989</v>
      </c>
      <c r="S12" s="103">
        <f t="shared" ca="1" si="3"/>
        <v>-33.733425849999989</v>
      </c>
      <c r="T12" s="103">
        <f t="shared" ca="1" si="3"/>
        <v>-33.733425849999989</v>
      </c>
      <c r="U12" s="103">
        <f t="shared" ca="1" si="3"/>
        <v>-33.733425849999989</v>
      </c>
      <c r="V12" s="103">
        <f t="shared" ca="1" si="3"/>
        <v>-34.382543860599995</v>
      </c>
      <c r="W12" s="103">
        <f t="shared" ca="1" si="3"/>
        <v>-34.382543860599995</v>
      </c>
      <c r="X12" s="103">
        <f t="shared" ca="1" si="3"/>
        <v>-34.382543860600009</v>
      </c>
      <c r="Y12" s="103">
        <f t="shared" ca="1" si="3"/>
        <v>-34.382543860600009</v>
      </c>
      <c r="Z12" s="103">
        <f t="shared" ca="1" si="3"/>
        <v>-35.079944793297983</v>
      </c>
      <c r="AA12" s="103">
        <f t="shared" ca="1" si="3"/>
        <v>-35.079944793297983</v>
      </c>
      <c r="AB12" s="103">
        <f t="shared" ca="1" si="3"/>
        <v>-35.079944793297983</v>
      </c>
      <c r="AC12" s="103">
        <f t="shared" ca="1" si="3"/>
        <v>-35.079944793297983</v>
      </c>
      <c r="AD12" s="103">
        <f t="shared" ca="1" si="3"/>
        <v>-35.829308955924347</v>
      </c>
      <c r="AE12" s="104"/>
      <c r="AF12" s="290">
        <f t="shared" ref="AF12:AM12" ca="1" si="4">-SUM(AF13:AF15)</f>
        <v>-0.29782103000000004</v>
      </c>
      <c r="AG12" s="103">
        <f t="shared" ca="1" si="4"/>
        <v>-39.186084120000004</v>
      </c>
      <c r="AH12" s="103">
        <f t="shared" ca="1" si="4"/>
        <v>-130.82903811999998</v>
      </c>
      <c r="AI12" s="103">
        <f t="shared" ca="1" si="4"/>
        <v>-133.12095093999997</v>
      </c>
      <c r="AJ12" s="103">
        <f t="shared" ca="1" si="4"/>
        <v>-135.58282141059996</v>
      </c>
      <c r="AK12" s="103">
        <f t="shared" ca="1" si="4"/>
        <v>-138.22757637509801</v>
      </c>
      <c r="AL12" s="103">
        <f t="shared" ca="1" si="4"/>
        <v>-141.0691433358183</v>
      </c>
      <c r="AM12" s="103">
        <f t="shared" ca="1" si="4"/>
        <v>0</v>
      </c>
      <c r="AN12" s="103"/>
      <c r="AO12" s="103"/>
      <c r="AP12" s="103"/>
    </row>
    <row r="13" spans="1:46" s="27" customFormat="1">
      <c r="A13" s="2"/>
      <c r="B13" s="36" t="s">
        <v>48</v>
      </c>
      <c r="F13" s="41">
        <f>Capex!F5-Capex!E5</f>
        <v>0.29782103000000004</v>
      </c>
      <c r="G13" s="41">
        <f ca="1">Capex!G5-Capex!F5</f>
        <v>0.29782103000000004</v>
      </c>
      <c r="H13" s="41">
        <f ca="1">Capex!H5-Capex!G5</f>
        <v>0.36782102999999999</v>
      </c>
      <c r="I13" s="41">
        <f ca="1">Capex!I5-Capex!H5</f>
        <v>0.85782103000000021</v>
      </c>
      <c r="J13" s="41">
        <f ca="1">Capex!J5-Capex!I5</f>
        <v>17.623821029999998</v>
      </c>
      <c r="K13" s="41">
        <f ca="1">Capex!K5-Capex!J5</f>
        <v>24.707821029999995</v>
      </c>
      <c r="L13" s="41">
        <f ca="1">Capex!L5-Capex!K5</f>
        <v>24.707821030000005</v>
      </c>
      <c r="M13" s="41">
        <f ca="1">Capex!M5-Capex!L5</f>
        <v>24.707821029999991</v>
      </c>
      <c r="N13" s="41">
        <f ca="1">Capex!N5-Capex!M5</f>
        <v>24.707821029999991</v>
      </c>
      <c r="O13" s="41">
        <f ca="1">Capex!O5-Capex!N5</f>
        <v>24.707821029999991</v>
      </c>
      <c r="P13" s="41">
        <f ca="1">Capex!P5-Capex!O5</f>
        <v>24.707821029999991</v>
      </c>
      <c r="Q13" s="41">
        <f ca="1">Capex!Q5-Capex!P5</f>
        <v>24.707821029999991</v>
      </c>
      <c r="R13" s="41">
        <f ca="1">Capex!R5-Capex!Q5</f>
        <v>24.707821029999991</v>
      </c>
      <c r="S13" s="41">
        <f ca="1">Capex!S5-Capex!R5</f>
        <v>24.707821029999991</v>
      </c>
      <c r="T13" s="41">
        <f ca="1">Capex!T5-Capex!S5</f>
        <v>24.707821029999991</v>
      </c>
      <c r="U13" s="41">
        <f ca="1">Capex!U5-Capex!T5</f>
        <v>24.707821029999991</v>
      </c>
      <c r="V13" s="41">
        <f ca="1">Capex!V5-Capex!U5</f>
        <v>24.707821029999991</v>
      </c>
      <c r="W13" s="41">
        <f ca="1">Capex!W5-Capex!V5</f>
        <v>24.707821029999991</v>
      </c>
      <c r="X13" s="41">
        <f ca="1">Capex!X5-Capex!W5</f>
        <v>24.707821029999991</v>
      </c>
      <c r="Y13" s="41">
        <f ca="1">Capex!Y5-Capex!X5</f>
        <v>24.707821029999991</v>
      </c>
      <c r="Z13" s="41">
        <f ca="1">Capex!Z5-Capex!Y5</f>
        <v>24.707821029999991</v>
      </c>
      <c r="AA13" s="41">
        <f ca="1">Capex!AA5-Capex!Z5</f>
        <v>24.707821029999991</v>
      </c>
      <c r="AB13" s="41">
        <f ca="1">Capex!AB5-Capex!AA5</f>
        <v>24.707821029999991</v>
      </c>
      <c r="AC13" s="41">
        <f ca="1">Capex!AC5-Capex!AB5</f>
        <v>24.707821029999991</v>
      </c>
      <c r="AD13" s="41">
        <f ca="1">Capex!AD5-Capex!AC5</f>
        <v>24.707821029999991</v>
      </c>
      <c r="AE13" s="42"/>
      <c r="AF13" s="289">
        <f t="shared" ref="AF13:AM14" ca="1" si="5">IFERROR(SUMIFS($F13:$AD13,$F$2:$AD$2,AF$2),0)</f>
        <v>0.29782103000000004</v>
      </c>
      <c r="AG13" s="84">
        <f t="shared" ca="1" si="5"/>
        <v>19.147284119999998</v>
      </c>
      <c r="AH13" s="84">
        <f t="shared" ca="1" si="5"/>
        <v>98.831284119999978</v>
      </c>
      <c r="AI13" s="84">
        <f t="shared" ca="1" si="5"/>
        <v>98.831284119999964</v>
      </c>
      <c r="AJ13" s="84">
        <f t="shared" ca="1" si="5"/>
        <v>98.831284119999964</v>
      </c>
      <c r="AK13" s="84">
        <f t="shared" ca="1" si="5"/>
        <v>98.831284119999964</v>
      </c>
      <c r="AL13" s="84">
        <f t="shared" ca="1" si="5"/>
        <v>98.831284119999964</v>
      </c>
      <c r="AM13" s="84">
        <f t="shared" ca="1" si="5"/>
        <v>0</v>
      </c>
      <c r="AN13" s="84"/>
      <c r="AO13" s="84"/>
      <c r="AP13" s="84"/>
    </row>
    <row r="14" spans="1:46" s="27" customFormat="1">
      <c r="A14" s="2"/>
      <c r="B14" s="36" t="s">
        <v>49</v>
      </c>
      <c r="F14" s="41">
        <f>Capex!F13-Capex!E13</f>
        <v>0</v>
      </c>
      <c r="G14" s="41">
        <f ca="1">Capex!G13-Capex!F13</f>
        <v>3.3600000000000003</v>
      </c>
      <c r="H14" s="41">
        <f ca="1">Capex!H13-Capex!G13</f>
        <v>3.3600000000000003</v>
      </c>
      <c r="I14" s="41">
        <f ca="1">Capex!I13-Capex!H13</f>
        <v>5.4599999999999991</v>
      </c>
      <c r="J14" s="41">
        <f ca="1">Capex!J13-Capex!I13</f>
        <v>7.8588000000000022</v>
      </c>
      <c r="K14" s="41">
        <f ca="1">Capex!K13-Capex!J13</f>
        <v>7.8588000000000022</v>
      </c>
      <c r="L14" s="41">
        <f ca="1">Capex!L13-Capex!K13</f>
        <v>7.8588000000000022</v>
      </c>
      <c r="M14" s="41">
        <f ca="1">Capex!M13-Capex!L13</f>
        <v>7.8588000000000022</v>
      </c>
      <c r="N14" s="41">
        <f ca="1">Capex!N13-Capex!M13</f>
        <v>8.4213540000000009</v>
      </c>
      <c r="O14" s="41">
        <f ca="1">Capex!O13-Capex!N13</f>
        <v>8.4213540000000009</v>
      </c>
      <c r="P14" s="41">
        <f ca="1">Capex!P13-Capex!O13</f>
        <v>8.4213540000000009</v>
      </c>
      <c r="Q14" s="41">
        <f ca="1">Capex!Q13-Capex!P13</f>
        <v>8.421354000000008</v>
      </c>
      <c r="R14" s="41">
        <f ca="1">Capex!R13-Capex!Q13</f>
        <v>9.0256048199999981</v>
      </c>
      <c r="S14" s="41">
        <f ca="1">Capex!S13-Capex!R13</f>
        <v>9.0256048199999981</v>
      </c>
      <c r="T14" s="41">
        <f ca="1">Capex!T13-Capex!S13</f>
        <v>9.0256048199999981</v>
      </c>
      <c r="U14" s="41">
        <f ca="1">Capex!U13-Capex!T13</f>
        <v>9.0256048199999981</v>
      </c>
      <c r="V14" s="41">
        <f ca="1">Capex!V13-Capex!U13</f>
        <v>9.6747228306000039</v>
      </c>
      <c r="W14" s="41">
        <f ca="1">Capex!W13-Capex!V13</f>
        <v>9.6747228306000039</v>
      </c>
      <c r="X14" s="41">
        <f ca="1">Capex!X13-Capex!W13</f>
        <v>9.6747228306000181</v>
      </c>
      <c r="Y14" s="41">
        <f ca="1">Capex!Y13-Capex!X13</f>
        <v>9.6747228306000181</v>
      </c>
      <c r="Z14" s="41">
        <f ca="1">Capex!Z13-Capex!Y13</f>
        <v>10.372123763297992</v>
      </c>
      <c r="AA14" s="41">
        <f ca="1">Capex!AA13-Capex!Z13</f>
        <v>10.372123763297992</v>
      </c>
      <c r="AB14" s="41">
        <f ca="1">Capex!AB13-Capex!AA13</f>
        <v>10.372123763297992</v>
      </c>
      <c r="AC14" s="41">
        <f ca="1">Capex!AC13-Capex!AB13</f>
        <v>10.372123763297992</v>
      </c>
      <c r="AD14" s="41">
        <f ca="1">Capex!AD13-Capex!AC13</f>
        <v>11.121487925924356</v>
      </c>
      <c r="AE14" s="42"/>
      <c r="AF14" s="289">
        <f t="shared" ca="1" si="5"/>
        <v>0</v>
      </c>
      <c r="AG14" s="84">
        <f t="shared" ca="1" si="5"/>
        <v>20.038800000000002</v>
      </c>
      <c r="AH14" s="84">
        <f t="shared" ca="1" si="5"/>
        <v>31.997754000000008</v>
      </c>
      <c r="AI14" s="84">
        <f t="shared" ca="1" si="5"/>
        <v>34.289666820000008</v>
      </c>
      <c r="AJ14" s="84">
        <f t="shared" ca="1" si="5"/>
        <v>36.751537290599998</v>
      </c>
      <c r="AK14" s="84">
        <f t="shared" ca="1" si="5"/>
        <v>39.396292255098032</v>
      </c>
      <c r="AL14" s="84">
        <f t="shared" ca="1" si="5"/>
        <v>42.237859215818332</v>
      </c>
      <c r="AM14" s="84">
        <f t="shared" ca="1" si="5"/>
        <v>0</v>
      </c>
      <c r="AN14" s="84"/>
      <c r="AO14" s="84"/>
      <c r="AP14" s="84"/>
    </row>
    <row r="15" spans="1:46" s="27" customFormat="1">
      <c r="A15" s="2"/>
      <c r="B15" s="36" t="s">
        <v>53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2"/>
      <c r="AF15" s="291"/>
    </row>
    <row r="16" spans="1:46" s="27" customFormat="1">
      <c r="A16" s="2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2"/>
      <c r="AF16" s="291"/>
    </row>
    <row r="17" spans="1:42" s="31" customFormat="1">
      <c r="A17" s="2"/>
      <c r="B17" s="31" t="s">
        <v>5</v>
      </c>
      <c r="F17" s="103">
        <f>F18+F19-F20</f>
        <v>0</v>
      </c>
      <c r="G17" s="103">
        <f ca="1">G18+G19-G20</f>
        <v>30</v>
      </c>
      <c r="H17" s="103">
        <f t="shared" ref="H17:AD17" ca="1" si="6">H18+H19-H20</f>
        <v>30</v>
      </c>
      <c r="I17" s="103">
        <f t="shared" ca="1" si="6"/>
        <v>20</v>
      </c>
      <c r="J17" s="103">
        <f t="shared" ca="1" si="6"/>
        <v>20</v>
      </c>
      <c r="K17" s="103">
        <f t="shared" ca="1" si="6"/>
        <v>54</v>
      </c>
      <c r="L17" s="103">
        <f t="shared" ca="1" si="6"/>
        <v>18</v>
      </c>
      <c r="M17" s="103">
        <f t="shared" ca="1" si="6"/>
        <v>30</v>
      </c>
      <c r="N17" s="103">
        <f t="shared" ca="1" si="6"/>
        <v>18</v>
      </c>
      <c r="O17" s="103">
        <f t="shared" ca="1" si="6"/>
        <v>0</v>
      </c>
      <c r="P17" s="103">
        <f t="shared" ca="1" si="6"/>
        <v>0</v>
      </c>
      <c r="Q17" s="103">
        <f t="shared" ca="1" si="6"/>
        <v>0</v>
      </c>
      <c r="R17" s="103">
        <f t="shared" ca="1" si="6"/>
        <v>0</v>
      </c>
      <c r="S17" s="103">
        <f t="shared" ca="1" si="6"/>
        <v>0</v>
      </c>
      <c r="T17" s="103">
        <f t="shared" ca="1" si="6"/>
        <v>0</v>
      </c>
      <c r="U17" s="103">
        <f t="shared" ca="1" si="6"/>
        <v>0</v>
      </c>
      <c r="V17" s="103">
        <f t="shared" ca="1" si="6"/>
        <v>0</v>
      </c>
      <c r="W17" s="103">
        <f t="shared" ca="1" si="6"/>
        <v>0</v>
      </c>
      <c r="X17" s="103">
        <f t="shared" ca="1" si="6"/>
        <v>0</v>
      </c>
      <c r="Y17" s="103">
        <f t="shared" ca="1" si="6"/>
        <v>0</v>
      </c>
      <c r="Z17" s="103">
        <f t="shared" ca="1" si="6"/>
        <v>0</v>
      </c>
      <c r="AA17" s="103">
        <f t="shared" ca="1" si="6"/>
        <v>0</v>
      </c>
      <c r="AB17" s="103">
        <f t="shared" ca="1" si="6"/>
        <v>0</v>
      </c>
      <c r="AC17" s="103">
        <f t="shared" ca="1" si="6"/>
        <v>0</v>
      </c>
      <c r="AD17" s="103">
        <f t="shared" ca="1" si="6"/>
        <v>0</v>
      </c>
      <c r="AE17" s="104"/>
      <c r="AF17" s="290">
        <f t="shared" ref="AF17:AM17" ca="1" si="7">AF18+AF19-AF20</f>
        <v>0</v>
      </c>
      <c r="AG17" s="103">
        <f t="shared" ca="1" si="7"/>
        <v>100</v>
      </c>
      <c r="AH17" s="103">
        <f t="shared" ca="1" si="7"/>
        <v>120</v>
      </c>
      <c r="AI17" s="103">
        <f t="shared" ca="1" si="7"/>
        <v>0</v>
      </c>
      <c r="AJ17" s="103">
        <f t="shared" ca="1" si="7"/>
        <v>0</v>
      </c>
      <c r="AK17" s="103">
        <f t="shared" ca="1" si="7"/>
        <v>0</v>
      </c>
      <c r="AL17" s="103">
        <f t="shared" ca="1" si="7"/>
        <v>0</v>
      </c>
      <c r="AM17" s="103">
        <f t="shared" ca="1" si="7"/>
        <v>0</v>
      </c>
      <c r="AN17" s="103"/>
      <c r="AO17" s="103"/>
      <c r="AP17" s="103"/>
    </row>
    <row r="18" spans="1:42" s="28" customFormat="1">
      <c r="A18" s="2"/>
      <c r="B18" s="36" t="s">
        <v>24</v>
      </c>
      <c r="F18" s="97">
        <f>IFERROR(HLOOKUP(F$2,Dashboard!$G$2:$I$19,ROW(Dashboard!$B$19)-ROW(Dashboard!$B$2)+1,FALSE)*Assumptions!F286,)</f>
        <v>0</v>
      </c>
      <c r="G18" s="97">
        <f ca="1">IFERROR(HLOOKUP(G$2,Dashboard!$G$2:$I$19,ROW(Dashboard!$B$19)-ROW(Dashboard!$B$2)+1,FALSE)*Assumptions!G286,)</f>
        <v>30</v>
      </c>
      <c r="H18" s="97">
        <f ca="1">IFERROR(HLOOKUP(H$2,Dashboard!$G$2:$I$19,ROW(Dashboard!$B$19)-ROW(Dashboard!$B$2)+1,FALSE)*Assumptions!H286,)</f>
        <v>30</v>
      </c>
      <c r="I18" s="97">
        <f ca="1">IFERROR(HLOOKUP(I$2,Dashboard!$G$2:$I$19,ROW(Dashboard!$B$19)-ROW(Dashboard!$B$2)+1,FALSE)*Assumptions!I286,)</f>
        <v>20</v>
      </c>
      <c r="J18" s="97">
        <f ca="1">IFERROR(HLOOKUP(J$2,Dashboard!$G$2:$I$19,ROW(Dashboard!$B$19)-ROW(Dashboard!$B$2)+1,FALSE)*Assumptions!J286,)</f>
        <v>20</v>
      </c>
      <c r="K18" s="97">
        <f ca="1">IFERROR(HLOOKUP(K$2,Dashboard!$G$2:$I$19,ROW(Dashboard!$B$19)-ROW(Dashboard!$B$2)+1,FALSE)*Assumptions!K286,)</f>
        <v>54</v>
      </c>
      <c r="L18" s="97">
        <f ca="1">IFERROR(HLOOKUP(L$2,Dashboard!$G$2:$I$19,ROW(Dashboard!$B$19)-ROW(Dashboard!$B$2)+1,FALSE)*Assumptions!L286,)</f>
        <v>18</v>
      </c>
      <c r="M18" s="97">
        <f ca="1">IFERROR(HLOOKUP(M$2,Dashboard!$G$2:$I$19,ROW(Dashboard!$B$19)-ROW(Dashboard!$B$2)+1,FALSE)*Assumptions!M286,)</f>
        <v>30</v>
      </c>
      <c r="N18" s="97">
        <f ca="1">IFERROR(HLOOKUP(N$2,Dashboard!$G$2:$I$19,ROW(Dashboard!$B$19)-ROW(Dashboard!$B$2)+1,FALSE)*Assumptions!N286,)</f>
        <v>18</v>
      </c>
      <c r="O18" s="97">
        <f ca="1">IFERROR(HLOOKUP(O$2,Dashboard!$G$2:$I$19,ROW(Dashboard!$B$19)-ROW(Dashboard!$B$2)+1,FALSE)*Assumptions!O286,)</f>
        <v>0</v>
      </c>
      <c r="P18" s="97">
        <f ca="1">IFERROR(HLOOKUP(P$2,Dashboard!$G$2:$I$19,ROW(Dashboard!$B$19)-ROW(Dashboard!$B$2)+1,FALSE)*Assumptions!P286,)</f>
        <v>0</v>
      </c>
      <c r="Q18" s="97">
        <f ca="1">IFERROR(HLOOKUP(Q$2,Dashboard!$G$2:$I$19,ROW(Dashboard!$B$19)-ROW(Dashboard!$B$2)+1,FALSE)*Assumptions!Q286,)</f>
        <v>0</v>
      </c>
      <c r="R18" s="97">
        <f ca="1">IFERROR(HLOOKUP(R$2,Dashboard!$G$2:$I$19,ROW(Dashboard!$B$19)-ROW(Dashboard!$B$2)+1,FALSE)*Assumptions!R286,)</f>
        <v>0</v>
      </c>
      <c r="S18" s="97">
        <f ca="1">IFERROR(HLOOKUP(S$2,Dashboard!$G$2:$I$19,ROW(Dashboard!$B$19)-ROW(Dashboard!$B$2)+1,FALSE)*Assumptions!S286,)</f>
        <v>0</v>
      </c>
      <c r="T18" s="97">
        <f ca="1">IFERROR(HLOOKUP(T$2,Dashboard!$G$2:$I$19,ROW(Dashboard!$B$19)-ROW(Dashboard!$B$2)+1,FALSE)*Assumptions!T286,)</f>
        <v>0</v>
      </c>
      <c r="U18" s="97">
        <f ca="1">IFERROR(HLOOKUP(U$2,Dashboard!$G$2:$I$19,ROW(Dashboard!$B$19)-ROW(Dashboard!$B$2)+1,FALSE)*Assumptions!U286,)</f>
        <v>0</v>
      </c>
      <c r="V18" s="97">
        <f ca="1">IFERROR(HLOOKUP(V$2,Dashboard!$G$2:$I$19,ROW(Dashboard!$B$19)-ROW(Dashboard!$B$2)+1,FALSE)*Assumptions!V286,)</f>
        <v>0</v>
      </c>
      <c r="W18" s="97">
        <f ca="1">IFERROR(HLOOKUP(W$2,Dashboard!$G$2:$I$19,ROW(Dashboard!$B$19)-ROW(Dashboard!$B$2)+1,FALSE)*Assumptions!W286,)</f>
        <v>0</v>
      </c>
      <c r="X18" s="97">
        <f ca="1">IFERROR(HLOOKUP(X$2,Dashboard!$G$2:$I$19,ROW(Dashboard!$B$19)-ROW(Dashboard!$B$2)+1,FALSE)*Assumptions!X286,)</f>
        <v>0</v>
      </c>
      <c r="Y18" s="97">
        <f ca="1">IFERROR(HLOOKUP(Y$2,Dashboard!$G$2:$I$19,ROW(Dashboard!$B$19)-ROW(Dashboard!$B$2)+1,FALSE)*Assumptions!Y286,)</f>
        <v>0</v>
      </c>
      <c r="Z18" s="97">
        <f ca="1">IFERROR(HLOOKUP(Z$2,Dashboard!$G$2:$I$19,ROW(Dashboard!$B$19)-ROW(Dashboard!$B$2)+1,FALSE)*Assumptions!Z286,)</f>
        <v>0</v>
      </c>
      <c r="AA18" s="97">
        <f ca="1">IFERROR(HLOOKUP(AA$2,Dashboard!$G$2:$I$19,ROW(Dashboard!$B$19)-ROW(Dashboard!$B$2)+1,FALSE)*Assumptions!AA286,)</f>
        <v>0</v>
      </c>
      <c r="AB18" s="97">
        <f ca="1">IFERROR(HLOOKUP(AB$2,Dashboard!$G$2:$I$19,ROW(Dashboard!$B$19)-ROW(Dashboard!$B$2)+1,FALSE)*Assumptions!AB286,)</f>
        <v>0</v>
      </c>
      <c r="AC18" s="97">
        <f ca="1">IFERROR(HLOOKUP(AC$2,Dashboard!$G$2:$I$19,ROW(Dashboard!$B$19)-ROW(Dashboard!$B$2)+1,FALSE)*Assumptions!AC286,)</f>
        <v>0</v>
      </c>
      <c r="AD18" s="97">
        <f ca="1">IFERROR(HLOOKUP(AD$2,Dashboard!$G$2:$I$19,ROW(Dashboard!$B$19)-ROW(Dashboard!$B$2)+1,FALSE)*Assumptions!AD286,)</f>
        <v>0</v>
      </c>
      <c r="AE18" s="40"/>
      <c r="AF18" s="289">
        <f t="shared" ref="AF18:AM18" ca="1" si="8">IFERROR(SUMIFS($F18:$AD18,$F$2:$AD$2,AF$2),0)</f>
        <v>0</v>
      </c>
      <c r="AG18" s="84">
        <f t="shared" ca="1" si="8"/>
        <v>100</v>
      </c>
      <c r="AH18" s="84">
        <f t="shared" ca="1" si="8"/>
        <v>120</v>
      </c>
      <c r="AI18" s="84">
        <f t="shared" ca="1" si="8"/>
        <v>0</v>
      </c>
      <c r="AJ18" s="84">
        <f t="shared" ca="1" si="8"/>
        <v>0</v>
      </c>
      <c r="AK18" s="84">
        <f t="shared" ca="1" si="8"/>
        <v>0</v>
      </c>
      <c r="AL18" s="84">
        <f t="shared" ca="1" si="8"/>
        <v>0</v>
      </c>
      <c r="AM18" s="84">
        <f t="shared" ca="1" si="8"/>
        <v>0</v>
      </c>
      <c r="AN18" s="84"/>
      <c r="AO18" s="84"/>
      <c r="AP18" s="84"/>
    </row>
    <row r="19" spans="1:42" s="27" customFormat="1">
      <c r="A19" s="2"/>
      <c r="B19" s="36" t="s">
        <v>51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291"/>
    </row>
    <row r="20" spans="1:42" s="27" customFormat="1">
      <c r="A20" s="2"/>
      <c r="B20" s="36" t="s">
        <v>52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2"/>
      <c r="AF20" s="291"/>
    </row>
    <row r="21" spans="1:42" s="28" customFormat="1">
      <c r="A21" s="2"/>
      <c r="B21" s="27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0"/>
      <c r="AF21" s="292"/>
    </row>
    <row r="22" spans="1:42" s="29" customFormat="1">
      <c r="A22" s="2"/>
      <c r="B22" s="29" t="s">
        <v>7</v>
      </c>
      <c r="F22" s="96">
        <f ca="1">F5+F12+F17</f>
        <v>-9.4587773203000012</v>
      </c>
      <c r="G22" s="96">
        <f ca="1">G5+G12+G17</f>
        <v>18.716908962733335</v>
      </c>
      <c r="H22" s="96">
        <f t="shared" ref="H22:AD22" ca="1" si="9">H5+H12+H17</f>
        <v>18.922052672433331</v>
      </c>
      <c r="I22" s="96">
        <f t="shared" ca="1" si="9"/>
        <v>6.6685119621333335</v>
      </c>
      <c r="J22" s="96">
        <f t="shared" ca="1" si="9"/>
        <v>-32.623130831500006</v>
      </c>
      <c r="K22" s="96">
        <f t="shared" ca="1" si="9"/>
        <v>-0.53857029179999216</v>
      </c>
      <c r="L22" s="96">
        <f t="shared" ca="1" si="9"/>
        <v>4.914403366314815</v>
      </c>
      <c r="M22" s="96">
        <f t="shared" ca="1" si="9"/>
        <v>-3.6535210679097716</v>
      </c>
      <c r="N22" s="96">
        <f t="shared" ca="1" si="9"/>
        <v>-0.7523200166512396</v>
      </c>
      <c r="O22" s="96">
        <f t="shared" ca="1" si="9"/>
        <v>33.523406826889548</v>
      </c>
      <c r="P22" s="96">
        <f t="shared" ca="1" si="9"/>
        <v>4.3220456635665698</v>
      </c>
      <c r="Q22" s="96">
        <f t="shared" ca="1" si="9"/>
        <v>36.353300017070239</v>
      </c>
      <c r="R22" s="96">
        <f t="shared" ca="1" si="9"/>
        <v>93.54808208161468</v>
      </c>
      <c r="S22" s="96">
        <f t="shared" ca="1" si="9"/>
        <v>90.528819320288321</v>
      </c>
      <c r="T22" s="96">
        <f t="shared" ca="1" si="9"/>
        <v>85.674085875602117</v>
      </c>
      <c r="U22" s="96">
        <f t="shared" ca="1" si="9"/>
        <v>162.98820350343436</v>
      </c>
      <c r="V22" s="96">
        <f t="shared" ca="1" si="9"/>
        <v>162.56687976601717</v>
      </c>
      <c r="W22" s="96">
        <f t="shared" ca="1" si="9"/>
        <v>246.33560864544404</v>
      </c>
      <c r="X22" s="96">
        <f t="shared" ca="1" si="9"/>
        <v>156.13349635966637</v>
      </c>
      <c r="Y22" s="96">
        <f t="shared" ca="1" si="9"/>
        <v>258.83136994161089</v>
      </c>
      <c r="Z22" s="96">
        <f t="shared" ca="1" si="9"/>
        <v>260.54687631526883</v>
      </c>
      <c r="AA22" s="96">
        <f t="shared" ca="1" si="9"/>
        <v>367.72418288523181</v>
      </c>
      <c r="AB22" s="96">
        <f t="shared" ca="1" si="9"/>
        <v>258.75940324630483</v>
      </c>
      <c r="AC22" s="96">
        <f t="shared" ca="1" si="9"/>
        <v>389.76931044055618</v>
      </c>
      <c r="AD22" s="96">
        <f t="shared" ca="1" si="9"/>
        <v>394.88121209350334</v>
      </c>
      <c r="AE22" s="35"/>
      <c r="AF22" s="293">
        <f t="shared" ref="AF22:AM22" ca="1" si="10">AF5+AF12+AF17</f>
        <v>-9.4587773203000012</v>
      </c>
      <c r="AG22" s="96">
        <f t="shared" ca="1" si="10"/>
        <v>11.684342765799997</v>
      </c>
      <c r="AH22" s="96">
        <f t="shared" ca="1" si="10"/>
        <v>-3.0008010046174149E-2</v>
      </c>
      <c r="AI22" s="96">
        <f t="shared" ca="1" si="10"/>
        <v>167.74683458914106</v>
      </c>
      <c r="AJ22" s="96">
        <f t="shared" ca="1" si="10"/>
        <v>501.75798846534201</v>
      </c>
      <c r="AK22" s="96">
        <f t="shared" ca="1" si="10"/>
        <v>921.84735126199018</v>
      </c>
      <c r="AL22" s="96">
        <f t="shared" ca="1" si="10"/>
        <v>1411.1341086655957</v>
      </c>
      <c r="AM22" s="96">
        <f t="shared" ca="1" si="10"/>
        <v>0</v>
      </c>
      <c r="AN22" s="96"/>
      <c r="AO22" s="96"/>
      <c r="AP22" s="96"/>
    </row>
    <row r="23" spans="1:42">
      <c r="C23" s="2"/>
      <c r="D23" s="2"/>
      <c r="E23" s="2"/>
      <c r="F23" s="2"/>
    </row>
    <row r="24" spans="1:42" hidden="1">
      <c r="C24" s="2"/>
      <c r="D24" s="2"/>
      <c r="E24" s="2"/>
      <c r="F24" s="2"/>
    </row>
    <row r="25" spans="1:42" hidden="1">
      <c r="C25" s="2"/>
      <c r="D25" s="2"/>
      <c r="E25" s="2"/>
      <c r="F25" s="2"/>
    </row>
    <row r="26" spans="1:42" hidden="1">
      <c r="C26" s="2"/>
      <c r="D26" s="2"/>
      <c r="E26" s="2"/>
      <c r="F26" s="2"/>
    </row>
    <row r="27" spans="1:42" hidden="1">
      <c r="C27" s="2"/>
      <c r="D27" s="2"/>
      <c r="E27" s="2"/>
      <c r="F27" s="2"/>
    </row>
    <row r="28" spans="1:42" hidden="1">
      <c r="C28" s="2"/>
      <c r="D28" s="2"/>
      <c r="E28" s="2"/>
      <c r="F28" s="2"/>
    </row>
    <row r="29" spans="1:42" hidden="1">
      <c r="C29" s="2"/>
      <c r="D29" s="2"/>
      <c r="E29" s="2"/>
      <c r="F29" s="2"/>
    </row>
    <row r="30" spans="1:42" hidden="1"/>
    <row r="31" spans="1:42" hidden="1"/>
    <row r="32" spans="1:4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A33B9-87A7-4991-9C7C-B936EC3DD887}">
  <dimension ref="A1:AW39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12" sqref="B12"/>
    </sheetView>
  </sheetViews>
  <sheetFormatPr defaultColWidth="0" defaultRowHeight="0" customHeight="1" zeroHeight="1"/>
  <cols>
    <col min="1" max="1" width="4.36328125" customWidth="1"/>
    <col min="2" max="2" width="35.08984375" style="2" bestFit="1" customWidth="1"/>
    <col min="3" max="3" width="9.90625" style="46" bestFit="1" customWidth="1"/>
    <col min="4" max="5" width="8.7265625" style="43" customWidth="1"/>
    <col min="6" max="6" width="9.54296875" style="4" bestFit="1" customWidth="1"/>
    <col min="7" max="28" width="9.54296875" style="2" bestFit="1" customWidth="1"/>
    <col min="29" max="30" width="9.54296875" style="2" customWidth="1"/>
    <col min="31" max="31" width="3.6328125" style="5" customWidth="1"/>
    <col min="32" max="39" width="9.54296875" style="2" bestFit="1" customWidth="1"/>
    <col min="40" max="40" width="6.453125" style="2" customWidth="1"/>
    <col min="41" max="42" width="6.453125" style="2" hidden="1" customWidth="1"/>
    <col min="43" max="43" width="4.453125" style="2" hidden="1" customWidth="1"/>
    <col min="44" max="45" width="9.36328125" style="2" hidden="1" customWidth="1"/>
    <col min="46" max="46" width="8.7265625" style="2" hidden="1" customWidth="1"/>
    <col min="47" max="47" width="0" style="2" hidden="1" customWidth="1"/>
    <col min="48" max="49" width="9.36328125" style="2" hidden="1" customWidth="1"/>
    <col min="50" max="16384" width="8.7265625" style="2" hidden="1"/>
  </cols>
  <sheetData>
    <row r="1" spans="1:46" ht="14.5">
      <c r="B1" s="3" t="s">
        <v>23</v>
      </c>
    </row>
    <row r="2" spans="1:46" s="6" customFormat="1" ht="14.5">
      <c r="A2"/>
      <c r="B2" s="6" t="s">
        <v>41</v>
      </c>
      <c r="C2" s="47"/>
      <c r="D2" s="39"/>
      <c r="E2" s="219"/>
      <c r="F2" s="26">
        <f>Assumptions!F2</f>
        <v>43555</v>
      </c>
      <c r="G2" s="26">
        <f ca="1">Assumptions!G2</f>
        <v>43921</v>
      </c>
      <c r="H2" s="26">
        <f ca="1">Assumptions!H2</f>
        <v>43921</v>
      </c>
      <c r="I2" s="26">
        <f ca="1">Assumptions!I2</f>
        <v>43921</v>
      </c>
      <c r="J2" s="26">
        <f ca="1">Assumptions!J2</f>
        <v>43921</v>
      </c>
      <c r="K2" s="26">
        <f ca="1">Assumptions!K2</f>
        <v>44286</v>
      </c>
      <c r="L2" s="26">
        <f ca="1">Assumptions!L2</f>
        <v>44286</v>
      </c>
      <c r="M2" s="26">
        <f ca="1">Assumptions!M2</f>
        <v>44286</v>
      </c>
      <c r="N2" s="26">
        <f ca="1">Assumptions!N2</f>
        <v>44286</v>
      </c>
      <c r="O2" s="26">
        <f ca="1">Assumptions!O2</f>
        <v>44651</v>
      </c>
      <c r="P2" s="26">
        <f ca="1">Assumptions!P2</f>
        <v>44651</v>
      </c>
      <c r="Q2" s="26">
        <f ca="1">Assumptions!Q2</f>
        <v>44651</v>
      </c>
      <c r="R2" s="26">
        <f ca="1">Assumptions!R2</f>
        <v>44651</v>
      </c>
      <c r="S2" s="26">
        <f ca="1">Assumptions!S2</f>
        <v>45016</v>
      </c>
      <c r="T2" s="26">
        <f ca="1">Assumptions!T2</f>
        <v>45016</v>
      </c>
      <c r="U2" s="26">
        <f ca="1">Assumptions!U2</f>
        <v>45016</v>
      </c>
      <c r="V2" s="26">
        <f ca="1">Assumptions!V2</f>
        <v>45016</v>
      </c>
      <c r="W2" s="26">
        <f ca="1">Assumptions!W2</f>
        <v>45382</v>
      </c>
      <c r="X2" s="26">
        <f ca="1">Assumptions!X2</f>
        <v>45382</v>
      </c>
      <c r="Y2" s="26">
        <f ca="1">Assumptions!Y2</f>
        <v>45382</v>
      </c>
      <c r="Z2" s="26">
        <f ca="1">Assumptions!Z2</f>
        <v>45382</v>
      </c>
      <c r="AA2" s="26">
        <f ca="1">Assumptions!AA2</f>
        <v>45747</v>
      </c>
      <c r="AB2" s="26">
        <f ca="1">Assumptions!AB2</f>
        <v>45747</v>
      </c>
      <c r="AC2" s="26">
        <f ca="1">Assumptions!AC2</f>
        <v>45747</v>
      </c>
      <c r="AD2" s="26">
        <f ca="1">Assumptions!AD2</f>
        <v>45747</v>
      </c>
      <c r="AE2" s="8"/>
      <c r="AF2" s="26">
        <f>Assumptions!AF2</f>
        <v>43555</v>
      </c>
      <c r="AG2" s="26">
        <f>Assumptions!AG2</f>
        <v>43921</v>
      </c>
      <c r="AH2" s="26">
        <f>Assumptions!AH2</f>
        <v>44286</v>
      </c>
      <c r="AI2" s="26">
        <f>Assumptions!AI2</f>
        <v>44651</v>
      </c>
      <c r="AJ2" s="26">
        <f>Assumptions!AJ2</f>
        <v>45016</v>
      </c>
      <c r="AK2" s="26">
        <f>Assumptions!AK2</f>
        <v>45382</v>
      </c>
      <c r="AL2" s="26">
        <f>Assumptions!AL2</f>
        <v>45747</v>
      </c>
      <c r="AM2" s="26">
        <f>Assumptions!AM2</f>
        <v>46112</v>
      </c>
      <c r="AN2" s="26"/>
      <c r="AO2" s="26"/>
      <c r="AP2" s="26"/>
      <c r="AQ2" s="9"/>
      <c r="AR2" s="9"/>
      <c r="AS2" s="9"/>
      <c r="AT2" s="10"/>
    </row>
    <row r="3" spans="1:46" ht="14.5">
      <c r="B3" s="11" t="s">
        <v>46</v>
      </c>
      <c r="E3" s="7"/>
      <c r="F3" s="7">
        <f>Assumptions!F3</f>
        <v>43466</v>
      </c>
      <c r="G3" s="7">
        <f ca="1">Assumptions!G3</f>
        <v>43556</v>
      </c>
      <c r="H3" s="7">
        <f ca="1">Assumptions!H3</f>
        <v>43647</v>
      </c>
      <c r="I3" s="7">
        <f ca="1">Assumptions!I3</f>
        <v>43739</v>
      </c>
      <c r="J3" s="7">
        <f ca="1">Assumptions!J3</f>
        <v>43831</v>
      </c>
      <c r="K3" s="7">
        <f ca="1">Assumptions!K3</f>
        <v>43922</v>
      </c>
      <c r="L3" s="7">
        <f ca="1">Assumptions!L3</f>
        <v>44013</v>
      </c>
      <c r="M3" s="7">
        <f ca="1">Assumptions!M3</f>
        <v>44105</v>
      </c>
      <c r="N3" s="7">
        <f ca="1">Assumptions!N3</f>
        <v>44197</v>
      </c>
      <c r="O3" s="7">
        <f ca="1">Assumptions!O3</f>
        <v>44287</v>
      </c>
      <c r="P3" s="7">
        <f ca="1">Assumptions!P3</f>
        <v>44378</v>
      </c>
      <c r="Q3" s="7">
        <f ca="1">Assumptions!Q3</f>
        <v>44470</v>
      </c>
      <c r="R3" s="7">
        <f ca="1">Assumptions!R3</f>
        <v>44562</v>
      </c>
      <c r="S3" s="7">
        <f ca="1">Assumptions!S3</f>
        <v>44652</v>
      </c>
      <c r="T3" s="7">
        <f ca="1">Assumptions!T3</f>
        <v>44743</v>
      </c>
      <c r="U3" s="7">
        <f ca="1">Assumptions!U3</f>
        <v>44835</v>
      </c>
      <c r="V3" s="7">
        <f ca="1">Assumptions!V3</f>
        <v>44927</v>
      </c>
      <c r="W3" s="7">
        <f ca="1">Assumptions!W3</f>
        <v>45017</v>
      </c>
      <c r="X3" s="7">
        <f ca="1">Assumptions!X3</f>
        <v>45108</v>
      </c>
      <c r="Y3" s="7">
        <f ca="1">Assumptions!Y3</f>
        <v>45200</v>
      </c>
      <c r="Z3" s="7">
        <f ca="1">Assumptions!Z3</f>
        <v>45292</v>
      </c>
      <c r="AA3" s="7">
        <f ca="1">Assumptions!AA3</f>
        <v>45383</v>
      </c>
      <c r="AB3" s="7">
        <f ca="1">Assumptions!AB3</f>
        <v>45474</v>
      </c>
      <c r="AC3" s="7">
        <f ca="1">Assumptions!AC3</f>
        <v>45566</v>
      </c>
      <c r="AD3" s="7">
        <f ca="1">Assumptions!AD3</f>
        <v>45658</v>
      </c>
      <c r="AE3" s="13"/>
      <c r="AF3" s="7">
        <f>Assumptions!AF3</f>
        <v>43191</v>
      </c>
      <c r="AG3" s="7">
        <f>Assumptions!AG3</f>
        <v>43556</v>
      </c>
      <c r="AH3" s="7">
        <f>Assumptions!AH3</f>
        <v>43922</v>
      </c>
      <c r="AI3" s="7">
        <f>Assumptions!AI3</f>
        <v>44287</v>
      </c>
      <c r="AJ3" s="7">
        <f>Assumptions!AJ3</f>
        <v>44652</v>
      </c>
      <c r="AK3" s="7">
        <f>Assumptions!AK3</f>
        <v>45017</v>
      </c>
      <c r="AL3" s="7">
        <f>Assumptions!AL3</f>
        <v>45383</v>
      </c>
      <c r="AM3" s="7">
        <f>Assumptions!AM3</f>
        <v>45748</v>
      </c>
      <c r="AN3" s="12"/>
      <c r="AO3" s="12"/>
      <c r="AP3" s="12"/>
      <c r="AQ3" s="14"/>
      <c r="AR3" s="14"/>
      <c r="AS3" s="14"/>
      <c r="AT3" s="4"/>
    </row>
    <row r="4" spans="1:46" ht="14.5">
      <c r="B4" s="36" t="s">
        <v>47</v>
      </c>
      <c r="F4" s="7">
        <f>Assumptions!F4</f>
        <v>43555</v>
      </c>
      <c r="G4" s="7">
        <f ca="1">Assumptions!G4</f>
        <v>43646</v>
      </c>
      <c r="H4" s="7">
        <f ca="1">Assumptions!H4</f>
        <v>43738</v>
      </c>
      <c r="I4" s="7">
        <f ca="1">Assumptions!I4</f>
        <v>43830</v>
      </c>
      <c r="J4" s="7">
        <f ca="1">Assumptions!J4</f>
        <v>43921</v>
      </c>
      <c r="K4" s="7">
        <f ca="1">Assumptions!K4</f>
        <v>44012</v>
      </c>
      <c r="L4" s="7">
        <f ca="1">Assumptions!L4</f>
        <v>44104</v>
      </c>
      <c r="M4" s="7">
        <f ca="1">Assumptions!M4</f>
        <v>44196</v>
      </c>
      <c r="N4" s="7">
        <f ca="1">Assumptions!N4</f>
        <v>44286</v>
      </c>
      <c r="O4" s="7">
        <f ca="1">Assumptions!O4</f>
        <v>44377</v>
      </c>
      <c r="P4" s="7">
        <f ca="1">Assumptions!P4</f>
        <v>44469</v>
      </c>
      <c r="Q4" s="7">
        <f ca="1">Assumptions!Q4</f>
        <v>44561</v>
      </c>
      <c r="R4" s="7">
        <f ca="1">Assumptions!R4</f>
        <v>44651</v>
      </c>
      <c r="S4" s="7">
        <f ca="1">Assumptions!S4</f>
        <v>44742</v>
      </c>
      <c r="T4" s="7">
        <f ca="1">Assumptions!T4</f>
        <v>44834</v>
      </c>
      <c r="U4" s="7">
        <f ca="1">Assumptions!U4</f>
        <v>44926</v>
      </c>
      <c r="V4" s="7">
        <f ca="1">Assumptions!V4</f>
        <v>45016</v>
      </c>
      <c r="W4" s="7">
        <f ca="1">Assumptions!W4</f>
        <v>45107</v>
      </c>
      <c r="X4" s="7">
        <f ca="1">Assumptions!X4</f>
        <v>45199</v>
      </c>
      <c r="Y4" s="7">
        <f ca="1">Assumptions!Y4</f>
        <v>45291</v>
      </c>
      <c r="Z4" s="7">
        <f ca="1">Assumptions!Z4</f>
        <v>45382</v>
      </c>
      <c r="AA4" s="7">
        <f ca="1">Assumptions!AA4</f>
        <v>45473</v>
      </c>
      <c r="AB4" s="7">
        <f ca="1">Assumptions!AB4</f>
        <v>45565</v>
      </c>
      <c r="AC4" s="7">
        <f ca="1">Assumptions!AC4</f>
        <v>45657</v>
      </c>
      <c r="AD4" s="7">
        <f ca="1">Assumptions!AD4</f>
        <v>45747</v>
      </c>
      <c r="AE4" s="37"/>
      <c r="AF4" s="7">
        <f>Assumptions!AF4</f>
        <v>43555</v>
      </c>
      <c r="AG4" s="7">
        <f>Assumptions!AG4</f>
        <v>43921</v>
      </c>
      <c r="AH4" s="7">
        <f>Assumptions!AH4</f>
        <v>44286</v>
      </c>
      <c r="AI4" s="7">
        <f>Assumptions!AI4</f>
        <v>44651</v>
      </c>
      <c r="AJ4" s="7">
        <f>Assumptions!AJ4</f>
        <v>45016</v>
      </c>
      <c r="AK4" s="7">
        <f>Assumptions!AK4</f>
        <v>45382</v>
      </c>
      <c r="AL4" s="7">
        <f>Assumptions!AL4</f>
        <v>45747</v>
      </c>
      <c r="AM4" s="7">
        <f>Assumptions!AM4</f>
        <v>46112</v>
      </c>
      <c r="AN4" s="7"/>
      <c r="AO4" s="7"/>
      <c r="AP4" s="7"/>
      <c r="AQ4" s="38"/>
      <c r="AR4" s="38"/>
      <c r="AS4" s="38"/>
      <c r="AT4" s="4"/>
    </row>
    <row r="5" spans="1:46" s="27" customFormat="1" ht="14.5">
      <c r="A5"/>
      <c r="B5" s="27" t="s">
        <v>4</v>
      </c>
      <c r="C5" s="46"/>
      <c r="D5" s="43"/>
      <c r="E5" s="43"/>
      <c r="F5" s="41">
        <f ca="1">CashFlow!F5</f>
        <v>-9.1609562903000015</v>
      </c>
      <c r="G5" s="41">
        <f ca="1">CashFlow!G5</f>
        <v>-7.6252700072666668</v>
      </c>
      <c r="H5" s="41">
        <f ca="1">CashFlow!H5</f>
        <v>-7.3501262975666695</v>
      </c>
      <c r="I5" s="41">
        <f ca="1">CashFlow!I5</f>
        <v>-7.0136670078666681</v>
      </c>
      <c r="J5" s="41">
        <f ca="1">CashFlow!J5</f>
        <v>-27.140509801500002</v>
      </c>
      <c r="K5" s="41">
        <f ca="1">CashFlow!K5</f>
        <v>-21.971949261799999</v>
      </c>
      <c r="L5" s="41">
        <f ca="1">CashFlow!L5</f>
        <v>19.481024396314822</v>
      </c>
      <c r="M5" s="41">
        <f ca="1">CashFlow!M5</f>
        <v>-1.0869000379097802</v>
      </c>
      <c r="N5" s="41">
        <f ca="1">CashFlow!N5</f>
        <v>14.376855013348754</v>
      </c>
      <c r="O5" s="41">
        <f ca="1">CashFlow!O5</f>
        <v>66.65258185688954</v>
      </c>
      <c r="P5" s="41">
        <f ca="1">CashFlow!P5</f>
        <v>37.451220693566562</v>
      </c>
      <c r="Q5" s="41">
        <f ca="1">CashFlow!Q5</f>
        <v>69.482475047070238</v>
      </c>
      <c r="R5" s="41">
        <f ca="1">CashFlow!R5</f>
        <v>127.28150793161467</v>
      </c>
      <c r="S5" s="41">
        <f ca="1">CashFlow!S5</f>
        <v>124.26224517028831</v>
      </c>
      <c r="T5" s="41">
        <f ca="1">CashFlow!T5</f>
        <v>119.40751172560211</v>
      </c>
      <c r="U5" s="41">
        <f ca="1">CashFlow!U5</f>
        <v>196.72162935343434</v>
      </c>
      <c r="V5" s="41">
        <f ca="1">CashFlow!V5</f>
        <v>196.94942362661715</v>
      </c>
      <c r="W5" s="41">
        <f ca="1">CashFlow!W5</f>
        <v>280.71815250604402</v>
      </c>
      <c r="X5" s="41">
        <f ca="1">CashFlow!X5</f>
        <v>190.51604022026638</v>
      </c>
      <c r="Y5" s="41">
        <f ca="1">CashFlow!Y5</f>
        <v>293.21391380221093</v>
      </c>
      <c r="Z5" s="41">
        <f ca="1">CashFlow!Z5</f>
        <v>295.62682110856679</v>
      </c>
      <c r="AA5" s="41">
        <f ca="1">CashFlow!AA5</f>
        <v>402.80412767852977</v>
      </c>
      <c r="AB5" s="41">
        <f ca="1">CashFlow!AB5</f>
        <v>293.83934803960284</v>
      </c>
      <c r="AC5" s="41">
        <f ca="1">CashFlow!AC5</f>
        <v>424.84925523385414</v>
      </c>
      <c r="AD5" s="41">
        <f ca="1">CashFlow!AD5</f>
        <v>430.71052104942765</v>
      </c>
      <c r="AE5" s="42"/>
      <c r="AF5" s="41">
        <f ca="1">CashFlow!AF5</f>
        <v>-9.1609562903000015</v>
      </c>
      <c r="AG5" s="41">
        <f ca="1">CashFlow!AG5</f>
        <v>-49.129573114199999</v>
      </c>
      <c r="AH5" s="41">
        <f ca="1">CashFlow!AH5</f>
        <v>10.799030109953797</v>
      </c>
      <c r="AI5" s="41">
        <f ca="1">CashFlow!AI5</f>
        <v>300.86778552914103</v>
      </c>
      <c r="AJ5" s="41">
        <f ca="1">CashFlow!AJ5</f>
        <v>637.340809875942</v>
      </c>
      <c r="AK5" s="41">
        <f ca="1">CashFlow!AK5</f>
        <v>1060.0749276370882</v>
      </c>
      <c r="AL5" s="41">
        <f ca="1">CashFlow!AL5</f>
        <v>1552.2032520014141</v>
      </c>
      <c r="AM5" s="41">
        <f ca="1">CashFlow!AM5</f>
        <v>0</v>
      </c>
    </row>
    <row r="6" spans="1:46" s="106" customFormat="1" ht="15" thickBot="1">
      <c r="A6"/>
      <c r="B6" s="27" t="s">
        <v>407</v>
      </c>
      <c r="C6" s="46"/>
      <c r="D6" s="43"/>
      <c r="E6" s="43"/>
      <c r="F6" s="41">
        <f>CashFlow!F12</f>
        <v>-0.29782103000000004</v>
      </c>
      <c r="G6" s="41">
        <f ca="1">CashFlow!G12</f>
        <v>-3.6578210300000005</v>
      </c>
      <c r="H6" s="41">
        <f ca="1">CashFlow!H12</f>
        <v>-3.7278210300000003</v>
      </c>
      <c r="I6" s="41">
        <f ca="1">CashFlow!I12</f>
        <v>-6.3178210299999993</v>
      </c>
      <c r="J6" s="41">
        <f ca="1">CashFlow!J12</f>
        <v>-25.482621030000001</v>
      </c>
      <c r="K6" s="41">
        <f ca="1">CashFlow!K12</f>
        <v>-32.566621029999993</v>
      </c>
      <c r="L6" s="41">
        <f ca="1">CashFlow!L12</f>
        <v>-32.566621030000007</v>
      </c>
      <c r="M6" s="41">
        <f ca="1">CashFlow!M12</f>
        <v>-32.566621029999993</v>
      </c>
      <c r="N6" s="41">
        <f ca="1">CashFlow!N12</f>
        <v>-33.129175029999992</v>
      </c>
      <c r="O6" s="41">
        <f ca="1">CashFlow!O12</f>
        <v>-33.129175029999992</v>
      </c>
      <c r="P6" s="41">
        <f ca="1">CashFlow!P12</f>
        <v>-33.129175029999992</v>
      </c>
      <c r="Q6" s="41">
        <f ca="1">CashFlow!Q12</f>
        <v>-33.129175029999999</v>
      </c>
      <c r="R6" s="41">
        <f ca="1">CashFlow!R12</f>
        <v>-33.733425849999989</v>
      </c>
      <c r="S6" s="41">
        <f ca="1">CashFlow!S12</f>
        <v>-33.733425849999989</v>
      </c>
      <c r="T6" s="41">
        <f ca="1">CashFlow!T12</f>
        <v>-33.733425849999989</v>
      </c>
      <c r="U6" s="41">
        <f ca="1">CashFlow!U12</f>
        <v>-33.733425849999989</v>
      </c>
      <c r="V6" s="41">
        <f ca="1">CashFlow!V12</f>
        <v>-34.382543860599995</v>
      </c>
      <c r="W6" s="41">
        <f ca="1">CashFlow!W12</f>
        <v>-34.382543860599995</v>
      </c>
      <c r="X6" s="41">
        <f ca="1">CashFlow!X12</f>
        <v>-34.382543860600009</v>
      </c>
      <c r="Y6" s="41">
        <f ca="1">CashFlow!Y12</f>
        <v>-34.382543860600009</v>
      </c>
      <c r="Z6" s="41">
        <f ca="1">CashFlow!Z12</f>
        <v>-35.079944793297983</v>
      </c>
      <c r="AA6" s="41">
        <f ca="1">CashFlow!AA12</f>
        <v>-35.079944793297983</v>
      </c>
      <c r="AB6" s="41">
        <f ca="1">CashFlow!AB12</f>
        <v>-35.079944793297983</v>
      </c>
      <c r="AC6" s="41">
        <f ca="1">CashFlow!AC12</f>
        <v>-35.079944793297983</v>
      </c>
      <c r="AD6" s="41">
        <f ca="1">CashFlow!AD12</f>
        <v>-35.829308955924347</v>
      </c>
      <c r="AE6" s="108"/>
      <c r="AF6" s="107">
        <f ca="1">CashFlow!AF12</f>
        <v>-0.29782103000000004</v>
      </c>
      <c r="AG6" s="107">
        <f ca="1">CashFlow!AG12</f>
        <v>-39.186084120000004</v>
      </c>
      <c r="AH6" s="107">
        <f ca="1">CashFlow!AH12</f>
        <v>-130.82903811999998</v>
      </c>
      <c r="AI6" s="107">
        <f ca="1">CashFlow!AI12</f>
        <v>-133.12095093999997</v>
      </c>
      <c r="AJ6" s="107">
        <f ca="1">CashFlow!AJ12</f>
        <v>-135.58282141059996</v>
      </c>
      <c r="AK6" s="107">
        <f ca="1">CashFlow!AK12</f>
        <v>-138.22757637509801</v>
      </c>
      <c r="AL6" s="107">
        <f ca="1">CashFlow!AL12</f>
        <v>-141.0691433358183</v>
      </c>
      <c r="AM6" s="107">
        <f ca="1">CashFlow!AM12</f>
        <v>0</v>
      </c>
    </row>
    <row r="7" spans="1:46" s="28" customFormat="1" ht="14.5">
      <c r="A7"/>
      <c r="B7" s="299" t="s">
        <v>279</v>
      </c>
      <c r="C7" s="300"/>
      <c r="D7" s="301"/>
      <c r="E7" s="301"/>
      <c r="F7" s="302">
        <f ca="1">F5+F6</f>
        <v>-9.4587773203000012</v>
      </c>
      <c r="G7" s="302">
        <f t="shared" ref="G7:AD7" ca="1" si="0">G5+G6</f>
        <v>-11.283091037266667</v>
      </c>
      <c r="H7" s="302">
        <f t="shared" ca="1" si="0"/>
        <v>-11.077947327566669</v>
      </c>
      <c r="I7" s="302">
        <f t="shared" ca="1" si="0"/>
        <v>-13.331488037866666</v>
      </c>
      <c r="J7" s="302">
        <f t="shared" ca="1" si="0"/>
        <v>-52.623130831500006</v>
      </c>
      <c r="K7" s="302">
        <f t="shared" ca="1" si="0"/>
        <v>-54.538570291799992</v>
      </c>
      <c r="L7" s="302">
        <f t="shared" ca="1" si="0"/>
        <v>-13.085596633685185</v>
      </c>
      <c r="M7" s="302">
        <f t="shared" ca="1" si="0"/>
        <v>-33.653521067909772</v>
      </c>
      <c r="N7" s="302">
        <f t="shared" ca="1" si="0"/>
        <v>-18.75232001665124</v>
      </c>
      <c r="O7" s="302">
        <f t="shared" ca="1" si="0"/>
        <v>33.523406826889548</v>
      </c>
      <c r="P7" s="302">
        <f t="shared" ca="1" si="0"/>
        <v>4.3220456635665698</v>
      </c>
      <c r="Q7" s="302">
        <f t="shared" ca="1" si="0"/>
        <v>36.353300017070239</v>
      </c>
      <c r="R7" s="302">
        <f t="shared" ca="1" si="0"/>
        <v>93.54808208161468</v>
      </c>
      <c r="S7" s="302">
        <f t="shared" ca="1" si="0"/>
        <v>90.528819320288321</v>
      </c>
      <c r="T7" s="302">
        <f t="shared" ca="1" si="0"/>
        <v>85.674085875602117</v>
      </c>
      <c r="U7" s="302">
        <f t="shared" ca="1" si="0"/>
        <v>162.98820350343436</v>
      </c>
      <c r="V7" s="302">
        <f t="shared" ca="1" si="0"/>
        <v>162.56687976601717</v>
      </c>
      <c r="W7" s="302">
        <f t="shared" ca="1" si="0"/>
        <v>246.33560864544404</v>
      </c>
      <c r="X7" s="302">
        <f t="shared" ca="1" si="0"/>
        <v>156.13349635966637</v>
      </c>
      <c r="Y7" s="302">
        <f t="shared" ca="1" si="0"/>
        <v>258.83136994161089</v>
      </c>
      <c r="Z7" s="302">
        <f t="shared" ca="1" si="0"/>
        <v>260.54687631526883</v>
      </c>
      <c r="AA7" s="302">
        <f t="shared" ca="1" si="0"/>
        <v>367.72418288523181</v>
      </c>
      <c r="AB7" s="302">
        <f t="shared" ca="1" si="0"/>
        <v>258.75940324630483</v>
      </c>
      <c r="AC7" s="302">
        <f t="shared" ca="1" si="0"/>
        <v>389.76931044055618</v>
      </c>
      <c r="AD7" s="302">
        <f t="shared" ca="1" si="0"/>
        <v>394.88121209350334</v>
      </c>
      <c r="AE7" s="40"/>
      <c r="AF7" s="105">
        <f ca="1">AF5+AF6</f>
        <v>-9.4587773203000012</v>
      </c>
      <c r="AG7" s="105">
        <f t="shared" ref="AG7:AM7" ca="1" si="1">AG5+AG6</f>
        <v>-88.315657234200003</v>
      </c>
      <c r="AH7" s="105">
        <f t="shared" ca="1" si="1"/>
        <v>-120.03000801004617</v>
      </c>
      <c r="AI7" s="105">
        <f t="shared" ca="1" si="1"/>
        <v>167.74683458914106</v>
      </c>
      <c r="AJ7" s="105">
        <f t="shared" ca="1" si="1"/>
        <v>501.75798846534201</v>
      </c>
      <c r="AK7" s="105">
        <f t="shared" ca="1" si="1"/>
        <v>921.84735126199018</v>
      </c>
      <c r="AL7" s="105">
        <f t="shared" ca="1" si="1"/>
        <v>1411.1341086655957</v>
      </c>
      <c r="AM7" s="105">
        <f t="shared" ca="1" si="1"/>
        <v>0</v>
      </c>
    </row>
    <row r="8" spans="1:46" ht="14.5">
      <c r="B8" s="23" t="s">
        <v>281</v>
      </c>
      <c r="C8" s="3"/>
      <c r="D8" s="4"/>
      <c r="E8" s="4"/>
      <c r="F8" s="2"/>
      <c r="AD8" s="22">
        <f ca="1">AD7*(1+Terminal_growth_rate)/(Assumptions!$E$292-Terminal_growth_rate)</f>
        <v>10143.540938806698</v>
      </c>
      <c r="AE8" s="33"/>
    </row>
    <row r="9" spans="1:46" s="29" customFormat="1" ht="14.5">
      <c r="A9"/>
      <c r="B9" s="299" t="s">
        <v>280</v>
      </c>
      <c r="C9" s="300"/>
      <c r="D9" s="301"/>
      <c r="E9" s="301"/>
      <c r="F9" s="303">
        <f ca="1">F7+F8</f>
        <v>-9.4587773203000012</v>
      </c>
      <c r="G9" s="303">
        <f t="shared" ref="G9:AD9" ca="1" si="2">G7+G8</f>
        <v>-11.283091037266667</v>
      </c>
      <c r="H9" s="303">
        <f t="shared" ca="1" si="2"/>
        <v>-11.077947327566669</v>
      </c>
      <c r="I9" s="303">
        <f t="shared" ca="1" si="2"/>
        <v>-13.331488037866666</v>
      </c>
      <c r="J9" s="303">
        <f t="shared" ca="1" si="2"/>
        <v>-52.623130831500006</v>
      </c>
      <c r="K9" s="303">
        <f t="shared" ca="1" si="2"/>
        <v>-54.538570291799992</v>
      </c>
      <c r="L9" s="303">
        <f t="shared" ca="1" si="2"/>
        <v>-13.085596633685185</v>
      </c>
      <c r="M9" s="303">
        <f t="shared" ca="1" si="2"/>
        <v>-33.653521067909772</v>
      </c>
      <c r="N9" s="303">
        <f t="shared" ca="1" si="2"/>
        <v>-18.75232001665124</v>
      </c>
      <c r="O9" s="303">
        <f t="shared" ca="1" si="2"/>
        <v>33.523406826889548</v>
      </c>
      <c r="P9" s="303">
        <f t="shared" ca="1" si="2"/>
        <v>4.3220456635665698</v>
      </c>
      <c r="Q9" s="303">
        <f t="shared" ca="1" si="2"/>
        <v>36.353300017070239</v>
      </c>
      <c r="R9" s="303">
        <f t="shared" ca="1" si="2"/>
        <v>93.54808208161468</v>
      </c>
      <c r="S9" s="303">
        <f t="shared" ca="1" si="2"/>
        <v>90.528819320288321</v>
      </c>
      <c r="T9" s="303">
        <f t="shared" ca="1" si="2"/>
        <v>85.674085875602117</v>
      </c>
      <c r="U9" s="303">
        <f t="shared" ca="1" si="2"/>
        <v>162.98820350343436</v>
      </c>
      <c r="V9" s="303">
        <f t="shared" ca="1" si="2"/>
        <v>162.56687976601717</v>
      </c>
      <c r="W9" s="303">
        <f t="shared" ca="1" si="2"/>
        <v>246.33560864544404</v>
      </c>
      <c r="X9" s="303">
        <f t="shared" ca="1" si="2"/>
        <v>156.13349635966637</v>
      </c>
      <c r="Y9" s="303">
        <f t="shared" ca="1" si="2"/>
        <v>258.83136994161089</v>
      </c>
      <c r="Z9" s="303">
        <f t="shared" ca="1" si="2"/>
        <v>260.54687631526883</v>
      </c>
      <c r="AA9" s="303">
        <f t="shared" ca="1" si="2"/>
        <v>367.72418288523181</v>
      </c>
      <c r="AB9" s="303">
        <f t="shared" ca="1" si="2"/>
        <v>258.75940324630483</v>
      </c>
      <c r="AC9" s="303">
        <f t="shared" ca="1" si="2"/>
        <v>389.76931044055618</v>
      </c>
      <c r="AD9" s="303">
        <f t="shared" ca="1" si="2"/>
        <v>10538.422150900202</v>
      </c>
      <c r="AE9" s="35"/>
      <c r="AF9" s="44"/>
      <c r="AG9" s="44"/>
      <c r="AH9" s="44"/>
      <c r="AI9" s="44"/>
      <c r="AJ9" s="44"/>
      <c r="AK9" s="44"/>
      <c r="AL9" s="44"/>
      <c r="AM9" s="44"/>
    </row>
    <row r="10" spans="1:46" ht="14.5">
      <c r="B10" s="23" t="s">
        <v>278</v>
      </c>
      <c r="C10" s="48">
        <f ca="1">XIRR(F9:AD9,F3:AD3)</f>
        <v>1.5769982218742371</v>
      </c>
      <c r="D10" s="48"/>
      <c r="E10" s="48"/>
      <c r="F10" s="2"/>
      <c r="AE10" s="35"/>
    </row>
    <row r="11" spans="1:46" ht="14.5">
      <c r="B11" s="23" t="s">
        <v>31</v>
      </c>
      <c r="C11" s="142">
        <f ca="1">XNPV(Exp_equity_return,F9:AD9,F4:AD4)</f>
        <v>8826.5835699092277</v>
      </c>
      <c r="D11" s="123"/>
      <c r="E11" s="48"/>
      <c r="F11" s="2"/>
      <c r="AE11" s="35"/>
    </row>
    <row r="12" spans="1:46" s="29" customFormat="1" ht="14.5">
      <c r="A12"/>
      <c r="B12" s="29" t="s">
        <v>424</v>
      </c>
      <c r="C12" s="221">
        <v>0.2</v>
      </c>
      <c r="D12" s="222">
        <f ca="1">XIRR(F12:AD12,F4:AD4)</f>
        <v>0.74480251073837289</v>
      </c>
      <c r="E12" s="34"/>
      <c r="F12" s="44">
        <f ca="1">F9</f>
        <v>-9.4587773203000012</v>
      </c>
      <c r="G12" s="44">
        <f t="shared" ref="G12:N12" ca="1" si="3">G9</f>
        <v>-11.283091037266667</v>
      </c>
      <c r="H12" s="44">
        <f t="shared" ca="1" si="3"/>
        <v>-11.077947327566669</v>
      </c>
      <c r="I12" s="44">
        <f t="shared" ca="1" si="3"/>
        <v>-13.331488037866666</v>
      </c>
      <c r="J12" s="44">
        <f t="shared" ca="1" si="3"/>
        <v>-52.623130831500006</v>
      </c>
      <c r="K12" s="44">
        <f t="shared" ca="1" si="3"/>
        <v>-54.538570291799992</v>
      </c>
      <c r="L12" s="44">
        <f t="shared" ca="1" si="3"/>
        <v>-13.085596633685185</v>
      </c>
      <c r="M12" s="44">
        <f t="shared" ca="1" si="3"/>
        <v>-33.653521067909772</v>
      </c>
      <c r="N12" s="44">
        <f t="shared" ca="1" si="3"/>
        <v>-18.75232001665124</v>
      </c>
      <c r="O12" s="44">
        <f ca="1">O9*$C$12</f>
        <v>6.70468136537791</v>
      </c>
      <c r="P12" s="44">
        <f t="shared" ref="P12:AD12" ca="1" si="4">P9*$C$12</f>
        <v>0.86440913271331399</v>
      </c>
      <c r="Q12" s="44">
        <f t="shared" ca="1" si="4"/>
        <v>7.2706600034140481</v>
      </c>
      <c r="R12" s="44">
        <f t="shared" ca="1" si="4"/>
        <v>18.709616416322937</v>
      </c>
      <c r="S12" s="44">
        <f t="shared" ca="1" si="4"/>
        <v>18.105763864057664</v>
      </c>
      <c r="T12" s="44">
        <f t="shared" ca="1" si="4"/>
        <v>17.134817175120425</v>
      </c>
      <c r="U12" s="44">
        <f t="shared" ca="1" si="4"/>
        <v>32.597640700686874</v>
      </c>
      <c r="V12" s="44">
        <f t="shared" ca="1" si="4"/>
        <v>32.513375953203436</v>
      </c>
      <c r="W12" s="44">
        <f t="shared" ca="1" si="4"/>
        <v>49.267121729088814</v>
      </c>
      <c r="X12" s="44">
        <f t="shared" ca="1" si="4"/>
        <v>31.226699271933274</v>
      </c>
      <c r="Y12" s="44">
        <f t="shared" ca="1" si="4"/>
        <v>51.766273988322183</v>
      </c>
      <c r="Z12" s="44">
        <f t="shared" ca="1" si="4"/>
        <v>52.109375263053771</v>
      </c>
      <c r="AA12" s="44">
        <f t="shared" ca="1" si="4"/>
        <v>73.544836577046368</v>
      </c>
      <c r="AB12" s="44">
        <f t="shared" ca="1" si="4"/>
        <v>51.751880649260968</v>
      </c>
      <c r="AC12" s="44">
        <f t="shared" ca="1" si="4"/>
        <v>77.953862088111237</v>
      </c>
      <c r="AD12" s="44">
        <f t="shared" ca="1" si="4"/>
        <v>2107.6844301800406</v>
      </c>
      <c r="AE12" s="35"/>
      <c r="AF12" s="44"/>
      <c r="AG12" s="44"/>
      <c r="AH12" s="44"/>
      <c r="AI12" s="44"/>
      <c r="AJ12" s="44"/>
      <c r="AK12" s="44"/>
      <c r="AL12" s="44"/>
      <c r="AM12" s="44"/>
    </row>
    <row r="13" spans="1:46" ht="14.5">
      <c r="C13" s="3"/>
      <c r="D13" s="4"/>
      <c r="E13" s="4"/>
      <c r="F13" s="2"/>
      <c r="AE13" s="35"/>
    </row>
    <row r="14" spans="1:46" ht="14.5" hidden="1">
      <c r="C14" s="3"/>
      <c r="D14" s="4"/>
      <c r="E14" s="4"/>
      <c r="F14" s="2"/>
      <c r="AE14" s="35"/>
    </row>
    <row r="15" spans="1:46" ht="14.5" hidden="1">
      <c r="C15" s="3"/>
      <c r="D15" s="4"/>
      <c r="E15" s="4"/>
      <c r="F15" s="2"/>
      <c r="AE15" s="35"/>
    </row>
    <row r="16" spans="1:46" ht="14.5" hidden="1">
      <c r="C16" s="3"/>
      <c r="D16" s="4"/>
      <c r="E16" s="4"/>
      <c r="F16" s="2"/>
      <c r="AE16" s="35"/>
    </row>
    <row r="17" ht="14.5" hidden="1"/>
    <row r="18" ht="14.5" hidden="1"/>
    <row r="19" ht="14.5" hidden="1"/>
    <row r="20" ht="14.5" hidden="1"/>
    <row r="21" ht="14.5" hidden="1"/>
    <row r="22" ht="14.5" hidden="1"/>
    <row r="23" ht="14.5" hidden="1"/>
    <row r="24" ht="14.5" hidden="1"/>
    <row r="25" ht="14.5" hidden="1"/>
    <row r="26" ht="14.5" hidden="1"/>
    <row r="27" ht="14.5" hidden="1"/>
    <row r="28" ht="14.5" hidden="1"/>
    <row r="29" ht="14.5" hidden="1"/>
    <row r="30" ht="14.5" hidden="1"/>
    <row r="31" ht="14.5" hidden="1"/>
    <row r="32" ht="14.5" hidden="1"/>
    <row r="33" ht="14.5" hidden="1"/>
    <row r="34" ht="14.5" hidden="1" customHeight="1"/>
    <row r="35" ht="14.5" hidden="1" customHeight="1"/>
    <row r="36" ht="0" hidden="1" customHeight="1"/>
    <row r="37" ht="0" hidden="1" customHeight="1"/>
    <row r="38" ht="0" hidden="1" customHeight="1"/>
    <row r="39" ht="0" hidden="1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Company</vt:lpstr>
      <vt:lpstr>Dashboard</vt:lpstr>
      <vt:lpstr>Assumptions</vt:lpstr>
      <vt:lpstr>P&amp;L Workings</vt:lpstr>
      <vt:lpstr>Capex</vt:lpstr>
      <vt:lpstr>BalanceSheet</vt:lpstr>
      <vt:lpstr>P&amp;L</vt:lpstr>
      <vt:lpstr>CashFlow</vt:lpstr>
      <vt:lpstr>Valuation</vt:lpstr>
      <vt:lpstr>Annex-Capex</vt:lpstr>
      <vt:lpstr>References</vt:lpstr>
      <vt:lpstr>Questionnaire</vt:lpstr>
      <vt:lpstr>Annual_to_quarterly</vt:lpstr>
      <vt:lpstr>Base_financial_year</vt:lpstr>
      <vt:lpstr>base_quarter</vt:lpstr>
      <vt:lpstr>Ending_month</vt:lpstr>
      <vt:lpstr>Exp_equity_return</vt:lpstr>
      <vt:lpstr>million</vt:lpstr>
      <vt:lpstr>Monthly_to_annual</vt:lpstr>
      <vt:lpstr>Monthly_to_quarterly</vt:lpstr>
      <vt:lpstr>Num_of_offices</vt:lpstr>
      <vt:lpstr>payable_days</vt:lpstr>
      <vt:lpstr>quarterly</vt:lpstr>
      <vt:lpstr>receivable_days</vt:lpstr>
      <vt:lpstr>start_date</vt:lpstr>
      <vt:lpstr>Terminal_growth_rate</vt:lpstr>
      <vt:lpstr>USD_to_INR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Neetesh</dc:creator>
  <cp:lastModifiedBy>Neetesh Singh Thakur</cp:lastModifiedBy>
  <cp:lastPrinted>2019-06-28T10:20:18Z</cp:lastPrinted>
  <dcterms:created xsi:type="dcterms:W3CDTF">2019-02-04T14:43:07Z</dcterms:created>
  <dcterms:modified xsi:type="dcterms:W3CDTF">2019-08-23T18:52:06Z</dcterms:modified>
</cp:coreProperties>
</file>