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hidePivotFieldList="1" defaultThemeVersion="124226"/>
  <bookViews>
    <workbookView xWindow="0" yWindow="0" windowWidth="20490" windowHeight="6705" tabRatio="897" activeTab="1"/>
  </bookViews>
  <sheets>
    <sheet name="Mapa Estratégico" sheetId="9" r:id="rId1"/>
    <sheet name="BSC" sheetId="4" r:id="rId2"/>
    <sheet name="Real" sheetId="21" r:id="rId3"/>
    <sheet name="Meta" sheetId="3" r:id="rId4"/>
    <sheet name="Indicadores" sheetId="49" state="hidden" r:id="rId5"/>
    <sheet name="Fecha" sheetId="29" state="hidden" r:id="rId6"/>
    <sheet name="Alertas" sheetId="45" r:id="rId7"/>
    <sheet name="Ind" sheetId="50" state="hidden" r:id="rId8"/>
    <sheet name="Dinamica" sheetId="53" state="hidden" r:id="rId9"/>
    <sheet name="Lista" sheetId="52" state="hidden" r:id="rId10"/>
  </sheets>
  <definedNames>
    <definedName name="_xlnm._FilterDatabase" localSheetId="4" hidden="1">Indicadores!$A$1:$M$79</definedName>
    <definedName name="_xlnm._FilterDatabase" localSheetId="9" hidden="1">Lista!$A$1:$A$11</definedName>
    <definedName name="_xlnm._FilterDatabase" localSheetId="3" hidden="1">Meta!$A$3:$T$81</definedName>
    <definedName name="_xlnm._FilterDatabase" localSheetId="2" hidden="1">Real!$A$3:$U$81</definedName>
    <definedName name="AUI">Dinamica!$A$3:$A$20</definedName>
    <definedName name="cah">Dinamica!$C$3:$C$20</definedName>
    <definedName name="CJR">Dinamica!$E$3:$E$20</definedName>
    <definedName name="cmp">Dinamica!$G$3:$G$20</definedName>
    <definedName name="FIN">Dinamica!$I$3:$I$20</definedName>
    <definedName name="Indicadores">Indicadores!$1:$1048576</definedName>
    <definedName name="INF">Dinamica!$K$3:$K$20</definedName>
    <definedName name="NEG">Dinamica!$M$3:$M$20</definedName>
    <definedName name="OPR">Dinamica!$O$3:$O$20</definedName>
    <definedName name="PEI">Dinamica!$Q$3:$Q$20</definedName>
    <definedName name="SEG">Dinamica!$S$3:$S$20</definedName>
    <definedName name="UAI">Dinamica!$U$3:$U$20</definedName>
  </definedNames>
  <calcPr calcId="145621"/>
  <pivotCaches>
    <pivotCache cacheId="0" r:id="rId11"/>
  </pivotCaches>
</workbook>
</file>

<file path=xl/calcChain.xml><?xml version="1.0" encoding="utf-8"?>
<calcChain xmlns="http://schemas.openxmlformats.org/spreadsheetml/2006/main">
  <c r="P19" i="4" l="1"/>
  <c r="Q19" i="4"/>
  <c r="R19" i="4"/>
  <c r="S19" i="4"/>
  <c r="T19" i="4"/>
  <c r="U19" i="4"/>
  <c r="V19" i="4"/>
  <c r="W19" i="4"/>
  <c r="X19" i="4"/>
  <c r="Y19" i="4"/>
  <c r="Z19" i="4"/>
  <c r="AA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P20" i="4"/>
  <c r="Q20" i="4"/>
  <c r="R20" i="4"/>
  <c r="S20" i="4"/>
  <c r="T20" i="4"/>
  <c r="U20" i="4"/>
  <c r="V20" i="4"/>
  <c r="W20" i="4"/>
  <c r="X20" i="4"/>
  <c r="Y20" i="4"/>
  <c r="Z20" i="4"/>
  <c r="AA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P21" i="4"/>
  <c r="Q21" i="4"/>
  <c r="R21" i="4"/>
  <c r="S21" i="4"/>
  <c r="T21" i="4"/>
  <c r="U21" i="4"/>
  <c r="V21" i="4"/>
  <c r="W21" i="4"/>
  <c r="X21" i="4"/>
  <c r="Y21" i="4"/>
  <c r="Z21" i="4"/>
  <c r="AA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P22" i="4"/>
  <c r="Q22" i="4"/>
  <c r="R22" i="4"/>
  <c r="S22" i="4"/>
  <c r="T22" i="4"/>
  <c r="U22" i="4"/>
  <c r="V22" i="4"/>
  <c r="W22" i="4"/>
  <c r="X22" i="4"/>
  <c r="Y22" i="4"/>
  <c r="Z22" i="4"/>
  <c r="AA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P23" i="4"/>
  <c r="Q23" i="4"/>
  <c r="R23" i="4"/>
  <c r="S23" i="4"/>
  <c r="T23" i="4"/>
  <c r="U23" i="4"/>
  <c r="V23" i="4"/>
  <c r="W23" i="4"/>
  <c r="X23" i="4"/>
  <c r="Y23" i="4"/>
  <c r="Z23" i="4"/>
  <c r="AA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P24" i="4"/>
  <c r="Q24" i="4"/>
  <c r="R24" i="4"/>
  <c r="S24" i="4"/>
  <c r="T24" i="4"/>
  <c r="U24" i="4"/>
  <c r="V24" i="4"/>
  <c r="W24" i="4"/>
  <c r="X24" i="4"/>
  <c r="Y24" i="4"/>
  <c r="Z24" i="4"/>
  <c r="AA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P25" i="4"/>
  <c r="Q25" i="4"/>
  <c r="R25" i="4"/>
  <c r="S25" i="4"/>
  <c r="T25" i="4"/>
  <c r="U25" i="4"/>
  <c r="V25" i="4"/>
  <c r="W25" i="4"/>
  <c r="X25" i="4"/>
  <c r="Y25" i="4"/>
  <c r="Z25" i="4"/>
  <c r="AA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P26" i="4"/>
  <c r="Q26" i="4"/>
  <c r="R26" i="4"/>
  <c r="S26" i="4"/>
  <c r="T26" i="4"/>
  <c r="U26" i="4"/>
  <c r="V26" i="4"/>
  <c r="W26" i="4"/>
  <c r="X26" i="4"/>
  <c r="Y26" i="4"/>
  <c r="Z26" i="4"/>
  <c r="AA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P27" i="4"/>
  <c r="Q27" i="4"/>
  <c r="R27" i="4"/>
  <c r="S27" i="4"/>
  <c r="T27" i="4"/>
  <c r="U27" i="4"/>
  <c r="V27" i="4"/>
  <c r="W27" i="4"/>
  <c r="X27" i="4"/>
  <c r="Y27" i="4"/>
  <c r="Z27" i="4"/>
  <c r="AA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P28" i="4"/>
  <c r="Q28" i="4"/>
  <c r="R28" i="4"/>
  <c r="S28" i="4"/>
  <c r="T28" i="4"/>
  <c r="U28" i="4"/>
  <c r="V28" i="4"/>
  <c r="W28" i="4"/>
  <c r="X28" i="4"/>
  <c r="Y28" i="4"/>
  <c r="Z28" i="4"/>
  <c r="AA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P29" i="4"/>
  <c r="Q29" i="4"/>
  <c r="R29" i="4"/>
  <c r="S29" i="4"/>
  <c r="T29" i="4"/>
  <c r="U29" i="4"/>
  <c r="V29" i="4"/>
  <c r="W29" i="4"/>
  <c r="X29" i="4"/>
  <c r="Y29" i="4"/>
  <c r="Z29" i="4"/>
  <c r="AA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P30" i="4"/>
  <c r="Q30" i="4"/>
  <c r="R30" i="4"/>
  <c r="S30" i="4"/>
  <c r="T30" i="4"/>
  <c r="U30" i="4"/>
  <c r="V30" i="4"/>
  <c r="W30" i="4"/>
  <c r="X30" i="4"/>
  <c r="Y30" i="4"/>
  <c r="Z30" i="4"/>
  <c r="AA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Y3" i="49" l="1"/>
  <c r="Y4" i="49"/>
  <c r="Y5" i="49"/>
  <c r="Y6" i="49"/>
  <c r="Y7" i="49"/>
  <c r="Y8" i="49"/>
  <c r="Y9" i="49"/>
  <c r="Y10" i="49"/>
  <c r="Y11" i="49"/>
  <c r="Y12" i="49"/>
  <c r="Y13" i="49"/>
  <c r="Y14" i="49"/>
  <c r="Y15" i="49"/>
  <c r="Y16" i="49"/>
  <c r="Y17" i="49"/>
  <c r="Y18" i="49"/>
  <c r="Y2" i="49"/>
  <c r="V3" i="49"/>
  <c r="V4" i="49"/>
  <c r="V5" i="49"/>
  <c r="V2" i="49"/>
  <c r="I67" i="3" l="1"/>
  <c r="H67" i="3"/>
  <c r="H47" i="3" l="1"/>
  <c r="I47" i="3"/>
  <c r="J47" i="3"/>
  <c r="K47" i="3"/>
  <c r="L47" i="3"/>
  <c r="M47" i="3"/>
  <c r="N47" i="3"/>
  <c r="O47" i="3"/>
  <c r="P47" i="3"/>
  <c r="Q47" i="3"/>
  <c r="R47" i="3"/>
  <c r="G47" i="3"/>
  <c r="H47" i="21"/>
  <c r="I47" i="21"/>
  <c r="J47" i="21"/>
  <c r="K47" i="21"/>
  <c r="L47" i="21"/>
  <c r="M47" i="21"/>
  <c r="G47" i="21"/>
  <c r="H51" i="21" l="1"/>
  <c r="H77" i="21" s="1"/>
  <c r="I51" i="21"/>
  <c r="I77" i="21" s="1"/>
  <c r="J51" i="21"/>
  <c r="J77" i="21" s="1"/>
  <c r="K51" i="21"/>
  <c r="K77" i="21" s="1"/>
  <c r="L51" i="21"/>
  <c r="L77" i="21" s="1"/>
  <c r="M51" i="21"/>
  <c r="M77" i="21" s="1"/>
  <c r="N51" i="21"/>
  <c r="N77" i="21" s="1"/>
  <c r="O51" i="21"/>
  <c r="O77" i="21" s="1"/>
  <c r="P51" i="21"/>
  <c r="P77" i="21" s="1"/>
  <c r="Q51" i="21"/>
  <c r="Q77" i="21" s="1"/>
  <c r="R51" i="21"/>
  <c r="R77" i="21" s="1"/>
  <c r="G51" i="21"/>
  <c r="G77" i="21" s="1"/>
  <c r="H51" i="3"/>
  <c r="H77" i="3" s="1"/>
  <c r="I51" i="3"/>
  <c r="I77" i="3" s="1"/>
  <c r="J51" i="3"/>
  <c r="J77" i="3" s="1"/>
  <c r="K51" i="3"/>
  <c r="K77" i="3" s="1"/>
  <c r="L51" i="3"/>
  <c r="L77" i="3" s="1"/>
  <c r="M51" i="3"/>
  <c r="M77" i="3" s="1"/>
  <c r="N51" i="3"/>
  <c r="N77" i="3" s="1"/>
  <c r="O51" i="3"/>
  <c r="O77" i="3" s="1"/>
  <c r="P51" i="3"/>
  <c r="P77" i="3" s="1"/>
  <c r="Q51" i="3"/>
  <c r="Q77" i="3" s="1"/>
  <c r="R51" i="3"/>
  <c r="R77" i="3" s="1"/>
  <c r="G51" i="3"/>
  <c r="G77" i="3" s="1"/>
  <c r="H50" i="21"/>
  <c r="H76" i="21" s="1"/>
  <c r="I50" i="21"/>
  <c r="I76" i="21" s="1"/>
  <c r="J50" i="21"/>
  <c r="J76" i="21" s="1"/>
  <c r="K50" i="21"/>
  <c r="K76" i="21" s="1"/>
  <c r="L50" i="21"/>
  <c r="L76" i="21" s="1"/>
  <c r="M50" i="21"/>
  <c r="M76" i="21" s="1"/>
  <c r="N50" i="21"/>
  <c r="N76" i="21" s="1"/>
  <c r="O50" i="21"/>
  <c r="O76" i="21" s="1"/>
  <c r="P50" i="21"/>
  <c r="P76" i="21" s="1"/>
  <c r="Q50" i="21"/>
  <c r="Q76" i="21" s="1"/>
  <c r="R50" i="21"/>
  <c r="R76" i="21" s="1"/>
  <c r="G50" i="21"/>
  <c r="G76" i="21" s="1"/>
  <c r="H50" i="3" l="1"/>
  <c r="H76" i="3" s="1"/>
  <c r="I50" i="3"/>
  <c r="I76" i="3" s="1"/>
  <c r="J50" i="3"/>
  <c r="J76" i="3" s="1"/>
  <c r="K50" i="3"/>
  <c r="K76" i="3" s="1"/>
  <c r="L50" i="3"/>
  <c r="L76" i="3" s="1"/>
  <c r="M50" i="3"/>
  <c r="M76" i="3" s="1"/>
  <c r="N50" i="3"/>
  <c r="N76" i="3" s="1"/>
  <c r="O50" i="3"/>
  <c r="O76" i="3" s="1"/>
  <c r="P50" i="3"/>
  <c r="P76" i="3" s="1"/>
  <c r="Q50" i="3"/>
  <c r="Q76" i="3" s="1"/>
  <c r="R50" i="3"/>
  <c r="R76" i="3" s="1"/>
  <c r="G50" i="3"/>
  <c r="G76" i="3" s="1"/>
  <c r="N48" i="21"/>
  <c r="O48" i="21"/>
  <c r="P48" i="21"/>
  <c r="Q48" i="21"/>
  <c r="R48" i="21"/>
  <c r="G48" i="21"/>
  <c r="H48" i="21"/>
  <c r="I48" i="21"/>
  <c r="J48" i="21"/>
  <c r="K48" i="21"/>
  <c r="L48" i="21"/>
  <c r="M48" i="21"/>
  <c r="H36" i="21" l="1"/>
  <c r="I36" i="21"/>
  <c r="J36" i="21"/>
  <c r="K36" i="21"/>
  <c r="L36" i="21"/>
  <c r="M36" i="21"/>
  <c r="N36" i="21"/>
  <c r="G36" i="21"/>
  <c r="B81" i="21" l="1"/>
  <c r="B81" i="3" s="1"/>
  <c r="A81" i="21"/>
  <c r="F81" i="21" s="1"/>
  <c r="F81" i="3" s="1"/>
  <c r="A81" i="3" l="1"/>
  <c r="E81" i="21"/>
  <c r="E81" i="3" s="1"/>
  <c r="D81" i="21"/>
  <c r="D81" i="3" s="1"/>
  <c r="C81" i="21"/>
  <c r="C81" i="3" s="1"/>
  <c r="V2" i="53"/>
  <c r="T2" i="53"/>
  <c r="R2" i="53"/>
  <c r="P2" i="53"/>
  <c r="N2" i="53"/>
  <c r="L2" i="53"/>
  <c r="A4" i="4"/>
  <c r="J2" i="53"/>
  <c r="H2" i="53"/>
  <c r="F2" i="53"/>
  <c r="D2" i="53"/>
  <c r="B2" i="53"/>
  <c r="A8" i="4" a="1"/>
  <c r="A9" i="4" l="1"/>
  <c r="A13" i="4"/>
  <c r="A17" i="4"/>
  <c r="A11" i="4"/>
  <c r="A15" i="4"/>
  <c r="A8" i="4"/>
  <c r="A12" i="4"/>
  <c r="A16" i="4"/>
  <c r="A10" i="4"/>
  <c r="A14" i="4"/>
  <c r="A18" i="4"/>
  <c r="A9" i="21"/>
  <c r="A42" i="21"/>
  <c r="A56" i="21"/>
  <c r="A72" i="21"/>
  <c r="A4" i="21"/>
  <c r="A18" i="21"/>
  <c r="A24" i="21"/>
  <c r="A25" i="21"/>
  <c r="A26" i="21"/>
  <c r="A27" i="21"/>
  <c r="A28" i="21"/>
  <c r="A29" i="21"/>
  <c r="A35" i="21"/>
  <c r="A36" i="21"/>
  <c r="A37" i="21"/>
  <c r="A38" i="21"/>
  <c r="A39" i="21"/>
  <c r="A46" i="21"/>
  <c r="A47" i="21"/>
  <c r="A48" i="21"/>
  <c r="A49" i="21"/>
  <c r="A50" i="21"/>
  <c r="A51" i="21"/>
  <c r="A52" i="21"/>
  <c r="A65" i="21"/>
  <c r="A75" i="21"/>
  <c r="A76" i="21"/>
  <c r="A77" i="21"/>
  <c r="A10" i="21"/>
  <c r="A11" i="21"/>
  <c r="A43" i="21"/>
  <c r="A57" i="21"/>
  <c r="A58" i="21"/>
  <c r="A59" i="21"/>
  <c r="A60" i="21"/>
  <c r="A73" i="21"/>
  <c r="A5" i="21"/>
  <c r="A19" i="21"/>
  <c r="A30" i="21"/>
  <c r="A40" i="21"/>
  <c r="A53" i="21"/>
  <c r="A54" i="21"/>
  <c r="A66" i="21"/>
  <c r="A78" i="21"/>
  <c r="A12" i="21"/>
  <c r="A44" i="21"/>
  <c r="A61" i="21"/>
  <c r="A62" i="21"/>
  <c r="A74" i="21"/>
  <c r="A6" i="21"/>
  <c r="A20" i="21"/>
  <c r="A21" i="21"/>
  <c r="A22" i="21"/>
  <c r="A31" i="21"/>
  <c r="A32" i="21"/>
  <c r="A33" i="21"/>
  <c r="A67" i="21"/>
  <c r="A68" i="21"/>
  <c r="A79" i="21"/>
  <c r="A69" i="21"/>
  <c r="A13" i="21"/>
  <c r="A14" i="21"/>
  <c r="A15" i="21"/>
  <c r="A45" i="21"/>
  <c r="A63" i="21"/>
  <c r="A64" i="21"/>
  <c r="A7" i="21"/>
  <c r="A23" i="21"/>
  <c r="A34" i="21"/>
  <c r="A41" i="21"/>
  <c r="A55" i="21"/>
  <c r="A70" i="21"/>
  <c r="A71" i="21"/>
  <c r="A80" i="21"/>
  <c r="A16" i="21"/>
  <c r="A17" i="21"/>
  <c r="A8" i="21"/>
  <c r="P10" i="4" l="1"/>
  <c r="T10" i="4"/>
  <c r="X10" i="4"/>
  <c r="AC10" i="4"/>
  <c r="AG10" i="4"/>
  <c r="AK10" i="4"/>
  <c r="Q10" i="4"/>
  <c r="U10" i="4"/>
  <c r="Y10" i="4"/>
  <c r="AD10" i="4"/>
  <c r="AH10" i="4"/>
  <c r="AL10" i="4"/>
  <c r="R10" i="4"/>
  <c r="V10" i="4"/>
  <c r="Z10" i="4"/>
  <c r="AE10" i="4"/>
  <c r="AI10" i="4"/>
  <c r="AM10" i="4"/>
  <c r="S10" i="4"/>
  <c r="W10" i="4"/>
  <c r="AA10" i="4"/>
  <c r="AF10" i="4"/>
  <c r="AJ10" i="4"/>
  <c r="AN10" i="4"/>
  <c r="P15" i="4"/>
  <c r="T15" i="4"/>
  <c r="X15" i="4"/>
  <c r="AC15" i="4"/>
  <c r="AG15" i="4"/>
  <c r="AK15" i="4"/>
  <c r="Q15" i="4"/>
  <c r="U15" i="4"/>
  <c r="Y15" i="4"/>
  <c r="AD15" i="4"/>
  <c r="AH15" i="4"/>
  <c r="AL15" i="4"/>
  <c r="R15" i="4"/>
  <c r="V15" i="4"/>
  <c r="Z15" i="4"/>
  <c r="AE15" i="4"/>
  <c r="AI15" i="4"/>
  <c r="AM15" i="4"/>
  <c r="S15" i="4"/>
  <c r="W15" i="4"/>
  <c r="AA15" i="4"/>
  <c r="AF15" i="4"/>
  <c r="AJ15" i="4"/>
  <c r="AN15" i="4"/>
  <c r="P9" i="4"/>
  <c r="T9" i="4"/>
  <c r="X9" i="4"/>
  <c r="AC9" i="4"/>
  <c r="AG9" i="4"/>
  <c r="AK9" i="4"/>
  <c r="Q9" i="4"/>
  <c r="U9" i="4"/>
  <c r="Y9" i="4"/>
  <c r="AD9" i="4"/>
  <c r="AH9" i="4"/>
  <c r="AL9" i="4"/>
  <c r="R9" i="4"/>
  <c r="V9" i="4"/>
  <c r="Z9" i="4"/>
  <c r="AE9" i="4"/>
  <c r="AI9" i="4"/>
  <c r="AM9" i="4"/>
  <c r="S9" i="4"/>
  <c r="W9" i="4"/>
  <c r="AA9" i="4"/>
  <c r="AF9" i="4"/>
  <c r="AJ9" i="4"/>
  <c r="AN9" i="4"/>
  <c r="P16" i="4"/>
  <c r="T16" i="4"/>
  <c r="X16" i="4"/>
  <c r="AC16" i="4"/>
  <c r="AG16" i="4"/>
  <c r="AK16" i="4"/>
  <c r="Q16" i="4"/>
  <c r="U16" i="4"/>
  <c r="Y16" i="4"/>
  <c r="AD16" i="4"/>
  <c r="AH16" i="4"/>
  <c r="AL16" i="4"/>
  <c r="R16" i="4"/>
  <c r="V16" i="4"/>
  <c r="Z16" i="4"/>
  <c r="AE16" i="4"/>
  <c r="AI16" i="4"/>
  <c r="AM16" i="4"/>
  <c r="S16" i="4"/>
  <c r="W16" i="4"/>
  <c r="AA16" i="4"/>
  <c r="AF16" i="4"/>
  <c r="AJ16" i="4"/>
  <c r="AN16" i="4"/>
  <c r="P11" i="4"/>
  <c r="T11" i="4"/>
  <c r="X11" i="4"/>
  <c r="AC11" i="4"/>
  <c r="AG11" i="4"/>
  <c r="AK11" i="4"/>
  <c r="Q11" i="4"/>
  <c r="U11" i="4"/>
  <c r="Y11" i="4"/>
  <c r="AD11" i="4"/>
  <c r="AH11" i="4"/>
  <c r="AL11" i="4"/>
  <c r="R11" i="4"/>
  <c r="V11" i="4"/>
  <c r="Z11" i="4"/>
  <c r="AE11" i="4"/>
  <c r="AI11" i="4"/>
  <c r="AM11" i="4"/>
  <c r="S11" i="4"/>
  <c r="W11" i="4"/>
  <c r="AA11" i="4"/>
  <c r="AF11" i="4"/>
  <c r="AJ11" i="4"/>
  <c r="AN11" i="4"/>
  <c r="P18" i="4"/>
  <c r="T18" i="4"/>
  <c r="X18" i="4"/>
  <c r="AC18" i="4"/>
  <c r="AG18" i="4"/>
  <c r="AK18" i="4"/>
  <c r="Q18" i="4"/>
  <c r="U18" i="4"/>
  <c r="Y18" i="4"/>
  <c r="AD18" i="4"/>
  <c r="AH18" i="4"/>
  <c r="AL18" i="4"/>
  <c r="R18" i="4"/>
  <c r="V18" i="4"/>
  <c r="Z18" i="4"/>
  <c r="AE18" i="4"/>
  <c r="AI18" i="4"/>
  <c r="AM18" i="4"/>
  <c r="S18" i="4"/>
  <c r="W18" i="4"/>
  <c r="AA18" i="4"/>
  <c r="AF18" i="4"/>
  <c r="AJ18" i="4"/>
  <c r="AN18" i="4"/>
  <c r="P12" i="4"/>
  <c r="T12" i="4"/>
  <c r="X12" i="4"/>
  <c r="AC12" i="4"/>
  <c r="AG12" i="4"/>
  <c r="AK12" i="4"/>
  <c r="Q12" i="4"/>
  <c r="U12" i="4"/>
  <c r="Y12" i="4"/>
  <c r="AD12" i="4"/>
  <c r="AH12" i="4"/>
  <c r="AL12" i="4"/>
  <c r="R12" i="4"/>
  <c r="V12" i="4"/>
  <c r="Z12" i="4"/>
  <c r="AE12" i="4"/>
  <c r="AI12" i="4"/>
  <c r="AM12" i="4"/>
  <c r="S12" i="4"/>
  <c r="W12" i="4"/>
  <c r="AA12" i="4"/>
  <c r="AF12" i="4"/>
  <c r="AJ12" i="4"/>
  <c r="AN12" i="4"/>
  <c r="P17" i="4"/>
  <c r="T17" i="4"/>
  <c r="X17" i="4"/>
  <c r="AC17" i="4"/>
  <c r="AG17" i="4"/>
  <c r="AK17" i="4"/>
  <c r="Q17" i="4"/>
  <c r="U17" i="4"/>
  <c r="Y17" i="4"/>
  <c r="AD17" i="4"/>
  <c r="AH17" i="4"/>
  <c r="AL17" i="4"/>
  <c r="R17" i="4"/>
  <c r="V17" i="4"/>
  <c r="Z17" i="4"/>
  <c r="AE17" i="4"/>
  <c r="AI17" i="4"/>
  <c r="AM17" i="4"/>
  <c r="S17" i="4"/>
  <c r="W17" i="4"/>
  <c r="AA17" i="4"/>
  <c r="AF17" i="4"/>
  <c r="AJ17" i="4"/>
  <c r="AN17" i="4"/>
  <c r="P14" i="4"/>
  <c r="T14" i="4"/>
  <c r="X14" i="4"/>
  <c r="AC14" i="4"/>
  <c r="AG14" i="4"/>
  <c r="AK14" i="4"/>
  <c r="Q14" i="4"/>
  <c r="U14" i="4"/>
  <c r="Y14" i="4"/>
  <c r="AD14" i="4"/>
  <c r="AH14" i="4"/>
  <c r="AL14" i="4"/>
  <c r="R14" i="4"/>
  <c r="V14" i="4"/>
  <c r="Z14" i="4"/>
  <c r="AE14" i="4"/>
  <c r="AI14" i="4"/>
  <c r="AM14" i="4"/>
  <c r="S14" i="4"/>
  <c r="W14" i="4"/>
  <c r="AA14" i="4"/>
  <c r="AF14" i="4"/>
  <c r="AJ14" i="4"/>
  <c r="AN14" i="4"/>
  <c r="P13" i="4"/>
  <c r="T13" i="4"/>
  <c r="X13" i="4"/>
  <c r="AC13" i="4"/>
  <c r="AG13" i="4"/>
  <c r="AK13" i="4"/>
  <c r="Q13" i="4"/>
  <c r="U13" i="4"/>
  <c r="Y13" i="4"/>
  <c r="AD13" i="4"/>
  <c r="AH13" i="4"/>
  <c r="AL13" i="4"/>
  <c r="R13" i="4"/>
  <c r="V13" i="4"/>
  <c r="Z13" i="4"/>
  <c r="AE13" i="4"/>
  <c r="AI13" i="4"/>
  <c r="AM13" i="4"/>
  <c r="S13" i="4"/>
  <c r="W13" i="4"/>
  <c r="AA13" i="4"/>
  <c r="AF13" i="4"/>
  <c r="AJ13" i="4"/>
  <c r="AN13" i="4"/>
  <c r="W8" i="4"/>
  <c r="X8" i="4"/>
  <c r="Y8" i="4"/>
  <c r="Z8" i="4"/>
  <c r="AA8" i="4"/>
  <c r="P8" i="4"/>
  <c r="R8" i="4"/>
  <c r="V8" i="4"/>
  <c r="S8" i="4"/>
  <c r="T8" i="4"/>
  <c r="Q8" i="4"/>
  <c r="U8" i="4"/>
  <c r="A71" i="3"/>
  <c r="A22" i="3"/>
  <c r="A35" i="3"/>
  <c r="A23" i="3"/>
  <c r="A45" i="3"/>
  <c r="A69" i="3"/>
  <c r="A53" i="3"/>
  <c r="A19" i="3"/>
  <c r="A59" i="3"/>
  <c r="A75" i="3"/>
  <c r="A50" i="3"/>
  <c r="A46" i="3"/>
  <c r="A38" i="3"/>
  <c r="A72" i="3"/>
  <c r="A34" i="3"/>
  <c r="A60" i="3"/>
  <c r="A76" i="3"/>
  <c r="F12" i="4"/>
  <c r="A26" i="3"/>
  <c r="A55" i="3"/>
  <c r="A79" i="3"/>
  <c r="A78" i="3"/>
  <c r="A49" i="3"/>
  <c r="A56" i="3"/>
  <c r="A80" i="3"/>
  <c r="A64" i="3"/>
  <c r="A68" i="3"/>
  <c r="A61" i="3"/>
  <c r="A40" i="3"/>
  <c r="A73" i="3"/>
  <c r="A52" i="3"/>
  <c r="A36" i="3"/>
  <c r="A42" i="3"/>
  <c r="E18" i="4"/>
  <c r="B18" i="4"/>
  <c r="F18" i="4"/>
  <c r="C18" i="4"/>
  <c r="D18" i="4"/>
  <c r="C17" i="4"/>
  <c r="D17" i="4"/>
  <c r="E17" i="4"/>
  <c r="B17" i="4"/>
  <c r="F17" i="4"/>
  <c r="B11" i="4"/>
  <c r="C11" i="4"/>
  <c r="D11" i="4"/>
  <c r="E11" i="4"/>
  <c r="F11" i="4"/>
  <c r="D12" i="4"/>
  <c r="E12" i="4"/>
  <c r="B12" i="4"/>
  <c r="C12" i="4"/>
  <c r="E14" i="4"/>
  <c r="B14" i="4"/>
  <c r="F14" i="4"/>
  <c r="C14" i="4"/>
  <c r="D14" i="4"/>
  <c r="F13" i="4"/>
  <c r="C13" i="4"/>
  <c r="D13" i="4"/>
  <c r="E13" i="4"/>
  <c r="B13" i="4"/>
  <c r="D16" i="4"/>
  <c r="E16" i="4"/>
  <c r="F16" i="4"/>
  <c r="B16" i="4"/>
  <c r="C16" i="4"/>
  <c r="D10" i="4"/>
  <c r="E10" i="4"/>
  <c r="B10" i="4"/>
  <c r="F10" i="4"/>
  <c r="C10" i="4"/>
  <c r="B15" i="4"/>
  <c r="C15" i="4"/>
  <c r="D15" i="4"/>
  <c r="E15" i="4"/>
  <c r="F15" i="4"/>
  <c r="B9" i="4"/>
  <c r="C9" i="4"/>
  <c r="D9" i="4"/>
  <c r="E9" i="4"/>
  <c r="F9" i="4"/>
  <c r="F8" i="4"/>
  <c r="D8" i="4"/>
  <c r="E8" i="4"/>
  <c r="B8" i="4"/>
  <c r="C8" i="4"/>
  <c r="C41" i="21"/>
  <c r="C41" i="3" s="1"/>
  <c r="D41" i="21"/>
  <c r="D41" i="3" s="1"/>
  <c r="E41" i="21"/>
  <c r="E41" i="3" s="1"/>
  <c r="F41" i="21"/>
  <c r="F41" i="3" s="1"/>
  <c r="C31" i="21"/>
  <c r="C31" i="3" s="1"/>
  <c r="D31" i="21"/>
  <c r="D31" i="3" s="1"/>
  <c r="E31" i="21"/>
  <c r="E31" i="3" s="1"/>
  <c r="F31" i="21"/>
  <c r="F31" i="3" s="1"/>
  <c r="C66" i="21"/>
  <c r="C66" i="3" s="1"/>
  <c r="D66" i="21"/>
  <c r="D66" i="3" s="1"/>
  <c r="E66" i="21"/>
  <c r="E66" i="3" s="1"/>
  <c r="F66" i="21"/>
  <c r="F66" i="3" s="1"/>
  <c r="C57" i="21"/>
  <c r="C57" i="3" s="1"/>
  <c r="D57" i="21"/>
  <c r="D57" i="3" s="1"/>
  <c r="E57" i="21"/>
  <c r="E57" i="3" s="1"/>
  <c r="F57" i="21"/>
  <c r="F57" i="3" s="1"/>
  <c r="C18" i="21"/>
  <c r="C18" i="3" s="1"/>
  <c r="D18" i="21"/>
  <c r="D18" i="3" s="1"/>
  <c r="E18" i="21"/>
  <c r="E18" i="3" s="1"/>
  <c r="F18" i="21"/>
  <c r="F18" i="3" s="1"/>
  <c r="F8" i="21"/>
  <c r="F8" i="3" s="1"/>
  <c r="E8" i="21"/>
  <c r="E8" i="3" s="1"/>
  <c r="D8" i="21"/>
  <c r="D8" i="3" s="1"/>
  <c r="C8" i="21"/>
  <c r="C8" i="3" s="1"/>
  <c r="A8" i="3"/>
  <c r="C63" i="21"/>
  <c r="C63" i="3" s="1"/>
  <c r="D63" i="21"/>
  <c r="D63" i="3" s="1"/>
  <c r="E63" i="21"/>
  <c r="E63" i="3" s="1"/>
  <c r="F63" i="21"/>
  <c r="F63" i="3" s="1"/>
  <c r="C67" i="21"/>
  <c r="C67" i="3" s="1"/>
  <c r="D67" i="21"/>
  <c r="D67" i="3" s="1"/>
  <c r="E67" i="21"/>
  <c r="E67" i="3" s="1"/>
  <c r="F67" i="21"/>
  <c r="F67" i="3" s="1"/>
  <c r="C44" i="21"/>
  <c r="C44" i="3" s="1"/>
  <c r="D44" i="21"/>
  <c r="D44" i="3" s="1"/>
  <c r="E44" i="21"/>
  <c r="E44" i="3" s="1"/>
  <c r="F44" i="21"/>
  <c r="F44" i="3" s="1"/>
  <c r="C30" i="21"/>
  <c r="C30" i="3" s="1"/>
  <c r="D30" i="21"/>
  <c r="D30" i="3" s="1"/>
  <c r="E30" i="21"/>
  <c r="E30" i="3" s="1"/>
  <c r="F30" i="21"/>
  <c r="F30" i="3" s="1"/>
  <c r="C43" i="21"/>
  <c r="C43" i="3" s="1"/>
  <c r="D43" i="21"/>
  <c r="D43" i="3" s="1"/>
  <c r="E43" i="21"/>
  <c r="E43" i="3" s="1"/>
  <c r="F43" i="21"/>
  <c r="F43" i="3" s="1"/>
  <c r="C51" i="21"/>
  <c r="C51" i="3" s="1"/>
  <c r="D51" i="21"/>
  <c r="D51" i="3" s="1"/>
  <c r="E51" i="21"/>
  <c r="E51" i="3" s="1"/>
  <c r="F51" i="21"/>
  <c r="F51" i="3" s="1"/>
  <c r="C35" i="21"/>
  <c r="C35" i="3" s="1"/>
  <c r="D35" i="21"/>
  <c r="D35" i="3" s="1"/>
  <c r="E35" i="21"/>
  <c r="E35" i="3" s="1"/>
  <c r="F35" i="21"/>
  <c r="F35" i="3" s="1"/>
  <c r="C4" i="21"/>
  <c r="C4" i="3" s="1"/>
  <c r="D4" i="21"/>
  <c r="D4" i="3" s="1"/>
  <c r="E4" i="21"/>
  <c r="E4" i="3" s="1"/>
  <c r="F4" i="21"/>
  <c r="F4" i="3" s="1"/>
  <c r="A63" i="3"/>
  <c r="A44" i="3"/>
  <c r="C16" i="21"/>
  <c r="C16" i="3" s="1"/>
  <c r="D16" i="21"/>
  <c r="D16" i="3" s="1"/>
  <c r="E16" i="21"/>
  <c r="E16" i="3" s="1"/>
  <c r="F16" i="21"/>
  <c r="F16" i="3" s="1"/>
  <c r="A16" i="3"/>
  <c r="C55" i="21"/>
  <c r="C55" i="3" s="1"/>
  <c r="D55" i="21"/>
  <c r="D55" i="3" s="1"/>
  <c r="E55" i="21"/>
  <c r="E55" i="3" s="1"/>
  <c r="F55" i="21"/>
  <c r="F55" i="3" s="1"/>
  <c r="C7" i="21"/>
  <c r="C7" i="3" s="1"/>
  <c r="D7" i="21"/>
  <c r="D7" i="3" s="1"/>
  <c r="E7" i="21"/>
  <c r="E7" i="3" s="1"/>
  <c r="A7" i="3"/>
  <c r="F7" i="21"/>
  <c r="F7" i="3" s="1"/>
  <c r="C15" i="21"/>
  <c r="C15" i="3" s="1"/>
  <c r="D15" i="21"/>
  <c r="D15" i="3" s="1"/>
  <c r="E15" i="21"/>
  <c r="E15" i="3" s="1"/>
  <c r="A15" i="3"/>
  <c r="F15" i="21"/>
  <c r="F15" i="3" s="1"/>
  <c r="C79" i="21"/>
  <c r="C79" i="3" s="1"/>
  <c r="D79" i="21"/>
  <c r="D79" i="3" s="1"/>
  <c r="E79" i="21"/>
  <c r="E79" i="3" s="1"/>
  <c r="F79" i="21"/>
  <c r="F79" i="3" s="1"/>
  <c r="C32" i="21"/>
  <c r="C32" i="3" s="1"/>
  <c r="D32" i="21"/>
  <c r="D32" i="3" s="1"/>
  <c r="E32" i="21"/>
  <c r="E32" i="3" s="1"/>
  <c r="F32" i="21"/>
  <c r="F32" i="3" s="1"/>
  <c r="C20" i="21"/>
  <c r="C20" i="3" s="1"/>
  <c r="D20" i="21"/>
  <c r="D20" i="3" s="1"/>
  <c r="E20" i="21"/>
  <c r="E20" i="3" s="1"/>
  <c r="F20" i="21"/>
  <c r="F20" i="3" s="1"/>
  <c r="C62" i="21"/>
  <c r="C62" i="3" s="1"/>
  <c r="D62" i="21"/>
  <c r="D62" i="3" s="1"/>
  <c r="E62" i="21"/>
  <c r="E62" i="3" s="1"/>
  <c r="F62" i="21"/>
  <c r="F62" i="3" s="1"/>
  <c r="C78" i="21"/>
  <c r="C78" i="3" s="1"/>
  <c r="D78" i="21"/>
  <c r="D78" i="3" s="1"/>
  <c r="E78" i="21"/>
  <c r="E78" i="3" s="1"/>
  <c r="F78" i="21"/>
  <c r="F78" i="3" s="1"/>
  <c r="C5" i="21"/>
  <c r="C5" i="3" s="1"/>
  <c r="A5" i="3"/>
  <c r="D5" i="21"/>
  <c r="D5" i="3" s="1"/>
  <c r="E5" i="21"/>
  <c r="E5" i="3" s="1"/>
  <c r="F5" i="21"/>
  <c r="F5" i="3" s="1"/>
  <c r="C58" i="21"/>
  <c r="C58" i="3" s="1"/>
  <c r="D58" i="21"/>
  <c r="D58" i="3" s="1"/>
  <c r="E58" i="21"/>
  <c r="E58" i="3" s="1"/>
  <c r="F58" i="21"/>
  <c r="F58" i="3" s="1"/>
  <c r="C10" i="21"/>
  <c r="C10" i="3" s="1"/>
  <c r="D10" i="21"/>
  <c r="D10" i="3" s="1"/>
  <c r="A10" i="3"/>
  <c r="E10" i="21"/>
  <c r="E10" i="3" s="1"/>
  <c r="F10" i="21"/>
  <c r="F10" i="3" s="1"/>
  <c r="C65" i="21"/>
  <c r="C65" i="3" s="1"/>
  <c r="D65" i="21"/>
  <c r="D65" i="3" s="1"/>
  <c r="E65" i="21"/>
  <c r="E65" i="3" s="1"/>
  <c r="F65" i="21"/>
  <c r="F65" i="3" s="1"/>
  <c r="C49" i="21"/>
  <c r="C49" i="3" s="1"/>
  <c r="D49" i="21"/>
  <c r="D49" i="3" s="1"/>
  <c r="E49" i="21"/>
  <c r="E49" i="3" s="1"/>
  <c r="F49" i="21"/>
  <c r="F49" i="3" s="1"/>
  <c r="C39" i="21"/>
  <c r="C39" i="3" s="1"/>
  <c r="D39" i="21"/>
  <c r="D39" i="3" s="1"/>
  <c r="E39" i="21"/>
  <c r="E39" i="3" s="1"/>
  <c r="F39" i="21"/>
  <c r="F39" i="3" s="1"/>
  <c r="C37" i="21"/>
  <c r="C37" i="3" s="1"/>
  <c r="D37" i="21"/>
  <c r="D37" i="3" s="1"/>
  <c r="E37" i="21"/>
  <c r="E37" i="3" s="1"/>
  <c r="F37" i="21"/>
  <c r="F37" i="3" s="1"/>
  <c r="C28" i="21"/>
  <c r="C28" i="3" s="1"/>
  <c r="D28" i="21"/>
  <c r="D28" i="3" s="1"/>
  <c r="E28" i="21"/>
  <c r="E28" i="3" s="1"/>
  <c r="F28" i="21"/>
  <c r="F28" i="3" s="1"/>
  <c r="C24" i="21"/>
  <c r="C24" i="3" s="1"/>
  <c r="D24" i="21"/>
  <c r="D24" i="3" s="1"/>
  <c r="E24" i="21"/>
  <c r="E24" i="3" s="1"/>
  <c r="F24" i="21"/>
  <c r="F24" i="3" s="1"/>
  <c r="C56" i="21"/>
  <c r="C56" i="3" s="1"/>
  <c r="D56" i="21"/>
  <c r="D56" i="3" s="1"/>
  <c r="E56" i="21"/>
  <c r="E56" i="3" s="1"/>
  <c r="F56" i="21"/>
  <c r="F56" i="3" s="1"/>
  <c r="A65" i="3"/>
  <c r="A57" i="3"/>
  <c r="A32" i="3"/>
  <c r="A28" i="3"/>
  <c r="A24" i="3"/>
  <c r="A20" i="3"/>
  <c r="C64" i="21"/>
  <c r="C64" i="3" s="1"/>
  <c r="D64" i="21"/>
  <c r="D64" i="3" s="1"/>
  <c r="E64" i="21"/>
  <c r="E64" i="3" s="1"/>
  <c r="F64" i="21"/>
  <c r="F64" i="3" s="1"/>
  <c r="C6" i="21"/>
  <c r="C6" i="3" s="1"/>
  <c r="D6" i="21"/>
  <c r="D6" i="3" s="1"/>
  <c r="A6" i="3"/>
  <c r="E6" i="21"/>
  <c r="E6" i="3" s="1"/>
  <c r="F6" i="21"/>
  <c r="F6" i="3" s="1"/>
  <c r="C77" i="21"/>
  <c r="C77" i="3" s="1"/>
  <c r="D77" i="21"/>
  <c r="D77" i="3" s="1"/>
  <c r="E77" i="21"/>
  <c r="E77" i="3" s="1"/>
  <c r="F77" i="21"/>
  <c r="F77" i="3" s="1"/>
  <c r="C27" i="21"/>
  <c r="C27" i="3" s="1"/>
  <c r="D27" i="21"/>
  <c r="D27" i="3" s="1"/>
  <c r="E27" i="21"/>
  <c r="E27" i="3" s="1"/>
  <c r="F27" i="21"/>
  <c r="F27" i="3" s="1"/>
  <c r="A41" i="3"/>
  <c r="A31" i="3"/>
  <c r="A27" i="3"/>
  <c r="C14" i="21"/>
  <c r="C14" i="3" s="1"/>
  <c r="D14" i="21"/>
  <c r="D14" i="3" s="1"/>
  <c r="A14" i="3"/>
  <c r="E14" i="21"/>
  <c r="E14" i="3" s="1"/>
  <c r="F14" i="21"/>
  <c r="F14" i="3" s="1"/>
  <c r="C61" i="21"/>
  <c r="C61" i="3" s="1"/>
  <c r="D61" i="21"/>
  <c r="D61" i="3" s="1"/>
  <c r="E61" i="21"/>
  <c r="E61" i="3" s="1"/>
  <c r="F61" i="21"/>
  <c r="F61" i="3" s="1"/>
  <c r="C52" i="21"/>
  <c r="C52" i="3" s="1"/>
  <c r="D52" i="21"/>
  <c r="D52" i="3" s="1"/>
  <c r="E52" i="21"/>
  <c r="E52" i="3" s="1"/>
  <c r="F52" i="21"/>
  <c r="F52" i="3" s="1"/>
  <c r="C42" i="21"/>
  <c r="C42" i="3" s="1"/>
  <c r="D42" i="21"/>
  <c r="D42" i="3" s="1"/>
  <c r="E42" i="21"/>
  <c r="E42" i="3" s="1"/>
  <c r="F42" i="21"/>
  <c r="F42" i="3" s="1"/>
  <c r="C34" i="21"/>
  <c r="C34" i="3" s="1"/>
  <c r="D34" i="21"/>
  <c r="D34" i="3" s="1"/>
  <c r="E34" i="21"/>
  <c r="E34" i="3" s="1"/>
  <c r="F34" i="21"/>
  <c r="F34" i="3" s="1"/>
  <c r="C80" i="21"/>
  <c r="C80" i="3" s="1"/>
  <c r="D80" i="21"/>
  <c r="D80" i="3" s="1"/>
  <c r="E80" i="21"/>
  <c r="E80" i="3" s="1"/>
  <c r="F80" i="21"/>
  <c r="F80" i="3" s="1"/>
  <c r="C68" i="21"/>
  <c r="C68" i="3" s="1"/>
  <c r="D68" i="21"/>
  <c r="D68" i="3" s="1"/>
  <c r="E68" i="21"/>
  <c r="E68" i="3" s="1"/>
  <c r="F68" i="21"/>
  <c r="F68" i="3" s="1"/>
  <c r="C40" i="21"/>
  <c r="C40" i="3" s="1"/>
  <c r="D40" i="21"/>
  <c r="D40" i="3" s="1"/>
  <c r="E40" i="21"/>
  <c r="E40" i="3" s="1"/>
  <c r="F40" i="21"/>
  <c r="F40" i="3" s="1"/>
  <c r="C73" i="21"/>
  <c r="C73" i="3" s="1"/>
  <c r="D73" i="21"/>
  <c r="D73" i="3" s="1"/>
  <c r="E73" i="21"/>
  <c r="E73" i="3" s="1"/>
  <c r="F73" i="21"/>
  <c r="F73" i="3" s="1"/>
  <c r="C48" i="21"/>
  <c r="C48" i="3" s="1"/>
  <c r="D48" i="21"/>
  <c r="D48" i="3" s="1"/>
  <c r="E48" i="21"/>
  <c r="E48" i="3" s="1"/>
  <c r="F48" i="21"/>
  <c r="F48" i="3" s="1"/>
  <c r="C36" i="21"/>
  <c r="C36" i="3" s="1"/>
  <c r="D36" i="21"/>
  <c r="D36" i="3" s="1"/>
  <c r="E36" i="21"/>
  <c r="E36" i="3" s="1"/>
  <c r="F36" i="21"/>
  <c r="F36" i="3" s="1"/>
  <c r="C71" i="21"/>
  <c r="C71" i="3" s="1"/>
  <c r="D71" i="21"/>
  <c r="D71" i="3" s="1"/>
  <c r="E71" i="21"/>
  <c r="E71" i="3" s="1"/>
  <c r="F71" i="21"/>
  <c r="F71" i="3" s="1"/>
  <c r="C13" i="21"/>
  <c r="C13" i="3" s="1"/>
  <c r="A13" i="3"/>
  <c r="D13" i="21"/>
  <c r="D13" i="3" s="1"/>
  <c r="E13" i="21"/>
  <c r="E13" i="3" s="1"/>
  <c r="F13" i="21"/>
  <c r="F13" i="3" s="1"/>
  <c r="C22" i="21"/>
  <c r="C22" i="3" s="1"/>
  <c r="D22" i="21"/>
  <c r="D22" i="3" s="1"/>
  <c r="E22" i="21"/>
  <c r="E22" i="3" s="1"/>
  <c r="F22" i="21"/>
  <c r="F22" i="3" s="1"/>
  <c r="C54" i="21"/>
  <c r="C54" i="3" s="1"/>
  <c r="D54" i="21"/>
  <c r="D54" i="3" s="1"/>
  <c r="E54" i="21"/>
  <c r="E54" i="3" s="1"/>
  <c r="F54" i="21"/>
  <c r="F54" i="3" s="1"/>
  <c r="C60" i="21"/>
  <c r="C60" i="3" s="1"/>
  <c r="D60" i="21"/>
  <c r="D60" i="3" s="1"/>
  <c r="E60" i="21"/>
  <c r="E60" i="3" s="1"/>
  <c r="F60" i="21"/>
  <c r="F60" i="3" s="1"/>
  <c r="C76" i="21"/>
  <c r="C76" i="3" s="1"/>
  <c r="D76" i="21"/>
  <c r="D76" i="3" s="1"/>
  <c r="E76" i="21"/>
  <c r="E76" i="3" s="1"/>
  <c r="F76" i="21"/>
  <c r="F76" i="3" s="1"/>
  <c r="C47" i="21"/>
  <c r="C47" i="3" s="1"/>
  <c r="D47" i="21"/>
  <c r="D47" i="3" s="1"/>
  <c r="E47" i="21"/>
  <c r="E47" i="3" s="1"/>
  <c r="F47" i="21"/>
  <c r="F47" i="3" s="1"/>
  <c r="C26" i="21"/>
  <c r="C26" i="3" s="1"/>
  <c r="D26" i="21"/>
  <c r="D26" i="3" s="1"/>
  <c r="E26" i="21"/>
  <c r="E26" i="3" s="1"/>
  <c r="F26" i="21"/>
  <c r="F26" i="3" s="1"/>
  <c r="C9" i="21"/>
  <c r="C9" i="3" s="1"/>
  <c r="A9" i="3"/>
  <c r="D9" i="21"/>
  <c r="D9" i="3" s="1"/>
  <c r="E9" i="21"/>
  <c r="E9" i="3" s="1"/>
  <c r="F9" i="21"/>
  <c r="F9" i="3" s="1"/>
  <c r="A67" i="3"/>
  <c r="A48" i="3"/>
  <c r="A30" i="3"/>
  <c r="A18" i="3"/>
  <c r="C17" i="21"/>
  <c r="C17" i="3" s="1"/>
  <c r="D17" i="21"/>
  <c r="D17" i="3" s="1"/>
  <c r="E17" i="21"/>
  <c r="E17" i="3" s="1"/>
  <c r="F17" i="21"/>
  <c r="F17" i="3" s="1"/>
  <c r="C70" i="21"/>
  <c r="C70" i="3" s="1"/>
  <c r="D70" i="21"/>
  <c r="D70" i="3" s="1"/>
  <c r="E70" i="21"/>
  <c r="E70" i="3" s="1"/>
  <c r="F70" i="21"/>
  <c r="F70" i="3" s="1"/>
  <c r="C23" i="21"/>
  <c r="C23" i="3" s="1"/>
  <c r="D23" i="21"/>
  <c r="D23" i="3" s="1"/>
  <c r="E23" i="21"/>
  <c r="E23" i="3" s="1"/>
  <c r="F23" i="21"/>
  <c r="F23" i="3" s="1"/>
  <c r="C45" i="21"/>
  <c r="C45" i="3" s="1"/>
  <c r="D45" i="21"/>
  <c r="D45" i="3" s="1"/>
  <c r="E45" i="21"/>
  <c r="E45" i="3" s="1"/>
  <c r="F45" i="21"/>
  <c r="F45" i="3" s="1"/>
  <c r="C69" i="21"/>
  <c r="C69" i="3" s="1"/>
  <c r="D69" i="21"/>
  <c r="D69" i="3" s="1"/>
  <c r="E69" i="21"/>
  <c r="E69" i="3" s="1"/>
  <c r="F69" i="21"/>
  <c r="F69" i="3" s="1"/>
  <c r="C33" i="21"/>
  <c r="C33" i="3" s="1"/>
  <c r="D33" i="21"/>
  <c r="D33" i="3" s="1"/>
  <c r="E33" i="21"/>
  <c r="E33" i="3" s="1"/>
  <c r="F33" i="21"/>
  <c r="F33" i="3" s="1"/>
  <c r="C21" i="21"/>
  <c r="C21" i="3" s="1"/>
  <c r="D21" i="21"/>
  <c r="D21" i="3" s="1"/>
  <c r="E21" i="21"/>
  <c r="E21" i="3" s="1"/>
  <c r="F21" i="21"/>
  <c r="F21" i="3" s="1"/>
  <c r="C74" i="21"/>
  <c r="C74" i="3" s="1"/>
  <c r="D74" i="21"/>
  <c r="D74" i="3" s="1"/>
  <c r="E74" i="21"/>
  <c r="E74" i="3" s="1"/>
  <c r="F74" i="21"/>
  <c r="F74" i="3" s="1"/>
  <c r="C12" i="21"/>
  <c r="C12" i="3" s="1"/>
  <c r="D12" i="21"/>
  <c r="D12" i="3" s="1"/>
  <c r="E12" i="21"/>
  <c r="E12" i="3" s="1"/>
  <c r="F12" i="21"/>
  <c r="F12" i="3" s="1"/>
  <c r="A12" i="3"/>
  <c r="C53" i="21"/>
  <c r="C53" i="3" s="1"/>
  <c r="D53" i="21"/>
  <c r="D53" i="3" s="1"/>
  <c r="E53" i="21"/>
  <c r="E53" i="3" s="1"/>
  <c r="F53" i="21"/>
  <c r="F53" i="3" s="1"/>
  <c r="C19" i="21"/>
  <c r="C19" i="3" s="1"/>
  <c r="D19" i="21"/>
  <c r="D19" i="3" s="1"/>
  <c r="E19" i="21"/>
  <c r="E19" i="3" s="1"/>
  <c r="F19" i="21"/>
  <c r="F19" i="3" s="1"/>
  <c r="C59" i="21"/>
  <c r="C59" i="3" s="1"/>
  <c r="D59" i="21"/>
  <c r="D59" i="3" s="1"/>
  <c r="E59" i="21"/>
  <c r="E59" i="3" s="1"/>
  <c r="F59" i="21"/>
  <c r="F59" i="3" s="1"/>
  <c r="C11" i="21"/>
  <c r="C11" i="3" s="1"/>
  <c r="D11" i="21"/>
  <c r="D11" i="3" s="1"/>
  <c r="E11" i="21"/>
  <c r="E11" i="3" s="1"/>
  <c r="A11" i="3"/>
  <c r="F11" i="21"/>
  <c r="F11" i="3" s="1"/>
  <c r="C75" i="21"/>
  <c r="C75" i="3" s="1"/>
  <c r="D75" i="21"/>
  <c r="D75" i="3" s="1"/>
  <c r="E75" i="21"/>
  <c r="E75" i="3" s="1"/>
  <c r="F75" i="21"/>
  <c r="F75" i="3" s="1"/>
  <c r="C50" i="21"/>
  <c r="C50" i="3" s="1"/>
  <c r="D50" i="21"/>
  <c r="D50" i="3" s="1"/>
  <c r="E50" i="21"/>
  <c r="E50" i="3" s="1"/>
  <c r="F50" i="21"/>
  <c r="F50" i="3" s="1"/>
  <c r="C46" i="21"/>
  <c r="C46" i="3" s="1"/>
  <c r="D46" i="21"/>
  <c r="D46" i="3" s="1"/>
  <c r="E46" i="21"/>
  <c r="E46" i="3" s="1"/>
  <c r="F46" i="21"/>
  <c r="F46" i="3" s="1"/>
  <c r="C38" i="21"/>
  <c r="C38" i="3" s="1"/>
  <c r="D38" i="21"/>
  <c r="D38" i="3" s="1"/>
  <c r="E38" i="21"/>
  <c r="E38" i="3" s="1"/>
  <c r="F38" i="21"/>
  <c r="F38" i="3" s="1"/>
  <c r="C29" i="21"/>
  <c r="C29" i="3" s="1"/>
  <c r="D29" i="21"/>
  <c r="D29" i="3" s="1"/>
  <c r="E29" i="21"/>
  <c r="E29" i="3" s="1"/>
  <c r="F29" i="21"/>
  <c r="F29" i="3" s="1"/>
  <c r="C25" i="21"/>
  <c r="C25" i="3" s="1"/>
  <c r="D25" i="21"/>
  <c r="D25" i="3" s="1"/>
  <c r="E25" i="21"/>
  <c r="E25" i="3" s="1"/>
  <c r="F25" i="21"/>
  <c r="F25" i="3" s="1"/>
  <c r="C72" i="21"/>
  <c r="C72" i="3" s="1"/>
  <c r="D72" i="21"/>
  <c r="D72" i="3" s="1"/>
  <c r="E72" i="21"/>
  <c r="E72" i="3" s="1"/>
  <c r="F72" i="21"/>
  <c r="F72" i="3" s="1"/>
  <c r="A4" i="3"/>
  <c r="A77" i="3"/>
  <c r="A74" i="3"/>
  <c r="A70" i="3"/>
  <c r="A66" i="3"/>
  <c r="A62" i="3"/>
  <c r="A58" i="3"/>
  <c r="A54" i="3"/>
  <c r="A51" i="3"/>
  <c r="A47" i="3"/>
  <c r="A43" i="3"/>
  <c r="A39" i="3"/>
  <c r="A37" i="3"/>
  <c r="A33" i="3"/>
  <c r="A29" i="3"/>
  <c r="A25" i="3"/>
  <c r="A21" i="3"/>
  <c r="A17" i="3"/>
  <c r="B8" i="21"/>
  <c r="B9" i="21"/>
  <c r="B42" i="21"/>
  <c r="B56" i="21"/>
  <c r="B72" i="21"/>
  <c r="B4" i="21"/>
  <c r="B9" i="3" s="1"/>
  <c r="B18" i="21"/>
  <c r="B24" i="21"/>
  <c r="B25" i="21"/>
  <c r="B26" i="21"/>
  <c r="B27" i="21"/>
  <c r="B28" i="21"/>
  <c r="B29" i="21"/>
  <c r="B35" i="21"/>
  <c r="B36" i="21"/>
  <c r="B18" i="3" s="1"/>
  <c r="B37" i="21"/>
  <c r="B38" i="21"/>
  <c r="B39" i="21"/>
  <c r="B46" i="21"/>
  <c r="B47" i="21"/>
  <c r="B48" i="21"/>
  <c r="B49" i="21"/>
  <c r="B50" i="21"/>
  <c r="B51" i="21"/>
  <c r="B52" i="21"/>
  <c r="B65" i="21"/>
  <c r="B75" i="21"/>
  <c r="B76" i="21"/>
  <c r="B77" i="21"/>
  <c r="B10" i="21"/>
  <c r="B11" i="21"/>
  <c r="B43" i="21"/>
  <c r="B57" i="21"/>
  <c r="B58" i="21"/>
  <c r="B59" i="21"/>
  <c r="B60" i="21"/>
  <c r="B73" i="21"/>
  <c r="B5" i="21"/>
  <c r="B19" i="21"/>
  <c r="B30" i="21"/>
  <c r="B43" i="3" s="1"/>
  <c r="B40" i="21"/>
  <c r="B53" i="21"/>
  <c r="B54" i="21"/>
  <c r="B54" i="3" s="1"/>
  <c r="B66" i="21"/>
  <c r="B78" i="21"/>
  <c r="B12" i="21"/>
  <c r="B44" i="21"/>
  <c r="B61" i="21"/>
  <c r="B62" i="21"/>
  <c r="B74" i="21"/>
  <c r="B6" i="21"/>
  <c r="B20" i="21"/>
  <c r="B21" i="21"/>
  <c r="B22" i="21"/>
  <c r="B31" i="21"/>
  <c r="B32" i="21"/>
  <c r="B33" i="21"/>
  <c r="B67" i="21"/>
  <c r="B68" i="21"/>
  <c r="B79" i="21"/>
  <c r="B69" i="21"/>
  <c r="B13" i="21"/>
  <c r="B14" i="21"/>
  <c r="B15" i="21"/>
  <c r="B45" i="21"/>
  <c r="B63" i="21"/>
  <c r="B64" i="21"/>
  <c r="B7" i="21"/>
  <c r="B23" i="21"/>
  <c r="B34" i="21"/>
  <c r="B41" i="21"/>
  <c r="B55" i="21"/>
  <c r="B70" i="21"/>
  <c r="B71" i="21"/>
  <c r="B80" i="21"/>
  <c r="B16" i="21"/>
  <c r="B79" i="3" s="1"/>
  <c r="B17" i="21"/>
  <c r="B53" i="3" l="1"/>
  <c r="B50" i="3"/>
  <c r="B46" i="3"/>
  <c r="B52" i="3"/>
  <c r="B48" i="3"/>
  <c r="B51" i="3"/>
  <c r="B47" i="3"/>
  <c r="B56" i="3"/>
  <c r="B49" i="3"/>
  <c r="B8" i="3"/>
  <c r="AC8" i="4"/>
  <c r="AH8" i="4"/>
  <c r="AM8" i="4"/>
  <c r="AG8" i="4"/>
  <c r="AL8" i="4"/>
  <c r="AF8" i="4"/>
  <c r="AK8" i="4"/>
  <c r="AE8" i="4"/>
  <c r="AJ8" i="4"/>
  <c r="AD8" i="4"/>
  <c r="AI8" i="4"/>
  <c r="AN8" i="4"/>
  <c r="H18" i="4"/>
  <c r="B69" i="3"/>
  <c r="G18" i="4"/>
  <c r="B76" i="3"/>
  <c r="B59" i="3"/>
  <c r="B38" i="3"/>
  <c r="G10" i="4"/>
  <c r="G12" i="4"/>
  <c r="G17" i="4"/>
  <c r="G15" i="4"/>
  <c r="G11" i="4"/>
  <c r="G16" i="4"/>
  <c r="G8" i="4"/>
  <c r="H8" i="4" s="1"/>
  <c r="G9" i="4"/>
  <c r="G13" i="4"/>
  <c r="G14" i="4"/>
  <c r="B80" i="3"/>
  <c r="B73" i="3"/>
  <c r="B61" i="3"/>
  <c r="B57" i="3"/>
  <c r="B42" i="3"/>
  <c r="B36" i="3"/>
  <c r="B75" i="3"/>
  <c r="B72" i="3"/>
  <c r="B68" i="3"/>
  <c r="B64" i="3"/>
  <c r="B60" i="3"/>
  <c r="B45" i="3"/>
  <c r="B41" i="3"/>
  <c r="B35" i="3"/>
  <c r="B31" i="3"/>
  <c r="B27" i="3"/>
  <c r="B19" i="3"/>
  <c r="B11" i="3"/>
  <c r="B77" i="3"/>
  <c r="B74" i="3"/>
  <c r="B70" i="3"/>
  <c r="B66" i="3"/>
  <c r="B62" i="3"/>
  <c r="B58" i="3"/>
  <c r="B39" i="3"/>
  <c r="B37" i="3"/>
  <c r="B29" i="3"/>
  <c r="B25" i="3"/>
  <c r="B65" i="3"/>
  <c r="B32" i="3"/>
  <c r="B28" i="3"/>
  <c r="B24" i="3"/>
  <c r="B20" i="3"/>
  <c r="B16" i="3"/>
  <c r="B12" i="3"/>
  <c r="B4" i="3"/>
  <c r="B23" i="3"/>
  <c r="B15" i="3"/>
  <c r="B7" i="3"/>
  <c r="B78" i="3"/>
  <c r="B71" i="3"/>
  <c r="B67" i="3"/>
  <c r="B63" i="3"/>
  <c r="B55" i="3"/>
  <c r="B44" i="3"/>
  <c r="B40" i="3"/>
  <c r="B34" i="3"/>
  <c r="B30" i="3"/>
  <c r="B26" i="3"/>
  <c r="B22" i="3"/>
  <c r="B14" i="3"/>
  <c r="B10" i="3"/>
  <c r="B6" i="3"/>
  <c r="B33" i="3"/>
  <c r="B21" i="3"/>
  <c r="B17" i="3"/>
  <c r="B13" i="3"/>
  <c r="B5" i="3"/>
  <c r="Q3" i="49"/>
  <c r="Q4" i="49"/>
  <c r="Q5" i="49"/>
  <c r="Q6" i="49"/>
  <c r="Q7" i="49"/>
  <c r="Q8" i="49"/>
  <c r="Q9" i="49"/>
  <c r="Q10" i="49"/>
  <c r="Q11" i="49"/>
  <c r="Q12" i="49"/>
  <c r="Q2" i="49"/>
  <c r="I18" i="4" l="1"/>
  <c r="H17" i="4"/>
  <c r="S4" i="3"/>
  <c r="B4" i="29"/>
  <c r="B5" i="29"/>
  <c r="B6" i="29"/>
  <c r="B7" i="29"/>
  <c r="B8" i="29"/>
  <c r="B9" i="29"/>
  <c r="B10" i="29"/>
  <c r="B11" i="29"/>
  <c r="B12" i="29"/>
  <c r="B13" i="29"/>
  <c r="B14" i="29"/>
  <c r="B3" i="29"/>
  <c r="I17" i="4" l="1"/>
  <c r="D4" i="45"/>
  <c r="C3" i="29" l="1"/>
  <c r="S28" i="3"/>
  <c r="S26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9" i="3"/>
  <c r="S8" i="3"/>
  <c r="S7" i="3"/>
  <c r="S6" i="3"/>
  <c r="S5" i="3"/>
  <c r="C4" i="29" l="1"/>
  <c r="C5" i="29" l="1"/>
  <c r="C6" i="29" l="1"/>
  <c r="C7" i="29" s="1"/>
  <c r="C8" i="29" s="1"/>
  <c r="C9" i="29" l="1"/>
  <c r="C10" i="29" l="1"/>
  <c r="C11" i="29" l="1"/>
  <c r="C12" i="29" l="1"/>
  <c r="C13" i="29" l="1"/>
  <c r="C14" i="29" l="1"/>
  <c r="H12" i="4" l="1"/>
  <c r="I12" i="4" l="1"/>
  <c r="H13" i="4"/>
  <c r="H14" i="4"/>
  <c r="H9" i="4"/>
  <c r="H11" i="4"/>
  <c r="H10" i="4"/>
  <c r="I14" i="4" l="1"/>
  <c r="I11" i="4"/>
  <c r="I9" i="4"/>
  <c r="H16" i="4"/>
  <c r="I10" i="4"/>
  <c r="I8" i="4"/>
  <c r="H15" i="4"/>
  <c r="I13" i="4"/>
  <c r="I15" i="4" l="1"/>
  <c r="I16" i="4"/>
</calcChain>
</file>

<file path=xl/sharedStrings.xml><?xml version="1.0" encoding="utf-8"?>
<sst xmlns="http://schemas.openxmlformats.org/spreadsheetml/2006/main" count="2210" uniqueCount="274">
  <si>
    <t>Datos reales</t>
  </si>
  <si>
    <t>Feb</t>
  </si>
  <si>
    <t>Mar</t>
  </si>
  <si>
    <t>May</t>
  </si>
  <si>
    <t>Jun</t>
  </si>
  <si>
    <t>Jul</t>
  </si>
  <si>
    <t>Sep</t>
  </si>
  <si>
    <t>Oct</t>
  </si>
  <si>
    <t>Nov</t>
  </si>
  <si>
    <t>Total</t>
  </si>
  <si>
    <t>Indicadores</t>
  </si>
  <si>
    <t>Unidad Medida</t>
  </si>
  <si>
    <t>Ene</t>
  </si>
  <si>
    <t>Abr</t>
  </si>
  <si>
    <t>Ago</t>
  </si>
  <si>
    <t>Dic</t>
  </si>
  <si>
    <t>CMI</t>
  </si>
  <si>
    <t>Unidad de Medida</t>
  </si>
  <si>
    <t>Real</t>
  </si>
  <si>
    <t>Objetivo</t>
  </si>
  <si>
    <t>% S/ Objetivo</t>
  </si>
  <si>
    <t>Alerta</t>
  </si>
  <si>
    <t>Aprendizaje y Crecimiento</t>
  </si>
  <si>
    <t>Cumplimiento de la Intermediación Crediticia Presupuestada</t>
  </si>
  <si>
    <t>Cumplimiento del Costo de Fondo Presupuestado</t>
  </si>
  <si>
    <t>Cumplimiento del Rendimiento de la Cartera de Crédito Presupuestada</t>
  </si>
  <si>
    <t>Cumplimiento del Resultado Neto</t>
  </si>
  <si>
    <t>Cumplimiento ROA</t>
  </si>
  <si>
    <t>Cumplimiento ROE</t>
  </si>
  <si>
    <t>Eficiencia en la colocacion de SPV</t>
  </si>
  <si>
    <t>Eficiencia en la colocacion de Pago Proveedores</t>
  </si>
  <si>
    <t>Eficiencia en la colocacion de Domiciliacion de pagos</t>
  </si>
  <si>
    <t>Incremento de crosselling</t>
  </si>
  <si>
    <t>Eficacia en la captacion de clientes</t>
  </si>
  <si>
    <t>Disminuir menciones negativas en redes sociales</t>
  </si>
  <si>
    <t>Mejora de la Rentabilidad del Cliente promedio de banco activo vs Peer Group</t>
  </si>
  <si>
    <t>Cumplimiento GANTT proyectos</t>
  </si>
  <si>
    <t>Disminución de tiempos de respuestas clientes externos (procesos claves estratégicos)</t>
  </si>
  <si>
    <t>Creación del Manual de Procesos Internos Banco Activo</t>
  </si>
  <si>
    <t>Metas</t>
  </si>
  <si>
    <t xml:space="preserve">Mantener o Reducir la Morosidad </t>
  </si>
  <si>
    <t>VP</t>
  </si>
  <si>
    <t>Capital Humano</t>
  </si>
  <si>
    <t>Cumplimiento del Presupuesto del área</t>
  </si>
  <si>
    <t>Infraestructura</t>
  </si>
  <si>
    <t>Operaciones</t>
  </si>
  <si>
    <t>Cumplimiento del presupuesto de remesa de valores</t>
  </si>
  <si>
    <t>Cumplimiento del Presupuesto del área (no incluye transporte de valores)</t>
  </si>
  <si>
    <t>Seguridad</t>
  </si>
  <si>
    <t>Participación de Seguridad en Riesgo reputacional- financiero de los clientes antes situaciones de fraude o robo de información</t>
  </si>
  <si>
    <t>Auditoría Interna</t>
  </si>
  <si>
    <t>Cumplimiento de los planes de auditoria interna y de sistema para mantener la continuidad de negocios en captaciones de clientes y cartera de crédito</t>
  </si>
  <si>
    <t>Consultoría Jurídica</t>
  </si>
  <si>
    <t>Diseño conceptual de nuevos productos y servicios</t>
  </si>
  <si>
    <t>Eficacia en Asesorías Jurídicas relacionadas al desarrollo y mejoras de productos y servicios.</t>
  </si>
  <si>
    <t>Monto Salvado y Monto Recuperado por recuperadoras externas / Monto Total enviados a recuperadoras externas</t>
  </si>
  <si>
    <t>Crédito, Canales y Medios de Pago</t>
  </si>
  <si>
    <t>Cumplimiento con los tiempos de cobro de penalidad de facturación y reciprocidad</t>
  </si>
  <si>
    <t>Cumplimiento del presupuesto de gastos operativos (Credicard)</t>
  </si>
  <si>
    <t>Cumplimiento del presupuesto de ingresos operativos (Credicard)</t>
  </si>
  <si>
    <t>Cumplimiento del Presupuesto del área (no incluye Credicard)</t>
  </si>
  <si>
    <t>Mantener o Reducir la Morosidad de TDC</t>
  </si>
  <si>
    <t>Mantener o Reducir la Morosidad Total Banco</t>
  </si>
  <si>
    <t>Finanzas</t>
  </si>
  <si>
    <t>Cumplimiento del Presupuesto de la áreas</t>
  </si>
  <si>
    <t>Cumplimiento del presupuesto del Ingreso por inversiones en titulos valores</t>
  </si>
  <si>
    <t>Mantener las desviaciones del presupuesto de captaciones en un rango mayor al 95%</t>
  </si>
  <si>
    <t>Mantener las desviaciones del presupuesto de la cartera de créditos en un rango mayor al 95%</t>
  </si>
  <si>
    <t>Mantener las modificaciones de presupuesto solo con justificaciones de entes de gobierno corporativo</t>
  </si>
  <si>
    <t>Mantener el costo de fondo de las Captaciones de DPF y Depositos temporales por debajo del promedio del sistema</t>
  </si>
  <si>
    <t>Negocios</t>
  </si>
  <si>
    <t>Cumplimiento del rendimiento de la cartera de credito presupuestado</t>
  </si>
  <si>
    <t>Planificación Estratégica e Innovación</t>
  </si>
  <si>
    <t>Cumplimiento del Presupuesto del área (No incluye Gantt de Proyectos)</t>
  </si>
  <si>
    <t>Cumplimiento del presupuesto de los proyectos del Gantt</t>
  </si>
  <si>
    <t>UAIR</t>
  </si>
  <si>
    <t>"Parametrización de los esquemas de riesgo de créditos y sus aportes a comités de liquidación"</t>
  </si>
  <si>
    <t>Gestión de las alertas que afecten el riesgo mercado, liquidez y reputacional de la institución</t>
  </si>
  <si>
    <t>Cumplimiento de los indicadores de liquidez (primaria y secundaria) por encima de lo esperado</t>
  </si>
  <si>
    <t>Satisfacción del cliente externo por encima de la meta establecida por junta directiva</t>
  </si>
  <si>
    <t xml:space="preserve">Cumplimiento de la planificación de las actividades de fortalecimiento de imagen de Banco Activo a clientes externos </t>
  </si>
  <si>
    <t>Aceptación del cliente externo con respecto a las oficinas y sedes administrativas (incluir en la encuesta de satisfacción del cliente externo)</t>
  </si>
  <si>
    <t>Calidad de servicio de cliente externo (llamadas atendidas y solucionadas)</t>
  </si>
  <si>
    <t>Calidad de servicio de cliente interno (llamadas atendidas y solucionadas)</t>
  </si>
  <si>
    <t>Cantidad de expedientes con errores = 0</t>
  </si>
  <si>
    <t>Cumplimiento de la meta estimada por junta directiva de la mejora mínima estimada de cliente externo</t>
  </si>
  <si>
    <t>Disminución de los incidentes de aperturas de oficina por personal impuntual</t>
  </si>
  <si>
    <t>Efectividad en la atención de clientes por parte de la gerencia de prevención de fraudes</t>
  </si>
  <si>
    <t>Mejora de la Satisfacción Cliente Externo a través del cierre de brechas detectadas en Oficinas Meta 90%</t>
  </si>
  <si>
    <t>Eficacia en consultas atendidas a Canales de Venta</t>
  </si>
  <si>
    <t>Disminuir menciones negativas en redes sociales en cuanto a funcionamiento de productos del banco</t>
  </si>
  <si>
    <t xml:space="preserve">Eficiencia en la colocación de los productos estratégicos </t>
  </si>
  <si>
    <t>Satisfacción del cliente externo por encima de la meta establecida por junta directiva en cuanto a la aceptación de los productos de la Vicepresidencia</t>
  </si>
  <si>
    <t>Disminuir la cantidad de POS sin facturar</t>
  </si>
  <si>
    <t>Mejora en los procesos del producto</t>
  </si>
  <si>
    <t>Creación de estudio de segmentación de clientes para aportar información a los canales de venta para incremento de crosselling</t>
  </si>
  <si>
    <t>Eficiencia en la colocación de productos Estratégicos</t>
  </si>
  <si>
    <t>Satisfacción del cliente externo por encima de la meta establecida por junta directiva en cuanto a la aceptación de los productos</t>
  </si>
  <si>
    <t>Actualización o modificaciones realizadas solicitadas a los planes contigencia</t>
  </si>
  <si>
    <t>Creación de los Manuales Operativos Medulares de las gerencias de la VP</t>
  </si>
  <si>
    <t>Reducción del tiempo de respuesta del proceso de captación de personal</t>
  </si>
  <si>
    <t>Jerarquización y atención de Fallas atendidas a tiempo / Fallas reportadas</t>
  </si>
  <si>
    <t>Eficiencia en el stock (almacen) de Papel valor (tdd, libreta,chequeras)</t>
  </si>
  <si>
    <t>Eficiencia de atención en las solicitudes del personal interno (información recibida de Help Desk)</t>
  </si>
  <si>
    <t>Efectividad de atención de requerimientos del cliente interno por parte de la gerencia de Seguridad de la Información</t>
  </si>
  <si>
    <t>Cumplimiento de los planes de auditoria interna y de sistema para mantener la continuidad de negocios y cartera de crédito</t>
  </si>
  <si>
    <t>Eficacia de atencion de consultas legales recibidas por parte de los clientes internos</t>
  </si>
  <si>
    <t>Eficacia en atención de respuestas de Entes gubernamentales</t>
  </si>
  <si>
    <t>Eficacia en la atención de solicitud de contratos</t>
  </si>
  <si>
    <t>Cumplimiento en los acuerdos de servicio con las áreas receptoras de información</t>
  </si>
  <si>
    <t>Eficacia en los tiempos de respuesta de análisis de crédito</t>
  </si>
  <si>
    <t>Eficiencia de análisis de credito</t>
  </si>
  <si>
    <t>Calidad de los análisis de crédito</t>
  </si>
  <si>
    <t>Cumplimiento en los acuerdos de servicio de los procesos de Finanzas</t>
  </si>
  <si>
    <t>Cumplimiento en los tiempos establecidos de los requerimientos por parte de gestión de la demanda</t>
  </si>
  <si>
    <t>Productividad Trabajador Banco Activo vs. Competencia (Entrega de Benchmarking a tiempo)</t>
  </si>
  <si>
    <t>Eficacia de charlas estratégicas realizadas</t>
  </si>
  <si>
    <t>Seguimiento constante del Plan de Contingencia y reducción de los índices de concentración</t>
  </si>
  <si>
    <t>Entrega de reportes de riesgo de mercado y de liquidez</t>
  </si>
  <si>
    <t>Detección de incidentes relacionados con la contigencia financiera y disminución de los mismos</t>
  </si>
  <si>
    <t>Aceptación en encuestas de cliente interno por encima de la meta propuesta por Junta Directiva</t>
  </si>
  <si>
    <t>Cumplimiento de la mejora establecida en el desempeño de evaluación de los trabajadores del Banco</t>
  </si>
  <si>
    <t>Cumplimiento del Personal Capacitado presupuestado</t>
  </si>
  <si>
    <t>Eficacia de Charlas de formación con los valores de sinergía, empatía, tranajo en equipo, logro personal enfocadas a la fidelización del personal con la organización</t>
  </si>
  <si>
    <t>Cumplimiento de la meta estimada por junta directiva de la mejora mínima estimada de cliente interno</t>
  </si>
  <si>
    <t>Cumplimiento de la mejora establecida en la encuesta de satisfacción de personal</t>
  </si>
  <si>
    <t>Cumplimiento de la mejora establecida en el desempeño de evaluación de los trabajadores del área</t>
  </si>
  <si>
    <t>Personal Capacitado en Procesos Medulares de los productos insignia del plan estratégico 2017</t>
  </si>
  <si>
    <t>Cumplimiento de los acuerdos de servicio de la organización por parte de la gerencia de atención al cliente</t>
  </si>
  <si>
    <t>Cumplimiento de la disponibilidad de servicios de TI (herramienta Zabbix)</t>
  </si>
  <si>
    <t>Cumplimiento en los acuerdos de servicio con las áreas receptoras de información (cierre de brechas y resultados de informes de auditoria)</t>
  </si>
  <si>
    <t>Comunicaciones efectivas de productos (información mensual de productos)</t>
  </si>
  <si>
    <t>Comunicaciones efectivas de seguimiento del plan estratégico</t>
  </si>
  <si>
    <t>Seleccionar Vp</t>
  </si>
  <si>
    <t>Indicador</t>
  </si>
  <si>
    <t>Perspectiva</t>
  </si>
  <si>
    <t>Bs.</t>
  </si>
  <si>
    <t>Unidad</t>
  </si>
  <si>
    <t>%</t>
  </si>
  <si>
    <t>Tiempo / Unidad</t>
  </si>
  <si>
    <t>Tipo Alerta</t>
  </si>
  <si>
    <t>Alerta verde   &gt;</t>
  </si>
  <si>
    <t>Introducir valores entre 0% y 100%</t>
  </si>
  <si>
    <t>Alerta amarilla   &gt;</t>
  </si>
  <si>
    <t>Alerta roja   &lt;</t>
  </si>
  <si>
    <t>Por Definir (UAIR)</t>
  </si>
  <si>
    <t>Objetivo Estratégico</t>
  </si>
  <si>
    <t>Unidad de medida</t>
  </si>
  <si>
    <t>Reducir la concentración de clientes</t>
  </si>
  <si>
    <t>Cumplimiento de la Cartera de Crédito Presupuestada</t>
  </si>
  <si>
    <t>MM Bs.</t>
  </si>
  <si>
    <t>Cumplimiento de Captaciones al Público</t>
  </si>
  <si>
    <t xml:space="preserve">Perspectiva </t>
  </si>
  <si>
    <t>Fecha de Compromiso</t>
  </si>
  <si>
    <t>Fase del Proyecto o Requerimiento</t>
  </si>
  <si>
    <t>Real (%)</t>
  </si>
  <si>
    <t>Procesos</t>
  </si>
  <si>
    <t>Financiera</t>
  </si>
  <si>
    <t>Clientes</t>
  </si>
  <si>
    <t>Crecimiento Sostenido del Negocio</t>
  </si>
  <si>
    <t>Mayor Eficiencia Financiera</t>
  </si>
  <si>
    <t>Eficacia en la atención de Fallas atendidas a tiempo</t>
  </si>
  <si>
    <t>Cumplimiento de los planes de auditoria interna y de sistema</t>
  </si>
  <si>
    <t>Cumplimiento en los tiempos establecidos de los requerimientos de gestión de la demanda</t>
  </si>
  <si>
    <t>Mantener las desviaciones del presupuesto de captaciones en un rango menor al 5%</t>
  </si>
  <si>
    <t>Mantener las desviaciones del presupuesto de la cartera de créditos en un rango menor al 5%</t>
  </si>
  <si>
    <t>Satisfacción del cliente externo por encima de la meta establecida</t>
  </si>
  <si>
    <t>Cumplimiento de la planificación de las actividades de fortalecimiento de imagen de Banco Activo a clientes</t>
  </si>
  <si>
    <t>Eficacia de atención de las llamadas a tiempo de cliente externo</t>
  </si>
  <si>
    <t>Eficacia de atención de las llamadas a tiempo de cliente interno</t>
  </si>
  <si>
    <t>Cumplimiento de la meta estimada de la mejora mínima estimada de cliente externo</t>
  </si>
  <si>
    <t>Cierre de brechas detectadas por auditorías mayor al 90%</t>
  </si>
  <si>
    <t>Eficacia en la captación de clientes</t>
  </si>
  <si>
    <t>Satisfacción del cliente externo por encima de la meta establecida en aceptación de productos</t>
  </si>
  <si>
    <t>Actualizaciones o modificaciones realizadas solicitadas a los planes contigencia</t>
  </si>
  <si>
    <t>Aceptación en encuestas de cliente interno por encima de la meta propuesta</t>
  </si>
  <si>
    <t>Satisfacción del cliente interno por encima de la meta establecida</t>
  </si>
  <si>
    <t>Incrementar la Productividad del empleado Banco Activo</t>
  </si>
  <si>
    <t>Detectar Procesos Estratégicos y reducir su tiempo de respuesta</t>
  </si>
  <si>
    <t>Hacer Crecer la Rentabilidad</t>
  </si>
  <si>
    <t>Garantizar Indicadores de rentabilidad</t>
  </si>
  <si>
    <t>Garantizar la calidad de servicio</t>
  </si>
  <si>
    <t>Mejorar el MFB por Cliente</t>
  </si>
  <si>
    <t>Afianzar la cadena de valor y mejorar el cruce de productos</t>
  </si>
  <si>
    <t>Captar nuevos clientes</t>
  </si>
  <si>
    <t>Generar la mayor satisfacción posible</t>
  </si>
  <si>
    <t>Capacitar el personal</t>
  </si>
  <si>
    <t>Mejorar la comunicación</t>
  </si>
  <si>
    <t>Generar capacidad tecnológica</t>
  </si>
  <si>
    <t>Mejorar el desempeño del personal</t>
  </si>
  <si>
    <t>Retener al personal</t>
  </si>
  <si>
    <t>Cumplimiento del Headcount de Banco Activo</t>
  </si>
  <si>
    <t>Desarrollar y culminar el portafolio de proyectos en un 100%</t>
  </si>
  <si>
    <t>Descripción - Herramienta</t>
  </si>
  <si>
    <t>Presupuesto</t>
  </si>
  <si>
    <t>Benchmarking</t>
  </si>
  <si>
    <t>Seg. Auditorías</t>
  </si>
  <si>
    <t>Seguimiento Canales</t>
  </si>
  <si>
    <t>Resumen de Cifras</t>
  </si>
  <si>
    <t>Auxiliar de Crédito</t>
  </si>
  <si>
    <t>DPF - Benchmarking</t>
  </si>
  <si>
    <t>Data Help Desk</t>
  </si>
  <si>
    <t>Data IVR</t>
  </si>
  <si>
    <t>Por definir (Herramienta SCOE)</t>
  </si>
  <si>
    <t>Información Prev. De Fraudes</t>
  </si>
  <si>
    <t>Información Consul. Jur.</t>
  </si>
  <si>
    <t>Rentabilidad POS</t>
  </si>
  <si>
    <t>Por definir (meta clientes)</t>
  </si>
  <si>
    <t>Por definir (Crosselling )</t>
  </si>
  <si>
    <t>Por Definir (Satisfacción Cliente- Productos/Servicios)</t>
  </si>
  <si>
    <t>Por Definir (Data UAIR)</t>
  </si>
  <si>
    <t>Por Definir (Data Cap. Hum)</t>
  </si>
  <si>
    <t>Manual de Procesos*</t>
  </si>
  <si>
    <t>Disminución de tiempos de respuestas clientes externos</t>
  </si>
  <si>
    <t>Actualización Manual de Procesos*</t>
  </si>
  <si>
    <t>Por Definir</t>
  </si>
  <si>
    <t>Seg. Esquema Incentivo Créditos</t>
  </si>
  <si>
    <t>Cumplimiento de la disponibilidad de servicios de TI</t>
  </si>
  <si>
    <t>Por Definir (herramienta Zabbix)</t>
  </si>
  <si>
    <t>Por Definir (Evaluación de desempeño)</t>
  </si>
  <si>
    <t>Director Responsable</t>
  </si>
  <si>
    <t>VP Responsable</t>
  </si>
  <si>
    <t>Co-responsable</t>
  </si>
  <si>
    <t>Por Definir (Data Medios de pago)</t>
  </si>
  <si>
    <t>Ficha de Gestiòn</t>
  </si>
  <si>
    <t>Vp</t>
  </si>
  <si>
    <t>Cant. Indicadores</t>
  </si>
  <si>
    <t>Directores</t>
  </si>
  <si>
    <t>Jose Antonio Oliveros</t>
  </si>
  <si>
    <t>Norman Yepez</t>
  </si>
  <si>
    <t>Giancarlo Pietri</t>
  </si>
  <si>
    <t>Alejandro Montenegro</t>
  </si>
  <si>
    <t>Miguel Archila</t>
  </si>
  <si>
    <t>Zonia Oliveros</t>
  </si>
  <si>
    <t>Codigo</t>
  </si>
  <si>
    <t>Cumplimiento de la mejora en el desempeño de evaluación de los trabajadores del Banco</t>
  </si>
  <si>
    <t>Etiquetas de fila</t>
  </si>
  <si>
    <t>CAH</t>
  </si>
  <si>
    <t>AUI</t>
  </si>
  <si>
    <t>CJR</t>
  </si>
  <si>
    <t>CMP</t>
  </si>
  <si>
    <t>FIN</t>
  </si>
  <si>
    <t>INF</t>
  </si>
  <si>
    <t>NEG</t>
  </si>
  <si>
    <t>OPR</t>
  </si>
  <si>
    <t>PEI</t>
  </si>
  <si>
    <t>SEG</t>
  </si>
  <si>
    <t>UAI</t>
  </si>
  <si>
    <t>vp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</si>
  <si>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</si>
  <si>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</si>
  <si>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</si>
  <si>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</si>
  <si>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</si>
  <si>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</si>
  <si>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</si>
  <si>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</si>
  <si>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</si>
  <si>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</si>
  <si>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</si>
  <si>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</si>
  <si>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Miles de Bs.</t>
  </si>
  <si>
    <t/>
  </si>
  <si>
    <t>ACTIVO</t>
  </si>
  <si>
    <t>SAIF</t>
  </si>
  <si>
    <t>% Variación</t>
  </si>
  <si>
    <t>Meta</t>
  </si>
  <si>
    <t>Libro Bench Presentación</t>
  </si>
  <si>
    <t>Cumplir con la morosidad presupuestada</t>
  </si>
  <si>
    <t>Productividad Trabajador Banco Activo vs. Competencia</t>
  </si>
  <si>
    <t>Miles de Bs. / Persona</t>
  </si>
  <si>
    <t>Información Infraestructura</t>
  </si>
  <si>
    <t>Por Definir (Seguimiento Gantt Proyectos)</t>
  </si>
  <si>
    <t>Por Definir (Entrega Reportes Planif. Estrateg.)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</si>
</sst>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\ _€_-;\-* #,##0.00\ _€_-;_-* &quot;-&quot;??\ _€_-;_-@_-"/>
    <numFmt numFmtId="165" formatCode="#,##0.0"/>
    <numFmt numFmtId="166" formatCode="0.0%"/>
    <numFmt numFmtId="168" formatCode="_-* #,##0\ _€_-;\-* #,##0\ _€_-;_-* &quot;-&quot;??\ _€_-;_-@_-"/>
    <numFmt numFmtId="169" formatCode="_-* #,##0.0\ _€_-;\-* #,##0.0\ _€_-;_-* &quot;-&quot;??\ _€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20"/>
      <color theme="1" tint="0.499984740745262"/>
      <name val="Calibri"/>
      <family val="2"/>
      <scheme val="minor"/>
    </font>
    <font>
      <sz val="12"/>
      <color rgb="FF002060"/>
      <name val="Calibri"/>
      <family val="2"/>
      <scheme val="minor"/>
    </font>
    <font>
      <sz val="8"/>
      <name val="Arial"/>
      <family val="2"/>
    </font>
    <font>
      <b/>
      <sz val="12"/>
      <color theme="9" tint="-0.24997711111789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2"/>
      <color theme="3"/>
      <name val="Calibri"/>
      <family val="2"/>
      <scheme val="minor"/>
    </font>
    <font>
      <sz val="36"/>
      <color theme="1"/>
      <name val="Calibri"/>
      <family val="2"/>
    </font>
    <font>
      <sz val="16"/>
      <color indexed="58"/>
      <name val="Calibri"/>
      <family val="2"/>
    </font>
    <font>
      <sz val="16"/>
      <color indexed="23"/>
      <name val="Arial"/>
      <family val="2"/>
    </font>
    <font>
      <sz val="16"/>
      <color theme="1"/>
      <name val="Calibri"/>
      <family val="2"/>
    </font>
    <font>
      <b/>
      <sz val="10"/>
      <name val="Trebuchet MS"/>
      <family val="2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4882"/>
        <bgColor indexed="64"/>
      </patternFill>
    </fill>
    <fill>
      <patternFill patternType="solid">
        <fgColor theme="8" tint="0.79998168889431442"/>
        <bgColor indexed="64"/>
      </patternFill>
    </fill>
    <fill>
      <gradientFill degree="270">
        <stop position="0">
          <color theme="0"/>
        </stop>
        <stop position="1">
          <color theme="8"/>
        </stop>
      </gradientFill>
    </fill>
    <fill>
      <gradientFill degree="270">
        <stop position="0">
          <color theme="0"/>
        </stop>
        <stop position="1">
          <color theme="8" tint="-0.49803155613879818"/>
        </stop>
      </gradient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theme="8" tint="-0.24994659260841701"/>
      </left>
      <right style="medium">
        <color theme="8" tint="-0.24994659260841701"/>
      </right>
      <top style="medium">
        <color theme="8" tint="-0.24994659260841701"/>
      </top>
      <bottom style="medium">
        <color theme="8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/>
      <bottom/>
      <diagonal/>
    </border>
    <border>
      <left/>
      <right style="thin">
        <color indexed="23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</borders>
  <cellStyleXfs count="5">
    <xf numFmtId="0" fontId="0" fillId="0" borderId="0"/>
    <xf numFmtId="0" fontId="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64">
    <xf numFmtId="0" fontId="0" fillId="0" borderId="0" xfId="0"/>
    <xf numFmtId="0" fontId="0" fillId="0" borderId="2" xfId="0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165" fontId="3" fillId="0" borderId="3" xfId="0" applyNumberFormat="1" applyFont="1" applyBorder="1" applyAlignment="1" applyProtection="1">
      <alignment horizontal="center"/>
      <protection hidden="1"/>
    </xf>
    <xf numFmtId="0" fontId="2" fillId="0" borderId="0" xfId="0" applyFont="1"/>
    <xf numFmtId="0" fontId="0" fillId="0" borderId="0" xfId="0" applyAlignment="1">
      <alignment horizontal="center"/>
    </xf>
    <xf numFmtId="0" fontId="4" fillId="4" borderId="0" xfId="0" applyFont="1" applyFill="1" applyAlignment="1" applyProtection="1">
      <alignment horizontal="center" vertical="center" wrapText="1"/>
    </xf>
    <xf numFmtId="0" fontId="3" fillId="3" borderId="0" xfId="0" applyFont="1" applyFill="1" applyAlignment="1" applyProtection="1">
      <alignment horizontal="center" vertical="center" wrapText="1"/>
    </xf>
    <xf numFmtId="0" fontId="8" fillId="0" borderId="0" xfId="0" applyFont="1"/>
    <xf numFmtId="0" fontId="0" fillId="0" borderId="2" xfId="0" applyFill="1" applyBorder="1" applyProtection="1">
      <protection locked="0"/>
    </xf>
    <xf numFmtId="0" fontId="9" fillId="0" borderId="0" xfId="0" applyFont="1"/>
    <xf numFmtId="0" fontId="10" fillId="0" borderId="0" xfId="0" applyFont="1"/>
    <xf numFmtId="0" fontId="0" fillId="0" borderId="2" xfId="0" applyFill="1" applyBorder="1" applyAlignment="1" applyProtection="1">
      <alignment wrapText="1"/>
      <protection locked="0"/>
    </xf>
    <xf numFmtId="17" fontId="12" fillId="0" borderId="0" xfId="0" applyNumberFormat="1" applyFont="1" applyFill="1" applyBorder="1" applyAlignment="1" applyProtection="1">
      <alignment horizontal="center" vertical="center"/>
      <protection hidden="1"/>
    </xf>
    <xf numFmtId="17" fontId="13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4" xfId="0" applyFill="1" applyBorder="1" applyAlignment="1" applyProtection="1">
      <alignment wrapText="1"/>
      <protection locked="0"/>
    </xf>
    <xf numFmtId="165" fontId="3" fillId="0" borderId="6" xfId="0" applyNumberFormat="1" applyFont="1" applyBorder="1" applyAlignment="1" applyProtection="1">
      <alignment horizontal="center"/>
      <protection hidden="1"/>
    </xf>
    <xf numFmtId="3" fontId="3" fillId="2" borderId="4" xfId="0" applyNumberFormat="1" applyFont="1" applyFill="1" applyBorder="1" applyAlignment="1" applyProtection="1">
      <alignment horizontal="center"/>
      <protection locked="0"/>
    </xf>
    <xf numFmtId="0" fontId="7" fillId="7" borderId="7" xfId="0" applyFont="1" applyFill="1" applyBorder="1" applyAlignment="1" applyProtection="1">
      <alignment horizontal="center" vertical="center"/>
      <protection hidden="1"/>
    </xf>
    <xf numFmtId="0" fontId="14" fillId="8" borderId="8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/>
    <xf numFmtId="0" fontId="19" fillId="0" borderId="1" xfId="0" applyFont="1" applyFill="1" applyBorder="1" applyAlignment="1" applyProtection="1">
      <alignment horizontal="center" vertical="center"/>
      <protection locked="0" hidden="1"/>
    </xf>
    <xf numFmtId="9" fontId="18" fillId="0" borderId="1" xfId="3" applyFont="1" applyFill="1" applyBorder="1" applyAlignment="1" applyProtection="1">
      <alignment horizontal="center" vertical="center"/>
      <protection locked="0" hidden="1"/>
    </xf>
    <xf numFmtId="0" fontId="21" fillId="0" borderId="1" xfId="0" applyFont="1" applyFill="1" applyBorder="1" applyAlignment="1" applyProtection="1">
      <alignment horizontal="center" vertical="center"/>
      <protection locked="0" hidden="1"/>
    </xf>
    <xf numFmtId="0" fontId="21" fillId="0" borderId="17" xfId="0" applyFont="1" applyFill="1" applyBorder="1" applyAlignment="1" applyProtection="1">
      <alignment horizontal="center" vertical="center"/>
      <protection locked="0" hidden="1"/>
    </xf>
    <xf numFmtId="9" fontId="18" fillId="0" borderId="17" xfId="3" applyFont="1" applyFill="1" applyBorder="1" applyAlignment="1" applyProtection="1">
      <alignment horizontal="center" vertical="center"/>
      <protection locked="0" hidden="1"/>
    </xf>
    <xf numFmtId="0" fontId="22" fillId="11" borderId="21" xfId="0" applyFont="1" applyFill="1" applyBorder="1" applyAlignment="1">
      <alignment horizontal="center" vertical="center" wrapText="1" readingOrder="1"/>
    </xf>
    <xf numFmtId="0" fontId="22" fillId="11" borderId="22" xfId="0" applyFont="1" applyFill="1" applyBorder="1" applyAlignment="1">
      <alignment horizontal="center" vertical="center" wrapText="1" readingOrder="1"/>
    </xf>
    <xf numFmtId="0" fontId="0" fillId="0" borderId="0" xfId="0" applyBorder="1"/>
    <xf numFmtId="0" fontId="22" fillId="11" borderId="0" xfId="0" applyFont="1" applyFill="1" applyBorder="1" applyAlignment="1">
      <alignment horizontal="center" vertical="center" wrapText="1" readingOrder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12" borderId="0" xfId="0" applyFill="1"/>
    <xf numFmtId="3" fontId="0" fillId="0" borderId="0" xfId="0" applyNumberFormat="1"/>
    <xf numFmtId="10" fontId="3" fillId="2" borderId="4" xfId="3" applyNumberFormat="1" applyFont="1" applyFill="1" applyBorder="1" applyAlignment="1" applyProtection="1">
      <alignment horizontal="center"/>
      <protection locked="0"/>
    </xf>
    <xf numFmtId="168" fontId="3" fillId="2" borderId="4" xfId="4" applyNumberFormat="1" applyFont="1" applyFill="1" applyBorder="1" applyAlignment="1" applyProtection="1">
      <alignment horizontal="center"/>
      <protection locked="0"/>
    </xf>
    <xf numFmtId="166" fontId="3" fillId="2" borderId="4" xfId="3" applyNumberFormat="1" applyFont="1" applyFill="1" applyBorder="1" applyAlignment="1" applyProtection="1">
      <alignment horizontal="center"/>
      <protection locked="0"/>
    </xf>
    <xf numFmtId="164" fontId="3" fillId="2" borderId="4" xfId="4" applyFont="1" applyFill="1" applyBorder="1" applyAlignment="1" applyProtection="1">
      <alignment horizontal="center"/>
      <protection locked="0"/>
    </xf>
    <xf numFmtId="4" fontId="3" fillId="2" borderId="4" xfId="0" applyNumberFormat="1" applyFont="1" applyFill="1" applyBorder="1" applyAlignment="1" applyProtection="1">
      <alignment horizontal="center"/>
      <protection locked="0"/>
    </xf>
    <xf numFmtId="0" fontId="20" fillId="0" borderId="13" xfId="0" applyFont="1" applyBorder="1" applyAlignment="1" applyProtection="1">
      <alignment horizontal="center" vertical="center" wrapText="1"/>
    </xf>
    <xf numFmtId="0" fontId="20" fillId="0" borderId="14" xfId="0" applyFont="1" applyBorder="1" applyAlignment="1" applyProtection="1">
      <alignment horizontal="center" vertical="center" wrapText="1"/>
    </xf>
    <xf numFmtId="0" fontId="20" fillId="0" borderId="15" xfId="0" applyFont="1" applyBorder="1" applyAlignment="1" applyProtection="1">
      <alignment horizontal="center" vertical="center" wrapText="1"/>
    </xf>
    <xf numFmtId="0" fontId="20" fillId="0" borderId="16" xfId="0" applyFont="1" applyBorder="1" applyAlignment="1" applyProtection="1">
      <alignment horizontal="center" vertical="center" wrapText="1"/>
    </xf>
    <xf numFmtId="0" fontId="20" fillId="0" borderId="18" xfId="0" applyFont="1" applyBorder="1" applyAlignment="1" applyProtection="1">
      <alignment horizontal="center" vertical="center" wrapText="1"/>
    </xf>
    <xf numFmtId="0" fontId="20" fillId="0" borderId="19" xfId="0" applyFont="1" applyBorder="1" applyAlignment="1" applyProtection="1">
      <alignment horizontal="center" vertical="center" wrapText="1"/>
    </xf>
    <xf numFmtId="0" fontId="23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4" fillId="0" borderId="0" xfId="0" applyFont="1" applyFill="1" applyProtection="1">
      <protection locked="0" hidden="1"/>
    </xf>
    <xf numFmtId="0" fontId="16" fillId="0" borderId="0" xfId="0" applyFont="1" applyProtection="1">
      <protection locked="0" hidden="1"/>
    </xf>
    <xf numFmtId="0" fontId="15" fillId="9" borderId="8" xfId="0" applyFont="1" applyFill="1" applyBorder="1" applyAlignment="1" applyProtection="1">
      <alignment horizontal="center" vertical="center"/>
      <protection locked="0" hidden="1"/>
    </xf>
    <xf numFmtId="0" fontId="17" fillId="10" borderId="8" xfId="0" applyFont="1" applyFill="1" applyBorder="1" applyAlignment="1" applyProtection="1">
      <alignment horizontal="center" vertical="center"/>
      <protection locked="0" hidden="1"/>
    </xf>
    <xf numFmtId="0" fontId="5" fillId="6" borderId="10" xfId="0" applyFont="1" applyFill="1" applyBorder="1" applyAlignment="1" applyProtection="1">
      <alignment horizontal="center" vertical="center" wrapText="1"/>
      <protection locked="0" hidden="1"/>
    </xf>
    <xf numFmtId="0" fontId="5" fillId="6" borderId="11" xfId="0" applyFont="1" applyFill="1" applyBorder="1" applyAlignment="1" applyProtection="1">
      <alignment horizontal="center" vertical="center" wrapText="1"/>
      <protection locked="0" hidden="1"/>
    </xf>
    <xf numFmtId="0" fontId="5" fillId="6" borderId="12" xfId="0" applyFont="1" applyFill="1" applyBorder="1" applyAlignment="1" applyProtection="1">
      <alignment horizontal="center" vertical="center" wrapText="1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6" fillId="6" borderId="20" xfId="0" applyFont="1" applyFill="1" applyBorder="1" applyAlignment="1" applyProtection="1">
      <alignment horizontal="center" vertical="center" wrapText="1"/>
      <protection locked="0" hidden="1"/>
    </xf>
    <xf numFmtId="0" fontId="11" fillId="5" borderId="9" xfId="0" applyFont="1" applyFill="1" applyBorder="1" applyAlignment="1" applyProtection="1">
      <alignment vertical="center" wrapText="1"/>
      <protection locked="0" hidden="1"/>
    </xf>
    <xf numFmtId="169" fontId="0" fillId="5" borderId="9" xfId="4" applyNumberFormat="1" applyFont="1" applyFill="1" applyBorder="1" applyAlignment="1" applyProtection="1">
      <alignment horizontal="center"/>
      <protection locked="0" hidden="1"/>
    </xf>
    <xf numFmtId="166" fontId="0" fillId="5" borderId="9" xfId="0" applyNumberFormat="1" applyFill="1" applyBorder="1" applyAlignment="1" applyProtection="1">
      <alignment horizontal="center"/>
      <protection locked="0" hidden="1"/>
    </xf>
    <xf numFmtId="166" fontId="0" fillId="5" borderId="9" xfId="0" applyNumberFormat="1" applyFill="1" applyBorder="1" applyAlignment="1" applyProtection="1">
      <alignment horizontal="center" vertical="center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168" fontId="16" fillId="0" borderId="0" xfId="4" applyNumberFormat="1" applyFont="1" applyAlignment="1" applyProtection="1">
      <alignment horizontal="center"/>
      <protection locked="0" hidden="1"/>
    </xf>
    <xf numFmtId="166" fontId="0" fillId="5" borderId="5" xfId="0" applyNumberFormat="1" applyFill="1" applyBorder="1" applyAlignment="1" applyProtection="1">
      <alignment horizontal="center" vertical="center"/>
      <protection locked="0" hidden="1"/>
    </xf>
  </cellXfs>
  <cellStyles count="5">
    <cellStyle name="Millares" xfId="4" builtinId="3"/>
    <cellStyle name="Normal" xfId="0" builtinId="0"/>
    <cellStyle name="Normal 2" xfId="1"/>
    <cellStyle name="Porcentaje" xfId="3" builtinId="5"/>
    <cellStyle name="Porcentual 2" xfId="2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36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  <protection locked="0" hidden="1"/>
    </dxf>
    <dxf>
      <border outline="0">
        <bottom style="hair">
          <color indexed="64"/>
        </bottom>
      </border>
    </dxf>
    <dxf>
      <alignment horizontal="center" vertical="bottom" textRotation="0" wrapText="0" indent="0" justifyLastLine="0" shrinkToFit="0" readingOrder="0"/>
    </dxf>
    <dxf>
      <font>
        <b/>
        <i/>
        <color rgb="FF00B050"/>
      </font>
    </dxf>
    <dxf>
      <font>
        <b/>
        <i/>
        <color rgb="FFC49500"/>
      </font>
    </dxf>
    <dxf>
      <font>
        <b/>
        <i val="0"/>
        <strike val="0"/>
        <color rgb="FFC00000"/>
      </font>
    </dxf>
    <dxf>
      <fill>
        <patternFill>
          <bgColor theme="9"/>
        </patternFill>
      </fill>
    </dxf>
    <dxf>
      <fill>
        <patternFill>
          <bgColor theme="8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5050"/>
        </patternFill>
      </fill>
    </dxf>
  </dxfs>
  <tableStyles count="0" defaultTableStyle="TableStyleMedium9" defaultPivotStyle="PivotStyleLight16"/>
  <colors>
    <mruColors>
      <color rgb="FFC49500"/>
      <color rgb="FFFF5050"/>
      <color rgb="FFFF29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firstButton="1" fmlaLink="Fecha!$C$2" lockText="1" noThreeD="1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checked="Checked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357187</xdr:colOff>
      <xdr:row>30</xdr:row>
      <xdr:rowOff>11906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39187" cy="5881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560919</xdr:colOff>
      <xdr:row>0</xdr:row>
      <xdr:rowOff>21167</xdr:rowOff>
    </xdr:from>
    <xdr:to>
      <xdr:col>10</xdr:col>
      <xdr:colOff>148168</xdr:colOff>
      <xdr:row>3</xdr:row>
      <xdr:rowOff>310528</xdr:rowOff>
    </xdr:to>
    <xdr:grpSp>
      <xdr:nvGrpSpPr>
        <xdr:cNvPr id="87" name="86 Grupo"/>
        <xdr:cNvGrpSpPr/>
      </xdr:nvGrpSpPr>
      <xdr:grpSpPr>
        <a:xfrm>
          <a:off x="5323419" y="21167"/>
          <a:ext cx="6519332" cy="1178361"/>
          <a:chOff x="2805112" y="2709784"/>
          <a:chExt cx="4981575" cy="1162050"/>
        </a:xfrm>
        <a:solidFill>
          <a:schemeClr val="accent5"/>
        </a:solidFill>
      </xdr:grpSpPr>
      <xdr:sp macro="" textlink="">
        <xdr:nvSpPr>
          <xdr:cNvPr id="88" name="Rectangle 134"/>
          <xdr:cNvSpPr>
            <a:spLocks noChangeArrowheads="1"/>
          </xdr:cNvSpPr>
        </xdr:nvSpPr>
        <xdr:spPr bwMode="auto">
          <a:xfrm rot="5400000">
            <a:off x="4714875" y="800021"/>
            <a:ext cx="1162050" cy="4981575"/>
          </a:xfrm>
          <a:prstGeom prst="roundRect">
            <a:avLst/>
          </a:prstGeom>
          <a:grpFill/>
          <a:ln>
            <a:noFill/>
            <a:headEnd/>
            <a:tailEnd/>
          </a:ln>
          <a:effectLst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/>
          <a:lstStyle/>
          <a:p>
            <a:endParaRPr lang="es-ES"/>
          </a:p>
        </xdr:txBody>
      </xdr:sp>
      <xdr:grpSp>
        <xdr:nvGrpSpPr>
          <xdr:cNvPr id="89" name="33 Grupo"/>
          <xdr:cNvGrpSpPr/>
        </xdr:nvGrpSpPr>
        <xdr:grpSpPr>
          <a:xfrm>
            <a:off x="2876550" y="2782411"/>
            <a:ext cx="4876800" cy="1026478"/>
            <a:chOff x="2876550" y="2782411"/>
            <a:chExt cx="4876800" cy="1026478"/>
          </a:xfrm>
          <a:grpFill/>
        </xdr:grpSpPr>
        <xdr:grpSp>
          <xdr:nvGrpSpPr>
            <xdr:cNvPr id="90" name="30 Grupo"/>
            <xdr:cNvGrpSpPr/>
          </xdr:nvGrpSpPr>
          <xdr:grpSpPr>
            <a:xfrm>
              <a:off x="2933700" y="3294896"/>
              <a:ext cx="4819650" cy="242848"/>
              <a:chOff x="2933700" y="3294896"/>
              <a:chExt cx="4819650" cy="242848"/>
            </a:xfrm>
            <a:grpFill/>
          </xdr:grpSpPr>
          <xdr:sp macro="" textlink="">
            <xdr:nvSpPr>
              <xdr:cNvPr id="102" name="Text Box 146"/>
              <xdr:cNvSpPr txBox="1">
                <a:spLocks noChangeArrowheads="1"/>
              </xdr:cNvSpPr>
            </xdr:nvSpPr>
            <xdr:spPr bwMode="auto">
              <a:xfrm>
                <a:off x="2933700" y="3305334"/>
                <a:ext cx="457200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cs typeface="Arial"/>
                  </a:rPr>
                  <a:t>Ene</a:t>
                </a:r>
              </a:p>
            </xdr:txBody>
          </xdr:sp>
          <xdr:sp macro="" textlink="">
            <xdr:nvSpPr>
              <xdr:cNvPr id="103" name="Text Box 147"/>
              <xdr:cNvSpPr txBox="1">
                <a:spLocks noChangeArrowheads="1"/>
              </xdr:cNvSpPr>
            </xdr:nvSpPr>
            <xdr:spPr bwMode="auto">
              <a:xfrm>
                <a:off x="3331583" y="3294896"/>
                <a:ext cx="457200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Feb</a:t>
                </a:r>
              </a:p>
            </xdr:txBody>
          </xdr:sp>
          <xdr:sp macro="" textlink="">
            <xdr:nvSpPr>
              <xdr:cNvPr id="104" name="Text Box 148"/>
              <xdr:cNvSpPr txBox="1">
                <a:spLocks noChangeArrowheads="1"/>
              </xdr:cNvSpPr>
            </xdr:nvSpPr>
            <xdr:spPr bwMode="auto">
              <a:xfrm>
                <a:off x="3714750" y="3305334"/>
                <a:ext cx="457200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Mar</a:t>
                </a:r>
              </a:p>
            </xdr:txBody>
          </xdr:sp>
          <xdr:sp macro="" textlink="">
            <xdr:nvSpPr>
              <xdr:cNvPr id="105" name="Text Box 149"/>
              <xdr:cNvSpPr txBox="1">
                <a:spLocks noChangeArrowheads="1"/>
              </xdr:cNvSpPr>
            </xdr:nvSpPr>
            <xdr:spPr bwMode="auto">
              <a:xfrm>
                <a:off x="4164283" y="3305334"/>
                <a:ext cx="457200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Abr</a:t>
                </a:r>
              </a:p>
            </xdr:txBody>
          </xdr:sp>
          <xdr:sp macro="" textlink="">
            <xdr:nvSpPr>
              <xdr:cNvPr id="106" name="Text Box 150"/>
              <xdr:cNvSpPr txBox="1">
                <a:spLocks noChangeArrowheads="1"/>
              </xdr:cNvSpPr>
            </xdr:nvSpPr>
            <xdr:spPr bwMode="auto">
              <a:xfrm>
                <a:off x="4543815" y="3305334"/>
                <a:ext cx="457200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May</a:t>
                </a:r>
              </a:p>
            </xdr:txBody>
          </xdr:sp>
          <xdr:sp macro="" textlink="">
            <xdr:nvSpPr>
              <xdr:cNvPr id="107" name="Text Box 151"/>
              <xdr:cNvSpPr txBox="1">
                <a:spLocks noChangeArrowheads="1"/>
              </xdr:cNvSpPr>
            </xdr:nvSpPr>
            <xdr:spPr bwMode="auto">
              <a:xfrm>
                <a:off x="4972050" y="3305334"/>
                <a:ext cx="457200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Jun</a:t>
                </a:r>
              </a:p>
            </xdr:txBody>
          </xdr:sp>
          <xdr:sp macro="" textlink="">
            <xdr:nvSpPr>
              <xdr:cNvPr id="108" name="Text Box 152"/>
              <xdr:cNvSpPr txBox="1">
                <a:spLocks noChangeArrowheads="1"/>
              </xdr:cNvSpPr>
            </xdr:nvSpPr>
            <xdr:spPr bwMode="auto">
              <a:xfrm>
                <a:off x="5400675" y="3305334"/>
                <a:ext cx="457200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Jul</a:t>
                </a:r>
              </a:p>
            </xdr:txBody>
          </xdr:sp>
          <xdr:sp macro="" textlink="">
            <xdr:nvSpPr>
              <xdr:cNvPr id="109" name="Text Box 153"/>
              <xdr:cNvSpPr txBox="1">
                <a:spLocks noChangeArrowheads="1"/>
              </xdr:cNvSpPr>
            </xdr:nvSpPr>
            <xdr:spPr bwMode="auto">
              <a:xfrm>
                <a:off x="5758212" y="3305334"/>
                <a:ext cx="457200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Ago</a:t>
                </a:r>
              </a:p>
            </xdr:txBody>
          </xdr:sp>
          <xdr:sp macro="" textlink="">
            <xdr:nvSpPr>
              <xdr:cNvPr id="110" name="Text Box 154"/>
              <xdr:cNvSpPr txBox="1">
                <a:spLocks noChangeArrowheads="1"/>
              </xdr:cNvSpPr>
            </xdr:nvSpPr>
            <xdr:spPr bwMode="auto">
              <a:xfrm>
                <a:off x="6162675" y="3305334"/>
                <a:ext cx="457200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Sep</a:t>
                </a:r>
              </a:p>
            </xdr:txBody>
          </xdr:sp>
          <xdr:sp macro="" textlink="">
            <xdr:nvSpPr>
              <xdr:cNvPr id="111" name="Text Box 155"/>
              <xdr:cNvSpPr txBox="1">
                <a:spLocks noChangeArrowheads="1"/>
              </xdr:cNvSpPr>
            </xdr:nvSpPr>
            <xdr:spPr bwMode="auto">
              <a:xfrm>
                <a:off x="6629400" y="3305334"/>
                <a:ext cx="457200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Oct</a:t>
                </a:r>
              </a:p>
            </xdr:txBody>
          </xdr:sp>
          <xdr:sp macro="" textlink="">
            <xdr:nvSpPr>
              <xdr:cNvPr id="112" name="Text Box 156"/>
              <xdr:cNvSpPr txBox="1">
                <a:spLocks noChangeArrowheads="1"/>
              </xdr:cNvSpPr>
            </xdr:nvSpPr>
            <xdr:spPr bwMode="auto">
              <a:xfrm>
                <a:off x="6991350" y="3305334"/>
                <a:ext cx="457200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Nov</a:t>
                </a:r>
              </a:p>
            </xdr:txBody>
          </xdr:sp>
          <xdr:sp macro="" textlink="">
            <xdr:nvSpPr>
              <xdr:cNvPr id="113" name="Text Box 157"/>
              <xdr:cNvSpPr txBox="1">
                <a:spLocks noChangeArrowheads="1"/>
              </xdr:cNvSpPr>
            </xdr:nvSpPr>
            <xdr:spPr bwMode="auto">
              <a:xfrm>
                <a:off x="7343775" y="3305334"/>
                <a:ext cx="409575" cy="232410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l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Dic</a:t>
                </a:r>
              </a:p>
            </xdr:txBody>
          </xdr:sp>
        </xdr:grpSp>
        <xdr:grpSp>
          <xdr:nvGrpSpPr>
            <xdr:cNvPr id="91" name="32 Grupo"/>
            <xdr:cNvGrpSpPr/>
          </xdr:nvGrpSpPr>
          <xdr:grpSpPr>
            <a:xfrm>
              <a:off x="2876550" y="2782411"/>
              <a:ext cx="4876800" cy="464820"/>
              <a:chOff x="2876550" y="2782411"/>
              <a:chExt cx="4876800" cy="464820"/>
            </a:xfrm>
            <a:grpFill/>
          </xdr:grpSpPr>
          <xdr:sp macro="" textlink="">
            <xdr:nvSpPr>
              <xdr:cNvPr id="97" name="Text Box 159"/>
              <xdr:cNvSpPr txBox="1">
                <a:spLocks noChangeArrowheads="1"/>
              </xdr:cNvSpPr>
            </xdr:nvSpPr>
            <xdr:spPr bwMode="auto">
              <a:xfrm>
                <a:off x="2876550" y="2782411"/>
                <a:ext cx="4876800" cy="154940"/>
              </a:xfrm>
              <a:prstGeom prst="rect">
                <a:avLst/>
              </a:prstGeom>
              <a:grp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t" upright="1"/>
              <a:lstStyle/>
              <a:p>
                <a:pPr algn="ctr" rtl="0">
                  <a:defRPr sz="1000"/>
                </a:pPr>
                <a:r>
                  <a:rPr lang="es-ES" sz="1000" b="1" i="0" u="none" strike="noStrike" baseline="0">
                    <a:solidFill>
                      <a:schemeClr val="bg1"/>
                    </a:solidFill>
                    <a:latin typeface="Arial"/>
                    <a:cs typeface="Arial"/>
                  </a:rPr>
                  <a:t>Selección de fechas</a:t>
                </a:r>
              </a:p>
            </xdr:txBody>
          </xdr:sp>
          <xdr:sp macro="" textlink="">
            <xdr:nvSpPr>
              <xdr:cNvPr id="98" name="Text Box 164"/>
              <xdr:cNvSpPr txBox="1">
                <a:spLocks noChangeArrowheads="1"/>
              </xdr:cNvSpPr>
            </xdr:nvSpPr>
            <xdr:spPr bwMode="auto">
              <a:xfrm>
                <a:off x="2905125" y="3053556"/>
                <a:ext cx="1143000" cy="193675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ctr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Trim 1</a:t>
                </a:r>
              </a:p>
            </xdr:txBody>
          </xdr:sp>
          <xdr:sp macro="" textlink="">
            <xdr:nvSpPr>
              <xdr:cNvPr id="99" name="Text Box 165"/>
              <xdr:cNvSpPr txBox="1">
                <a:spLocks noChangeArrowheads="1"/>
              </xdr:cNvSpPr>
            </xdr:nvSpPr>
            <xdr:spPr bwMode="auto">
              <a:xfrm>
                <a:off x="4133850" y="3053556"/>
                <a:ext cx="1143000" cy="193675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ctr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Trim 2</a:t>
                </a:r>
              </a:p>
            </xdr:txBody>
          </xdr:sp>
          <xdr:sp macro="" textlink="">
            <xdr:nvSpPr>
              <xdr:cNvPr id="100" name="Text Box 166"/>
              <xdr:cNvSpPr txBox="1">
                <a:spLocks noChangeArrowheads="1"/>
              </xdr:cNvSpPr>
            </xdr:nvSpPr>
            <xdr:spPr bwMode="auto">
              <a:xfrm>
                <a:off x="5372100" y="3053556"/>
                <a:ext cx="1143000" cy="193675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ctr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Trim 3</a:t>
                </a:r>
              </a:p>
            </xdr:txBody>
          </xdr:sp>
          <xdr:sp macro="" textlink="">
            <xdr:nvSpPr>
              <xdr:cNvPr id="101" name="Text Box 167"/>
              <xdr:cNvSpPr txBox="1">
                <a:spLocks noChangeArrowheads="1"/>
              </xdr:cNvSpPr>
            </xdr:nvSpPr>
            <xdr:spPr bwMode="auto">
              <a:xfrm>
                <a:off x="6572250" y="3053556"/>
                <a:ext cx="1085850" cy="164624"/>
              </a:xfrm>
              <a:prstGeom prst="rect">
                <a:avLst/>
              </a:prstGeom>
              <a:grpFill/>
              <a:ln>
                <a:noFill/>
                <a:headEnd/>
                <a:tailEnd/>
              </a:ln>
            </xdr:spPr>
            <xdr:style>
              <a:lnRef idx="2">
                <a:schemeClr val="accent1"/>
              </a:lnRef>
              <a:fillRef idx="1">
                <a:schemeClr val="lt1"/>
              </a:fillRef>
              <a:effectRef idx="0">
                <a:schemeClr val="accent1"/>
              </a:effectRef>
              <a:fontRef idx="minor">
                <a:schemeClr val="dk1"/>
              </a:fontRef>
            </xdr:style>
            <xdr:txBody>
              <a:bodyPr vertOverflow="clip" wrap="square" lIns="27432" tIns="22860" rIns="0" bIns="0" anchor="t" upright="1"/>
              <a:lstStyle/>
              <a:p>
                <a:pPr marL="0" indent="0" algn="ctr" rtl="0">
                  <a:defRPr sz="1000"/>
                </a:pPr>
                <a:r>
                  <a:rPr lang="es-ES" sz="1000" b="0" i="0" u="none" strike="noStrike" baseline="0">
                    <a:solidFill>
                      <a:schemeClr val="bg1"/>
                    </a:solidFill>
                    <a:latin typeface="Arial"/>
                    <a:ea typeface="+mn-ea"/>
                    <a:cs typeface="Arial"/>
                  </a:rPr>
                  <a:t>Trim 4</a:t>
                </a:r>
              </a:p>
            </xdr:txBody>
          </xdr:sp>
        </xdr:grpSp>
        <xdr:grpSp>
          <xdr:nvGrpSpPr>
            <xdr:cNvPr id="92" name="31 Grupo"/>
            <xdr:cNvGrpSpPr/>
          </xdr:nvGrpSpPr>
          <xdr:grpSpPr>
            <a:xfrm>
              <a:off x="2886075" y="3247231"/>
              <a:ext cx="4781550" cy="561658"/>
              <a:chOff x="2886075" y="3247231"/>
              <a:chExt cx="4781550" cy="561658"/>
            </a:xfrm>
            <a:grpFill/>
          </xdr:grpSpPr>
          <xdr:sp macro="" textlink="">
            <xdr:nvSpPr>
              <xdr:cNvPr id="93" name="Rectangle 163"/>
              <xdr:cNvSpPr>
                <a:spLocks noChangeArrowheads="1"/>
              </xdr:cNvSpPr>
            </xdr:nvSpPr>
            <xdr:spPr bwMode="auto">
              <a:xfrm>
                <a:off x="6553200" y="3247231"/>
                <a:ext cx="1114425" cy="561658"/>
              </a:xfrm>
              <a:prstGeom prst="rect">
                <a:avLst/>
              </a:prstGeom>
              <a:noFill/>
              <a:ln w="9525">
                <a:solidFill>
                  <a:schemeClr val="bg1"/>
                </a:solidFill>
                <a:prstDash val="sysDot"/>
                <a:miter lim="800000"/>
                <a:headEnd/>
                <a:tailEnd/>
              </a:ln>
            </xdr:spPr>
          </xdr:sp>
          <xdr:sp macro="" textlink="">
            <xdr:nvSpPr>
              <xdr:cNvPr id="94" name="Rectangle 160"/>
              <xdr:cNvSpPr>
                <a:spLocks noChangeArrowheads="1"/>
              </xdr:cNvSpPr>
            </xdr:nvSpPr>
            <xdr:spPr bwMode="auto">
              <a:xfrm>
                <a:off x="2886075" y="3247231"/>
                <a:ext cx="1190625" cy="561658"/>
              </a:xfrm>
              <a:prstGeom prst="rect">
                <a:avLst/>
              </a:prstGeom>
              <a:noFill/>
              <a:ln w="9525">
                <a:solidFill>
                  <a:schemeClr val="bg1"/>
                </a:solidFill>
                <a:prstDash val="sysDot"/>
                <a:miter lim="800000"/>
                <a:headEnd/>
                <a:tailEnd/>
              </a:ln>
            </xdr:spPr>
          </xdr:sp>
          <xdr:sp macro="" textlink="">
            <xdr:nvSpPr>
              <xdr:cNvPr id="95" name="Rectangle 161"/>
              <xdr:cNvSpPr>
                <a:spLocks noChangeArrowheads="1"/>
              </xdr:cNvSpPr>
            </xdr:nvSpPr>
            <xdr:spPr bwMode="auto">
              <a:xfrm>
                <a:off x="4105275" y="3247231"/>
                <a:ext cx="1128078" cy="561658"/>
              </a:xfrm>
              <a:prstGeom prst="rect">
                <a:avLst/>
              </a:prstGeom>
              <a:noFill/>
              <a:ln w="9525">
                <a:solidFill>
                  <a:schemeClr val="bg1"/>
                </a:solidFill>
                <a:prstDash val="sysDot"/>
                <a:miter lim="800000"/>
                <a:headEnd/>
                <a:tailEnd/>
              </a:ln>
            </xdr:spPr>
          </xdr:sp>
          <xdr:sp macro="" textlink="">
            <xdr:nvSpPr>
              <xdr:cNvPr id="96" name="Rectangle 162"/>
              <xdr:cNvSpPr>
                <a:spLocks noChangeArrowheads="1"/>
              </xdr:cNvSpPr>
            </xdr:nvSpPr>
            <xdr:spPr bwMode="auto">
              <a:xfrm>
                <a:off x="5334000" y="3247231"/>
                <a:ext cx="1190625" cy="561658"/>
              </a:xfrm>
              <a:prstGeom prst="rect">
                <a:avLst/>
              </a:prstGeom>
              <a:noFill/>
              <a:ln w="9525">
                <a:solidFill>
                  <a:schemeClr val="bg1"/>
                </a:solidFill>
                <a:prstDash val="sysDot"/>
                <a:miter lim="800000"/>
                <a:headEnd/>
                <a:tailEnd/>
              </a:ln>
            </xdr:spPr>
          </xdr:sp>
        </xdr:grp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2</xdr:row>
          <xdr:rowOff>466725</xdr:rowOff>
        </xdr:from>
        <xdr:to>
          <xdr:col>3</xdr:col>
          <xdr:colOff>1095375</xdr:colOff>
          <xdr:row>3</xdr:row>
          <xdr:rowOff>171450</xdr:rowOff>
        </xdr:to>
        <xdr:sp macro="" textlink="">
          <xdr:nvSpPr>
            <xdr:cNvPr id="20526" name="Option Button 46" hidden="1">
              <a:extLst>
                <a:ext uri="{63B3BB69-23CF-44E3-9099-C40C66FF867C}">
                  <a14:compatExt spid="_x0000_s20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1266825</xdr:colOff>
          <xdr:row>2</xdr:row>
          <xdr:rowOff>466725</xdr:rowOff>
        </xdr:from>
        <xdr:to>
          <xdr:col>3</xdr:col>
          <xdr:colOff>1590675</xdr:colOff>
          <xdr:row>3</xdr:row>
          <xdr:rowOff>180975</xdr:rowOff>
        </xdr:to>
        <xdr:sp macro="" textlink="">
          <xdr:nvSpPr>
            <xdr:cNvPr id="20527" name="Option Button 47" hidden="1">
              <a:extLst>
                <a:ext uri="{63B3BB69-23CF-44E3-9099-C40C66FF867C}">
                  <a14:compatExt spid="_x0000_s20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1800225</xdr:colOff>
          <xdr:row>2</xdr:row>
          <xdr:rowOff>457200</xdr:rowOff>
        </xdr:from>
        <xdr:to>
          <xdr:col>3</xdr:col>
          <xdr:colOff>2124075</xdr:colOff>
          <xdr:row>3</xdr:row>
          <xdr:rowOff>171450</xdr:rowOff>
        </xdr:to>
        <xdr:sp macro="" textlink="">
          <xdr:nvSpPr>
            <xdr:cNvPr id="20528" name="Option Button 48" hidden="1">
              <a:extLst>
                <a:ext uri="{63B3BB69-23CF-44E3-9099-C40C66FF867C}">
                  <a14:compatExt spid="_x0000_s20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2324100</xdr:colOff>
          <xdr:row>2</xdr:row>
          <xdr:rowOff>466725</xdr:rowOff>
        </xdr:from>
        <xdr:to>
          <xdr:col>4</xdr:col>
          <xdr:colOff>257175</xdr:colOff>
          <xdr:row>3</xdr:row>
          <xdr:rowOff>171450</xdr:rowOff>
        </xdr:to>
        <xdr:sp macro="" textlink="">
          <xdr:nvSpPr>
            <xdr:cNvPr id="20529" name="Option Button 49" hidden="1">
              <a:extLst>
                <a:ext uri="{63B3BB69-23CF-44E3-9099-C40C66FF867C}">
                  <a14:compatExt spid="_x0000_s20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2</xdr:row>
          <xdr:rowOff>466725</xdr:rowOff>
        </xdr:from>
        <xdr:to>
          <xdr:col>4</xdr:col>
          <xdr:colOff>819150</xdr:colOff>
          <xdr:row>3</xdr:row>
          <xdr:rowOff>180975</xdr:rowOff>
        </xdr:to>
        <xdr:sp macro="" textlink="">
          <xdr:nvSpPr>
            <xdr:cNvPr id="20530" name="Option Button 50" hidden="1">
              <a:extLst>
                <a:ext uri="{63B3BB69-23CF-44E3-9099-C40C66FF867C}">
                  <a14:compatExt spid="_x0000_s20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1000125</xdr:colOff>
          <xdr:row>2</xdr:row>
          <xdr:rowOff>466725</xdr:rowOff>
        </xdr:from>
        <xdr:to>
          <xdr:col>5</xdr:col>
          <xdr:colOff>190500</xdr:colOff>
          <xdr:row>3</xdr:row>
          <xdr:rowOff>171450</xdr:rowOff>
        </xdr:to>
        <xdr:sp macro="" textlink="">
          <xdr:nvSpPr>
            <xdr:cNvPr id="20531" name="Option Button 51" hidden="1">
              <a:extLst>
                <a:ext uri="{63B3BB69-23CF-44E3-9099-C40C66FF867C}">
                  <a14:compatExt spid="_x0000_s20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419100</xdr:colOff>
          <xdr:row>2</xdr:row>
          <xdr:rowOff>466725</xdr:rowOff>
        </xdr:from>
        <xdr:to>
          <xdr:col>5</xdr:col>
          <xdr:colOff>752475</xdr:colOff>
          <xdr:row>3</xdr:row>
          <xdr:rowOff>180975</xdr:rowOff>
        </xdr:to>
        <xdr:sp macro="" textlink="">
          <xdr:nvSpPr>
            <xdr:cNvPr id="20532" name="Option Button 52" hidden="1">
              <a:extLst>
                <a:ext uri="{63B3BB69-23CF-44E3-9099-C40C66FF867C}">
                  <a14:compatExt spid="_x0000_s20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2</xdr:row>
          <xdr:rowOff>466725</xdr:rowOff>
        </xdr:from>
        <xdr:to>
          <xdr:col>6</xdr:col>
          <xdr:colOff>409575</xdr:colOff>
          <xdr:row>3</xdr:row>
          <xdr:rowOff>180975</xdr:rowOff>
        </xdr:to>
        <xdr:sp macro="" textlink="">
          <xdr:nvSpPr>
            <xdr:cNvPr id="20533" name="Option Button 53" hidden="1">
              <a:extLst>
                <a:ext uri="{63B3BB69-23CF-44E3-9099-C40C66FF867C}">
                  <a14:compatExt spid="_x0000_s20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571500</xdr:colOff>
          <xdr:row>2</xdr:row>
          <xdr:rowOff>476250</xdr:rowOff>
        </xdr:from>
        <xdr:to>
          <xdr:col>6</xdr:col>
          <xdr:colOff>895350</xdr:colOff>
          <xdr:row>3</xdr:row>
          <xdr:rowOff>190500</xdr:rowOff>
        </xdr:to>
        <xdr:sp macro="" textlink="">
          <xdr:nvSpPr>
            <xdr:cNvPr id="20534" name="Option Button 54" hidden="1">
              <a:extLst>
                <a:ext uri="{63B3BB69-23CF-44E3-9099-C40C66FF867C}">
                  <a14:compatExt spid="_x0000_s20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2</xdr:row>
          <xdr:rowOff>466725</xdr:rowOff>
        </xdr:from>
        <xdr:to>
          <xdr:col>7</xdr:col>
          <xdr:colOff>495300</xdr:colOff>
          <xdr:row>3</xdr:row>
          <xdr:rowOff>180975</xdr:rowOff>
        </xdr:to>
        <xdr:sp macro="" textlink="">
          <xdr:nvSpPr>
            <xdr:cNvPr id="20535" name="Option Button 55" hidden="1">
              <a:extLst>
                <a:ext uri="{63B3BB69-23CF-44E3-9099-C40C66FF867C}">
                  <a14:compatExt spid="_x0000_s20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666750</xdr:colOff>
          <xdr:row>2</xdr:row>
          <xdr:rowOff>476250</xdr:rowOff>
        </xdr:from>
        <xdr:to>
          <xdr:col>9</xdr:col>
          <xdr:colOff>209550</xdr:colOff>
          <xdr:row>3</xdr:row>
          <xdr:rowOff>190500</xdr:rowOff>
        </xdr:to>
        <xdr:sp macro="" textlink="">
          <xdr:nvSpPr>
            <xdr:cNvPr id="20536" name="Option Button 56" hidden="1">
              <a:extLst>
                <a:ext uri="{63B3BB69-23CF-44E3-9099-C40C66FF867C}">
                  <a14:compatExt spid="_x0000_s20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2</xdr:row>
          <xdr:rowOff>476250</xdr:rowOff>
        </xdr:from>
        <xdr:to>
          <xdr:col>9</xdr:col>
          <xdr:colOff>676275</xdr:colOff>
          <xdr:row>3</xdr:row>
          <xdr:rowOff>190500</xdr:rowOff>
        </xdr:to>
        <xdr:sp macro="" textlink="">
          <xdr:nvSpPr>
            <xdr:cNvPr id="20537" name="Option Button 57" hidden="1">
              <a:extLst>
                <a:ext uri="{63B3BB69-23CF-44E3-9099-C40C66FF867C}">
                  <a14:compatExt spid="_x0000_s20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1911918</xdr:colOff>
      <xdr:row>1</xdr:row>
      <xdr:rowOff>138644</xdr:rowOff>
    </xdr:to>
    <xdr:pic>
      <xdr:nvPicPr>
        <xdr:cNvPr id="3" name="9 Imagen" descr="Logo Banco Activo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911918" cy="433919"/>
        </a:xfrm>
        <a:prstGeom prst="rect">
          <a:avLst/>
        </a:prstGeom>
        <a:gradFill flip="none" rotWithShape="1">
          <a:gsLst>
            <a:gs pos="0">
              <a:srgbClr val="004882">
                <a:shade val="30000"/>
                <a:satMod val="115000"/>
              </a:srgbClr>
            </a:gs>
            <a:gs pos="50000">
              <a:srgbClr val="004882">
                <a:shade val="67500"/>
                <a:satMod val="115000"/>
              </a:srgbClr>
            </a:gs>
            <a:gs pos="100000">
              <a:srgbClr val="004882">
                <a:shade val="100000"/>
                <a:satMod val="115000"/>
              </a:srgbClr>
            </a:gs>
          </a:gsLst>
          <a:path path="circle">
            <a:fillToRect l="100000" t="100000"/>
          </a:path>
          <a:tileRect r="-100000" b="-100000"/>
        </a:gradFill>
        <a:ln w="12700">
          <a:noFill/>
        </a:ln>
        <a:effectLst/>
        <a:scene3d>
          <a:camera prst="orthographicFront"/>
          <a:lightRig rig="threePt" dir="t"/>
        </a:scene3d>
        <a:sp3d prstMaterial="matte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1911918</xdr:colOff>
      <xdr:row>1</xdr:row>
      <xdr:rowOff>138644</xdr:rowOff>
    </xdr:to>
    <xdr:pic>
      <xdr:nvPicPr>
        <xdr:cNvPr id="3" name="9 Imagen" descr="Logo Banco Activo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911918" cy="433919"/>
        </a:xfrm>
        <a:prstGeom prst="rect">
          <a:avLst/>
        </a:prstGeom>
        <a:gradFill flip="none" rotWithShape="1">
          <a:gsLst>
            <a:gs pos="0">
              <a:srgbClr val="004882">
                <a:shade val="30000"/>
                <a:satMod val="115000"/>
              </a:srgbClr>
            </a:gs>
            <a:gs pos="50000">
              <a:srgbClr val="004882">
                <a:shade val="67500"/>
                <a:satMod val="115000"/>
              </a:srgbClr>
            </a:gs>
            <a:gs pos="100000">
              <a:srgbClr val="004882">
                <a:shade val="100000"/>
                <a:satMod val="115000"/>
              </a:srgbClr>
            </a:gs>
          </a:gsLst>
          <a:path path="circle">
            <a:fillToRect l="100000" t="100000"/>
          </a:path>
          <a:tileRect r="-100000" b="-100000"/>
        </a:gradFill>
        <a:ln w="12700">
          <a:noFill/>
        </a:ln>
        <a:effectLst/>
        <a:scene3d>
          <a:camera prst="orthographicFront"/>
          <a:lightRig rig="threePt" dir="t"/>
        </a:scene3d>
        <a:sp3d prstMaterial="matte"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3007.643052546293" createdVersion="4" refreshedVersion="4" minRefreshableVersion="3" recordCount="79">
  <cacheSource type="worksheet">
    <worksheetSource ref="A1:M1048576" sheet="Indicadores"/>
  </cacheSource>
  <cacheFields count="13">
    <cacheField name="Codigo" numFmtId="0">
      <sharedItems containsString="0" containsBlank="1" containsNumber="1" containsInteger="1" minValue="1" maxValue="82" count="83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20"/>
        <n v="21"/>
        <n v="22"/>
        <n v="23"/>
        <n v="24"/>
        <n v="25"/>
        <n v="26"/>
        <n v="27"/>
        <n v="28"/>
        <n v="29"/>
        <n v="30"/>
        <n v="31"/>
        <n v="82"/>
        <n v="32"/>
        <n v="33"/>
        <n v="34"/>
        <n v="35"/>
        <n v="36"/>
        <n v="37"/>
        <n v="38"/>
        <n v="39"/>
        <n v="40"/>
        <n v="41"/>
        <n v="42"/>
        <n v="44"/>
        <n v="45"/>
        <n v="46"/>
        <n v="47"/>
        <n v="48"/>
        <n v="49"/>
        <n v="50"/>
        <n v="51"/>
        <n v="52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m/>
        <n v="53" u="1"/>
        <n v="19" u="1"/>
        <n v="18" u="1"/>
        <n v="43" u="1"/>
      </sharedItems>
    </cacheField>
    <cacheField name="Perspectiva " numFmtId="0">
      <sharedItems containsBlank="1"/>
    </cacheField>
    <cacheField name="Objetivo Estratégico" numFmtId="0">
      <sharedItems containsBlank="1"/>
    </cacheField>
    <cacheField name="Indicador" numFmtId="0">
      <sharedItems containsBlank="1"/>
    </cacheField>
    <cacheField name="VP" numFmtId="0">
      <sharedItems containsBlank="1" count="12">
        <s v="Capital Humano"/>
        <s v="Infraestructura"/>
        <s v="Operaciones"/>
        <s v="Seguridad"/>
        <s v="Auditoría Interna"/>
        <s v="Consultoría Jurídica"/>
        <s v="Crédito, Canales y Medios de Pago"/>
        <s v="Finanzas"/>
        <s v="Negocios"/>
        <s v="Planificación Estratégica e Innovación"/>
        <s v="UAIR"/>
        <m/>
      </sharedItems>
    </cacheField>
    <cacheField name="Descripción - Herramienta" numFmtId="0">
      <sharedItems containsBlank="1"/>
    </cacheField>
    <cacheField name="Unidad de medida" numFmtId="0">
      <sharedItems containsBlank="1"/>
    </cacheField>
    <cacheField name="Director Responsable" numFmtId="0">
      <sharedItems containsNonDate="0" containsString="0" containsBlank="1"/>
    </cacheField>
    <cacheField name="VP Responsable" numFmtId="0">
      <sharedItems containsBlank="1"/>
    </cacheField>
    <cacheField name="Co-responsable" numFmtId="0">
      <sharedItems containsNonDate="0" containsString="0" containsBlank="1"/>
    </cacheField>
    <cacheField name="Fecha de Compromiso" numFmtId="0">
      <sharedItems containsNonDate="0" containsString="0" containsBlank="1"/>
    </cacheField>
    <cacheField name="Fase del Proyecto o Requerimiento" numFmtId="0">
      <sharedItems containsNonDate="0" containsString="0" containsBlank="1"/>
    </cacheField>
    <cacheField name="Real (%)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">
  <r>
    <x v="0"/>
    <s v="Financiera"/>
    <s v="Hacer Crecer la Rentabilidad"/>
    <s v="Cumplimiento del Presupuesto del área"/>
    <x v="0"/>
    <s v="Presupuesto"/>
    <s v="Miles de Bs."/>
    <m/>
    <s v="Finanzas"/>
    <m/>
    <m/>
    <m/>
    <m/>
  </r>
  <r>
    <x v="1"/>
    <s v="Financiera"/>
    <s v="Hacer Crecer la Rentabilidad"/>
    <s v="Cumplimiento del Resultado Neto"/>
    <x v="0"/>
    <s v="Benchmarking"/>
    <s v="Bs."/>
    <m/>
    <s v="Planificación Estratégica e Innovación"/>
    <m/>
    <m/>
    <m/>
    <m/>
  </r>
  <r>
    <x v="2"/>
    <s v="Financiera"/>
    <s v="Hacer Crecer la Rentabilidad"/>
    <s v="Cumplimiento del Presupuesto del área"/>
    <x v="1"/>
    <s v="Presupuesto"/>
    <s v="Miles de Bs."/>
    <m/>
    <s v="Finanzas"/>
    <m/>
    <m/>
    <m/>
    <m/>
  </r>
  <r>
    <x v="3"/>
    <s v="Financiera"/>
    <s v="Hacer Crecer la Rentabilidad"/>
    <s v="Cumplimiento del Presupuesto del área"/>
    <x v="2"/>
    <s v="Presupuesto"/>
    <s v="Miles de Bs."/>
    <m/>
    <s v="Finanzas"/>
    <m/>
    <m/>
    <m/>
    <m/>
  </r>
  <r>
    <x v="4"/>
    <s v="Financiera"/>
    <s v="Hacer Crecer la Rentabilidad"/>
    <s v="Cumplimiento del Presupuesto del área"/>
    <x v="3"/>
    <s v="Presupuesto"/>
    <s v="Miles de Bs."/>
    <m/>
    <s v="Finanzas"/>
    <m/>
    <m/>
    <m/>
    <m/>
  </r>
  <r>
    <x v="5"/>
    <s v="Financiera"/>
    <s v="Hacer Crecer la Rentabilidad"/>
    <s v="Cumplimiento del Presupuesto del área"/>
    <x v="4"/>
    <s v="Presupuesto"/>
    <s v="Miles de Bs."/>
    <m/>
    <s v="Finanzas"/>
    <m/>
    <m/>
    <m/>
    <m/>
  </r>
  <r>
    <x v="6"/>
    <s v="Financiera"/>
    <s v="Hacer Crecer la Rentabilidad"/>
    <s v="Cumplimiento del Presupuesto del área"/>
    <x v="5"/>
    <s v="Presupuesto"/>
    <s v="Miles de Bs."/>
    <m/>
    <s v="Finanzas"/>
    <m/>
    <m/>
    <m/>
    <m/>
  </r>
  <r>
    <x v="7"/>
    <s v="Financiera"/>
    <s v="Hacer Crecer la Rentabilidad"/>
    <s v="Cumplimiento con los tiempos de cobro de penalidad de facturación y reciprocidad"/>
    <x v="6"/>
    <s v="Por Definir (Data Medios de pago)"/>
    <s v="Unidad"/>
    <m/>
    <s v="Crédito, Canales y Medios de Pago"/>
    <m/>
    <m/>
    <m/>
    <m/>
  </r>
  <r>
    <x v="8"/>
    <s v="Financiera"/>
    <s v="Mayor Eficiencia Financiera"/>
    <s v="Cumplimiento de la Cartera de Crédito Presupuestada"/>
    <x v="6"/>
    <s v="Seguimiento Canales"/>
    <s v="MM Bs."/>
    <m/>
    <s v="Planificación Estratégica e Innovación"/>
    <m/>
    <m/>
    <m/>
    <m/>
  </r>
  <r>
    <x v="9"/>
    <s v="Financiera"/>
    <s v="Hacer Crecer la Rentabilidad"/>
    <s v="Cumplimiento del Presupuesto del área"/>
    <x v="6"/>
    <s v="Presupuesto"/>
    <s v="Miles de Bs."/>
    <m/>
    <s v="Finanzas"/>
    <m/>
    <m/>
    <m/>
    <m/>
  </r>
  <r>
    <x v="10"/>
    <s v="Financiera"/>
    <s v="Crecimiento Sostenido del Negocio"/>
    <s v="Cumplimiento del Rendimiento de la Cartera de Crédito Presupuestada"/>
    <x v="6"/>
    <s v="Resumen de Cifras"/>
    <s v="%"/>
    <m/>
    <s v="Planificación Estratégica e Innovación"/>
    <m/>
    <m/>
    <m/>
    <m/>
  </r>
  <r>
    <x v="11"/>
    <s v="Financiera"/>
    <s v="Crecimiento Sostenido del Negocio"/>
    <s v="Mantener o Reducir la Morosidad de TDC"/>
    <x v="6"/>
    <s v="Auxiliar de Crédito"/>
    <s v="%"/>
    <m/>
    <s v="Planificación Estratégica e Innovación"/>
    <m/>
    <m/>
    <m/>
    <m/>
  </r>
  <r>
    <x v="12"/>
    <s v="Financiera"/>
    <s v="Crecimiento Sostenido del Negocio"/>
    <s v="Cumplir con la morosidad presupuestada"/>
    <x v="6"/>
    <s v="Resumen de Cifras"/>
    <s v="%"/>
    <m/>
    <s v="Planificación Estratégica e Innovación"/>
    <m/>
    <m/>
    <m/>
    <m/>
  </r>
  <r>
    <x v="13"/>
    <s v="Financiera"/>
    <s v="Hacer Crecer la Rentabilidad"/>
    <s v="Cumplimiento del Presupuesto de la áreas"/>
    <x v="7"/>
    <s v="Presupuesto"/>
    <s v="Miles de Bs."/>
    <m/>
    <s v="Finanzas"/>
    <m/>
    <m/>
    <m/>
    <m/>
  </r>
  <r>
    <x v="14"/>
    <s v="Financiera"/>
    <s v="Hacer Crecer la Rentabilidad"/>
    <s v="Cumplimiento del Resultado Neto"/>
    <x v="7"/>
    <s v="Benchmarking"/>
    <s v="Bs."/>
    <m/>
    <s v="Planificación Estratégica e Innovación"/>
    <m/>
    <m/>
    <m/>
    <m/>
  </r>
  <r>
    <x v="15"/>
    <s v="Financiera"/>
    <s v="Garantizar Indicadores de rentabilidad"/>
    <s v="Cumplimiento ROA"/>
    <x v="7"/>
    <s v="Libro Bench Presentación"/>
    <s v="%"/>
    <m/>
    <s v="Planificación Estratégica e Innovación"/>
    <m/>
    <m/>
    <m/>
    <m/>
  </r>
  <r>
    <x v="16"/>
    <s v="Financiera"/>
    <s v="Garantizar Indicadores de rentabilidad"/>
    <s v="Cumplimiento ROE"/>
    <x v="7"/>
    <s v="Libro Bench Presentación"/>
    <s v="%"/>
    <m/>
    <s v="Planificación Estratégica e Innovación"/>
    <m/>
    <m/>
    <m/>
    <m/>
  </r>
  <r>
    <x v="17"/>
    <s v="Financiera"/>
    <s v="Mayor Eficiencia Financiera"/>
    <s v="Mantener el costo de fondo de las Captaciones de DPF y Depositos temporales por debajo del promedio del sistema"/>
    <x v="7"/>
    <s v="DPF - Benchmarking"/>
    <s v="%"/>
    <m/>
    <s v="Planificación Estratégica e Innovación"/>
    <m/>
    <m/>
    <m/>
    <m/>
  </r>
  <r>
    <x v="18"/>
    <s v="Financiera"/>
    <s v="Crecimiento Sostenido del Negocio"/>
    <s v="Cumplimiento de Captaciones al Público"/>
    <x v="8"/>
    <s v="Seguimiento Canales"/>
    <s v="MM Bs."/>
    <m/>
    <s v="Planificación Estratégica e Innovación"/>
    <m/>
    <m/>
    <m/>
    <m/>
  </r>
  <r>
    <x v="19"/>
    <s v="Financiera"/>
    <s v="Crecimiento Sostenido del Negocio"/>
    <s v="Cumplimiento de la Cartera de Crédito Presupuestada"/>
    <x v="8"/>
    <s v="Seguimiento Canales"/>
    <s v="MM Bs."/>
    <m/>
    <s v="Planificación Estratégica e Innovación"/>
    <m/>
    <m/>
    <m/>
    <m/>
  </r>
  <r>
    <x v="20"/>
    <s v="Financiera"/>
    <s v="Mayor Eficiencia Financiera"/>
    <s v="Cumplimiento del Costo de Fondo Presupuestado"/>
    <x v="8"/>
    <s v="Resumen de Cifras"/>
    <s v="%"/>
    <m/>
    <s v="Planificación Estratégica e Innovación"/>
    <m/>
    <m/>
    <m/>
    <m/>
  </r>
  <r>
    <x v="21"/>
    <s v="Financiera"/>
    <s v="Hacer Crecer la Rentabilidad"/>
    <s v="Cumplimiento del Presupuesto del área"/>
    <x v="8"/>
    <s v="Presupuesto"/>
    <s v="Miles de Bs."/>
    <m/>
    <s v="Finanzas"/>
    <m/>
    <m/>
    <m/>
    <m/>
  </r>
  <r>
    <x v="22"/>
    <s v="Financiera"/>
    <s v="Mayor Eficiencia Financiera"/>
    <s v="Cumplimiento del Rendimiento de la Cartera de Crédito Presupuestada"/>
    <x v="8"/>
    <s v="Resumen de Cifras"/>
    <s v="%"/>
    <m/>
    <s v="Planificación Estratégica e Innovación"/>
    <m/>
    <m/>
    <m/>
    <m/>
  </r>
  <r>
    <x v="23"/>
    <s v="Financiera"/>
    <s v="Mayor Eficiencia Financiera"/>
    <s v="Cumplir con la morosidad presupuestada"/>
    <x v="8"/>
    <s v="Resumen de Cifras"/>
    <s v="%"/>
    <m/>
    <s v="Planificación Estratégica e Innovación"/>
    <m/>
    <m/>
    <m/>
    <m/>
  </r>
  <r>
    <x v="24"/>
    <s v="Financiera"/>
    <s v="Crecimiento Sostenido del Negocio"/>
    <s v="Reducir la concentración de clientes"/>
    <x v="8"/>
    <s v="Por definir (Crosselling )"/>
    <s v="%"/>
    <m/>
    <s v="Planificación Estratégica e Innovación"/>
    <m/>
    <m/>
    <m/>
    <m/>
  </r>
  <r>
    <x v="25"/>
    <s v="Financiera"/>
    <s v="Hacer Crecer la Rentabilidad"/>
    <s v="Cumplimiento del Presupuesto del área"/>
    <x v="9"/>
    <s v="Presupuesto"/>
    <s v="Miles de Bs."/>
    <m/>
    <s v="Finanzas"/>
    <m/>
    <m/>
    <m/>
    <m/>
  </r>
  <r>
    <x v="26"/>
    <s v="Financiera"/>
    <s v="Hacer Crecer la Rentabilidad"/>
    <s v="Cumplimiento del Presupuesto del área"/>
    <x v="10"/>
    <s v="Presupuesto"/>
    <s v="Miles de Bs."/>
    <m/>
    <s v="Finanzas"/>
    <m/>
    <m/>
    <m/>
    <m/>
  </r>
  <r>
    <x v="27"/>
    <s v="Financiera"/>
    <s v="Mayor Eficiencia Financiera"/>
    <s v="Cumplimiento del Rendimiento de la Cartera de Crédito Presupuestada"/>
    <x v="10"/>
    <s v="Resumen de Cifras"/>
    <s v="%"/>
    <m/>
    <s v="Planificación Estratégica e Innovación"/>
    <m/>
    <m/>
    <m/>
    <m/>
  </r>
  <r>
    <x v="28"/>
    <s v="Financiera"/>
    <s v="Mayor Eficiencia Financiera"/>
    <s v="Cumplir con la morosidad presupuestada"/>
    <x v="10"/>
    <s v="Resumen de Cifras"/>
    <s v="%"/>
    <m/>
    <s v="Planificación Estratégica e Innovación"/>
    <m/>
    <m/>
    <m/>
    <m/>
  </r>
  <r>
    <x v="29"/>
    <s v="Financiera"/>
    <s v="Hacer Crecer la Rentabilidad"/>
    <s v="Cumplimiento del Presupuesto de la áreas"/>
    <x v="7"/>
    <s v="Presupuesto"/>
    <s v="Miles de Bs."/>
    <m/>
    <s v="Finanzas"/>
    <m/>
    <m/>
    <m/>
    <m/>
  </r>
  <r>
    <x v="30"/>
    <s v="Clientes"/>
    <s v="Garantizar la calidad de servicio"/>
    <s v="Satisfacción del cliente externo por encima de la meta establecida"/>
    <x v="0"/>
    <s v="Por Definir (Satisfacción Cliente- Productos/Servicios)"/>
    <s v="%"/>
    <m/>
    <s v="Operaciones"/>
    <m/>
    <m/>
    <m/>
    <m/>
  </r>
  <r>
    <x v="31"/>
    <s v="Clientes"/>
    <s v="Garantizar la calidad de servicio"/>
    <s v="Cumplimiento de la planificación de las actividades de fortalecimiento de imagen de Banco Activo a clientes"/>
    <x v="0"/>
    <s v="Por Definir (Data Cap. Hum)"/>
    <s v="Unidad"/>
    <m/>
    <s v="Capital Humano"/>
    <m/>
    <m/>
    <m/>
    <m/>
  </r>
  <r>
    <x v="32"/>
    <s v="Clientes"/>
    <s v="Garantizar la calidad de servicio"/>
    <s v="Satisfacción del cliente externo por encima de la meta establecida"/>
    <x v="1"/>
    <s v="Por Definir (Satisfacción Cliente- Productos/Servicios)"/>
    <s v="%"/>
    <m/>
    <s v="Operaciones"/>
    <m/>
    <m/>
    <m/>
    <m/>
  </r>
  <r>
    <x v="33"/>
    <s v="Clientes"/>
    <s v="Garantizar la calidad de servicio"/>
    <s v="Eficacia de atención de las llamadas a tiempo de cliente externo"/>
    <x v="2"/>
    <s v="Data IVR"/>
    <s v="Unidad"/>
    <m/>
    <s v="Operaciones"/>
    <m/>
    <m/>
    <m/>
    <m/>
  </r>
  <r>
    <x v="34"/>
    <s v="Clientes"/>
    <s v="Garantizar la calidad de servicio"/>
    <s v="Eficacia de atención de las llamadas a tiempo de cliente interno"/>
    <x v="2"/>
    <s v="Data Help Desk"/>
    <s v="Unidad"/>
    <m/>
    <s v="Operaciones"/>
    <m/>
    <m/>
    <m/>
    <m/>
  </r>
  <r>
    <x v="35"/>
    <s v="Clientes"/>
    <s v="Garantizar la calidad de servicio"/>
    <s v="Cantidad de expedientes con errores = 0"/>
    <x v="2"/>
    <s v="Por definir (Herramienta SCOE)"/>
    <s v="Unidad"/>
    <m/>
    <s v="Operaciones"/>
    <m/>
    <m/>
    <m/>
    <m/>
  </r>
  <r>
    <x v="36"/>
    <s v="Clientes"/>
    <s v="Garantizar la calidad de servicio"/>
    <s v="Cumplimiento de la meta estimada de la mejora mínima estimada de cliente externo"/>
    <x v="2"/>
    <s v="Por Definir (Satisfacción Cliente- Productos/Servicios)"/>
    <s v="%"/>
    <m/>
    <s v="Operaciones"/>
    <m/>
    <m/>
    <m/>
    <m/>
  </r>
  <r>
    <x v="37"/>
    <s v="Clientes"/>
    <s v="Garantizar la calidad de servicio"/>
    <s v="Efectividad en la atención de clientes por parte de la gerencia de prevención de fraudes"/>
    <x v="3"/>
    <s v="Información Prev. De Fraudes"/>
    <s v="Unidad"/>
    <m/>
    <s v="Seguridad"/>
    <m/>
    <m/>
    <m/>
    <m/>
  </r>
  <r>
    <x v="38"/>
    <s v="Clientes"/>
    <s v="Garantizar la calidad de servicio"/>
    <s v="Cierre de brechas detectadas por auditorías mayor al 90%"/>
    <x v="4"/>
    <s v="Seg. Auditorías"/>
    <s v="%"/>
    <m/>
    <s v="Auditoría Interna"/>
    <m/>
    <m/>
    <m/>
    <m/>
  </r>
  <r>
    <x v="39"/>
    <s v="Clientes"/>
    <s v="Garantizar la calidad de servicio"/>
    <s v="Eficacia en consultas atendidas a Canales de Venta"/>
    <x v="5"/>
    <s v="Información Consul. Jur."/>
    <s v="Unidad"/>
    <m/>
    <s v="Consultoría Jurídica"/>
    <m/>
    <m/>
    <m/>
    <m/>
  </r>
  <r>
    <x v="40"/>
    <s v="Clientes"/>
    <s v="Mejorar el MFB por Cliente"/>
    <s v="Disminuir la cantidad de POS sin facturar"/>
    <x v="6"/>
    <s v="Rentabilidad POS"/>
    <s v="% Variación"/>
    <m/>
    <s v="Planificación Estratégica e Innovación"/>
    <m/>
    <m/>
    <m/>
    <m/>
  </r>
  <r>
    <x v="41"/>
    <s v="Clientes"/>
    <s v="Captar nuevos clientes"/>
    <s v="Eficacia en la captación de clientes"/>
    <x v="8"/>
    <s v="Por definir (meta clientes)"/>
    <s v="Unidad"/>
    <m/>
    <s v="Negocios"/>
    <m/>
    <m/>
    <m/>
    <m/>
  </r>
  <r>
    <x v="42"/>
    <s v="Clientes"/>
    <s v="Afianzar la cadena de valor y mejorar el cruce de productos"/>
    <s v="Incremento de crosselling"/>
    <x v="8"/>
    <s v="Por definir (Crosselling )"/>
    <s v="Unidad"/>
    <m/>
    <s v="Planificación Estratégica e Innovación"/>
    <m/>
    <m/>
    <m/>
    <m/>
  </r>
  <r>
    <x v="43"/>
    <s v="Clientes"/>
    <s v="Garantizar la calidad de servicio"/>
    <s v="Satisfacción del cliente externo por encima de la meta establecida"/>
    <x v="8"/>
    <s v="Por Definir (Satisfacción Cliente- Productos/Servicios)"/>
    <s v="%"/>
    <m/>
    <s v="Operaciones"/>
    <m/>
    <m/>
    <m/>
    <m/>
  </r>
  <r>
    <x v="44"/>
    <s v="Clientes"/>
    <s v="Garantizar la calidad de servicio"/>
    <s v="Satisfacción del cliente externo por encima de la meta establecida en aceptación de productos"/>
    <x v="9"/>
    <s v="Por Definir (Satisfacción Cliente- Productos/Servicios)"/>
    <s v="%"/>
    <m/>
    <s v="Operaciones"/>
    <m/>
    <m/>
    <m/>
    <m/>
  </r>
  <r>
    <x v="45"/>
    <s v="Clientes"/>
    <s v="Garantizar la calidad de servicio"/>
    <s v="Actualizaciones o modificaciones realizadas solicitadas a los planes contigencia"/>
    <x v="10"/>
    <s v="Por Definir (Data UAIR)"/>
    <s v="Unidad"/>
    <m/>
    <s v="UAIR"/>
    <m/>
    <m/>
    <m/>
    <m/>
  </r>
  <r>
    <x v="46"/>
    <s v="Procesos"/>
    <s v="Detectar Procesos Estratégicos y reducir su tiempo de respuesta"/>
    <s v="Reducción del tiempo de respuesta del proceso de captación de personal"/>
    <x v="0"/>
    <s v="Por Definir (Data Cap. Hum)"/>
    <s v="Tiempo / Unidad"/>
    <m/>
    <s v="Capital Humano"/>
    <m/>
    <m/>
    <m/>
    <m/>
  </r>
  <r>
    <x v="47"/>
    <s v="Procesos"/>
    <s v="Incrementar la Productividad del empleado Banco Activo"/>
    <s v="Eficacia en la atención de Fallas atendidas a tiempo"/>
    <x v="1"/>
    <s v="Información Infraestructura"/>
    <s v="Unidad"/>
    <m/>
    <s v="Infraestructura"/>
    <m/>
    <m/>
    <m/>
    <m/>
  </r>
  <r>
    <x v="48"/>
    <s v="Procesos"/>
    <s v="Detectar Procesos Estratégicos y reducir su tiempo de respuesta"/>
    <s v="Creación del Manual de Procesos Internos Banco Activo"/>
    <x v="2"/>
    <s v="Manual de Procesos*"/>
    <s v="Unidad"/>
    <m/>
    <s v="Operaciones"/>
    <m/>
    <m/>
    <m/>
    <m/>
  </r>
  <r>
    <x v="49"/>
    <s v="Procesos"/>
    <s v="Detectar Procesos Estratégicos y reducir su tiempo de respuesta"/>
    <s v="Disminución de tiempos de respuestas clientes externos"/>
    <x v="2"/>
    <s v="Actualización Manual de Procesos*"/>
    <s v="Tiempo / Unidad"/>
    <m/>
    <s v="Operaciones"/>
    <m/>
    <m/>
    <m/>
    <m/>
  </r>
  <r>
    <x v="50"/>
    <s v="Procesos"/>
    <s v="Incrementar la Productividad del empleado Banco Activo"/>
    <s v="Efectividad de atención de requerimientos del cliente interno por parte de la gerencia de Seguridad de la Información"/>
    <x v="3"/>
    <s v="Por Definir"/>
    <s v="Unidad"/>
    <m/>
    <s v="Seguridad"/>
    <m/>
    <m/>
    <m/>
    <m/>
  </r>
  <r>
    <x v="51"/>
    <s v="Procesos"/>
    <s v="Incrementar la Productividad del empleado Banco Activo"/>
    <s v="Cumplimiento de los planes de auditoria interna y de sistema"/>
    <x v="4"/>
    <s v="Seg. Auditorías"/>
    <s v="Unidad"/>
    <m/>
    <s v="Auditoría Interna"/>
    <m/>
    <m/>
    <m/>
    <m/>
  </r>
  <r>
    <x v="52"/>
    <s v="Procesos"/>
    <s v="Incrementar la Productividad del empleado Banco Activo"/>
    <s v="Eficacia de atencion de consultas legales recibidas por parte de los clientes internos"/>
    <x v="5"/>
    <s v="Información Consul. Jur."/>
    <s v="Unidad"/>
    <m/>
    <s v="Consultoría Jurídica"/>
    <m/>
    <m/>
    <m/>
    <m/>
  </r>
  <r>
    <x v="53"/>
    <s v="Procesos"/>
    <s v="Incrementar la Productividad del empleado Banco Activo"/>
    <s v="Eficacia en atención de respuestas de Entes gubernamentales"/>
    <x v="5"/>
    <s v="Información Consul. Jur."/>
    <s v="Unidad"/>
    <m/>
    <s v="Consultoría Jurídica"/>
    <m/>
    <m/>
    <m/>
    <m/>
  </r>
  <r>
    <x v="54"/>
    <s v="Procesos"/>
    <s v="Incrementar la Productividad del empleado Banco Activo"/>
    <s v="Eficacia en la atención de solicitud de contratos"/>
    <x v="5"/>
    <s v="Información Consul. Jur."/>
    <s v="Unidad"/>
    <m/>
    <s v="Consultoría Jurídica"/>
    <m/>
    <m/>
    <m/>
    <m/>
  </r>
  <r>
    <x v="55"/>
    <s v="Procesos"/>
    <s v="Incrementar la Productividad del empleado Banco Activo"/>
    <s v="Eficacia en los tiempos de respuesta de análisis de crédito"/>
    <x v="6"/>
    <s v="Seg. Esquema Incentivo Créditos"/>
    <s v="Unidad"/>
    <m/>
    <s v="Planificación Estratégica e Innovación"/>
    <m/>
    <m/>
    <m/>
    <m/>
  </r>
  <r>
    <x v="56"/>
    <s v="Procesos"/>
    <s v="Incrementar la Productividad del empleado Banco Activo"/>
    <s v="Eficiencia de análisis de credito"/>
    <x v="6"/>
    <s v="Seg. Esquema Incentivo Créditos"/>
    <s v="Unidad"/>
    <m/>
    <s v="Planificación Estratégica e Innovación"/>
    <m/>
    <m/>
    <m/>
    <m/>
  </r>
  <r>
    <x v="57"/>
    <s v="Procesos"/>
    <s v="Incrementar la Productividad del empleado Banco Activo"/>
    <s v="Calidad de los análisis de crédito"/>
    <x v="6"/>
    <s v="Seg. Esquema Incentivo Créditos"/>
    <s v="Unidad"/>
    <m/>
    <s v="Planificación Estratégica e Innovación"/>
    <m/>
    <m/>
    <m/>
    <m/>
  </r>
  <r>
    <x v="58"/>
    <s v="Procesos"/>
    <s v="Incrementar la Productividad del empleado Banco Activo"/>
    <s v="Cumplimiento en los tiempos establecidos de los requerimientos de gestión de la demanda"/>
    <x v="9"/>
    <s v="Por Definir"/>
    <s v="Tiempo / Unidad"/>
    <m/>
    <s v="Planificación Estratégica e Innovación"/>
    <m/>
    <m/>
    <m/>
    <m/>
  </r>
  <r>
    <x v="59"/>
    <s v="Procesos"/>
    <s v="Incrementar la Productividad del empleado Banco Activo"/>
    <s v="Productividad Trabajador Banco Activo vs. Competencia"/>
    <x v="9"/>
    <s v="SAIF"/>
    <s v="Miles de Bs. / Persona"/>
    <m/>
    <s v="Planificación Estratégica e Innovación"/>
    <m/>
    <m/>
    <m/>
    <m/>
  </r>
  <r>
    <x v="60"/>
    <s v="Procesos"/>
    <s v="Detectar Procesos Estratégicos y reducir su tiempo de respuesta"/>
    <s v="Entrega de reportes de riesgo de mercado y de liquidez"/>
    <x v="10"/>
    <s v="Por Definir (UAIR)"/>
    <s v="Unidad"/>
    <m/>
    <s v="UAIR"/>
    <m/>
    <m/>
    <m/>
    <m/>
  </r>
  <r>
    <x v="61"/>
    <s v="Procesos"/>
    <s v="Desarrollar y culminar el portafolio de proyectos en un 100%"/>
    <s v="Cumplimiento GANTT proyectos"/>
    <x v="9"/>
    <s v="Por Definir (Seguimiento Gantt Proyectos)"/>
    <s v="%"/>
    <m/>
    <s v="Planificación Estratégica e Innovación"/>
    <m/>
    <m/>
    <m/>
    <m/>
  </r>
  <r>
    <x v="62"/>
    <s v="Aprendizaje y Crecimiento"/>
    <s v="Generar la mayor satisfacción posible"/>
    <s v="Aceptación en encuestas de cliente interno por encima de la meta propuesta"/>
    <x v="0"/>
    <s v="Por Definir (Satisfacción Cliente- Productos/Servicios)"/>
    <s v="%"/>
    <m/>
    <s v="Operaciones"/>
    <m/>
    <m/>
    <m/>
    <m/>
  </r>
  <r>
    <x v="63"/>
    <s v="Aprendizaje y Crecimiento"/>
    <s v="Capacitar el personal"/>
    <s v="Cumplimiento del Personal Capacitado presupuestado"/>
    <x v="0"/>
    <s v="Por Definir (Data Cap. Hum)"/>
    <s v="Unidad"/>
    <m/>
    <s v="Capital Humano"/>
    <m/>
    <m/>
    <m/>
    <m/>
  </r>
  <r>
    <x v="64"/>
    <s v="Aprendizaje y Crecimiento"/>
    <s v="Generar la mayor satisfacción posible"/>
    <s v="Satisfacción del cliente interno por encima de la meta establecida"/>
    <x v="0"/>
    <s v="Por Definir (Satisfacción Cliente- Productos/Servicios)"/>
    <s v="%"/>
    <m/>
    <s v="Operaciones"/>
    <m/>
    <m/>
    <m/>
    <m/>
  </r>
  <r>
    <x v="65"/>
    <s v="Aprendizaje y Crecimiento"/>
    <s v="Generar la mayor satisfacción posible"/>
    <s v="Satisfacción del cliente interno por encima de la meta establecida"/>
    <x v="1"/>
    <s v="Por Definir (Satisfacción Cliente- Productos/Servicios)"/>
    <s v="%"/>
    <m/>
    <s v="Operaciones"/>
    <m/>
    <m/>
    <m/>
    <m/>
  </r>
  <r>
    <x v="66"/>
    <s v="Aprendizaje y Crecimiento"/>
    <s v="Generar capacidad tecnológica"/>
    <s v="Cumplimiento de la disponibilidad de servicios de TI"/>
    <x v="2"/>
    <s v="Por Definir (herramienta Zabbix)"/>
    <s v="%"/>
    <m/>
    <s v="Operaciones"/>
    <m/>
    <m/>
    <m/>
    <m/>
  </r>
  <r>
    <x v="67"/>
    <s v="Aprendizaje y Crecimiento"/>
    <s v="Generar la mayor satisfacción posible"/>
    <s v="Satisfacción del cliente interno por encima de la meta establecida"/>
    <x v="2"/>
    <s v="Por Definir (Satisfacción Cliente- Productos/Servicios)"/>
    <s v="%"/>
    <m/>
    <s v="Operaciones"/>
    <m/>
    <m/>
    <m/>
    <m/>
  </r>
  <r>
    <x v="68"/>
    <s v="Aprendizaje y Crecimiento"/>
    <s v="Generar la mayor satisfacción posible"/>
    <s v="Satisfacción del cliente interno por encima de la meta establecida"/>
    <x v="4"/>
    <s v="Por Definir (Satisfacción Cliente- Productos/Servicios)"/>
    <s v="%"/>
    <m/>
    <s v="Operaciones"/>
    <m/>
    <m/>
    <m/>
    <m/>
  </r>
  <r>
    <x v="69"/>
    <s v="Aprendizaje y Crecimiento"/>
    <s v="Generar la mayor satisfacción posible"/>
    <s v="Satisfacción del cliente interno por encima de la meta establecida"/>
    <x v="5"/>
    <s v="Por Definir (Satisfacción Cliente- Productos/Servicios)"/>
    <s v="%"/>
    <m/>
    <s v="Operaciones"/>
    <m/>
    <m/>
    <m/>
    <m/>
  </r>
  <r>
    <x v="70"/>
    <s v="Aprendizaje y Crecimiento"/>
    <s v="Generar la mayor satisfacción posible"/>
    <s v="Satisfacción del cliente interno por encima de la meta establecida"/>
    <x v="6"/>
    <s v="Por Definir (Satisfacción Cliente- Productos/Servicios)"/>
    <s v="%"/>
    <m/>
    <s v="Operaciones"/>
    <m/>
    <m/>
    <m/>
    <m/>
  </r>
  <r>
    <x v="71"/>
    <s v="Aprendizaje y Crecimiento"/>
    <s v="Generar la mayor satisfacción posible"/>
    <s v="Satisfacción del cliente interno por encima de la meta establecida"/>
    <x v="7"/>
    <s v="Por Definir (Satisfacción Cliente- Productos/Servicios)"/>
    <s v="%"/>
    <m/>
    <s v="Operaciones"/>
    <m/>
    <m/>
    <m/>
    <m/>
  </r>
  <r>
    <x v="72"/>
    <s v="Aprendizaje y Crecimiento"/>
    <s v="Generar la mayor satisfacción posible"/>
    <s v="Satisfacción del cliente interno por encima de la meta establecida"/>
    <x v="8"/>
    <s v="Por Definir (Satisfacción Cliente- Productos/Servicios)"/>
    <s v="%"/>
    <m/>
    <s v="Operaciones"/>
    <m/>
    <m/>
    <m/>
    <m/>
  </r>
  <r>
    <x v="73"/>
    <s v="Aprendizaje y Crecimiento"/>
    <s v="Generar la mayor satisfacción posible"/>
    <s v="Satisfacción del cliente interno por encima de la meta establecida"/>
    <x v="9"/>
    <s v="Por Definir (Satisfacción Cliente- Productos/Servicios)"/>
    <s v="%"/>
    <m/>
    <s v="Operaciones"/>
    <m/>
    <m/>
    <m/>
    <m/>
  </r>
  <r>
    <x v="74"/>
    <s v="Aprendizaje y Crecimiento"/>
    <s v="Mejorar la comunicación"/>
    <s v="Comunicaciones efectivas de seguimiento del plan estratégico"/>
    <x v="9"/>
    <s v="Por Definir (Entrega Reportes Planif. Estrateg.)"/>
    <s v="Unidad"/>
    <m/>
    <s v="Planificación Estratégica e Innovación"/>
    <m/>
    <m/>
    <m/>
    <m/>
  </r>
  <r>
    <x v="75"/>
    <s v="Aprendizaje y Crecimiento"/>
    <s v="Generar la mayor satisfacción posible"/>
    <s v="Satisfacción del cliente interno por encima de la meta establecida"/>
    <x v="10"/>
    <s v="Por Definir (Satisfacción Cliente- Productos/Servicios)"/>
    <s v="%"/>
    <m/>
    <s v="Operaciones"/>
    <m/>
    <m/>
    <m/>
    <m/>
  </r>
  <r>
    <x v="76"/>
    <s v="Aprendizaje y Crecimiento"/>
    <s v="Mejorar el desempeño del personal"/>
    <s v="Cumplimiento de la mejora en el desempeño de evaluación de los trabajadores del Banco"/>
    <x v="0"/>
    <s v="Por Definir (Evaluación de desempeño)"/>
    <s v="%"/>
    <m/>
    <s v="Capital Humano"/>
    <m/>
    <m/>
    <m/>
    <m/>
  </r>
  <r>
    <x v="77"/>
    <s v="Aprendizaje y Crecimiento"/>
    <s v="Retener al personal"/>
    <s v="Cumplimiento del Headcount de Banco Activo"/>
    <x v="0"/>
    <s v="Por Definir (Data Cap. Hum)"/>
    <s v="Unidad"/>
    <m/>
    <s v="Capital Humano"/>
    <m/>
    <m/>
    <m/>
    <m/>
  </r>
  <r>
    <x v="78"/>
    <m/>
    <m/>
    <m/>
    <x v="11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5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>
  <location ref="I1:I9" firstHeaderRow="1" firstDataRow="1" firstDataCol="1"/>
  <pivotFields count="13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29"/>
        <item x="13"/>
        <item x="14"/>
        <item x="15"/>
        <item x="16"/>
        <item m="1" x="81"/>
        <item m="1" x="80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"/>
        <item x="41"/>
        <item x="42"/>
        <item x="43"/>
        <item x="44"/>
        <item x="45"/>
        <item x="46"/>
        <item x="47"/>
        <item x="48"/>
        <item x="49"/>
        <item m="1" x="7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t="default"/>
      </items>
    </pivotField>
    <pivotField showAll="0"/>
    <pivotField showAll="0"/>
    <pivotField showAll="0"/>
    <pivotField axis="axisRow" showAll="0">
      <items count="13">
        <item h="1" x="4"/>
        <item h="1" x="0"/>
        <item h="1" x="5"/>
        <item h="1" x="6"/>
        <item x="7"/>
        <item h="1" x="1"/>
        <item h="1" x="8"/>
        <item h="1" x="2"/>
        <item h="1" x="9"/>
        <item h="1" x="3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0"/>
  </rowFields>
  <rowItems count="8">
    <i>
      <x v="4"/>
    </i>
    <i r="1">
      <x v="13"/>
    </i>
    <i r="1">
      <x v="14"/>
    </i>
    <i r="1">
      <x v="15"/>
    </i>
    <i r="1">
      <x v="16"/>
    </i>
    <i r="1">
      <x v="17"/>
    </i>
    <i r="1">
      <x v="20"/>
    </i>
    <i r="1">
      <x v="75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9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>
  <location ref="Q1:Q9" firstHeaderRow="1" firstDataRow="1" firstDataCol="1"/>
  <pivotFields count="13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81"/>
        <item m="1" x="80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"/>
        <item x="41"/>
        <item x="42"/>
        <item x="43"/>
        <item x="44"/>
        <item x="45"/>
        <item x="46"/>
        <item x="47"/>
        <item x="48"/>
        <item x="49"/>
        <item m="1" x="7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29"/>
        <item x="78"/>
        <item t="default"/>
      </items>
    </pivotField>
    <pivotField showAll="0"/>
    <pivotField showAll="0"/>
    <pivotField showAll="0"/>
    <pivotField axis="axisRow" showAll="0">
      <items count="13">
        <item h="1" x="4"/>
        <item h="1" x="0"/>
        <item h="1" x="5"/>
        <item h="1" x="6"/>
        <item h="1" x="7"/>
        <item h="1" x="1"/>
        <item h="1" x="8"/>
        <item h="1" x="2"/>
        <item x="9"/>
        <item h="1" x="3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0"/>
  </rowFields>
  <rowItems count="8">
    <i>
      <x v="8"/>
    </i>
    <i r="1">
      <x v="27"/>
    </i>
    <i r="1">
      <x v="46"/>
    </i>
    <i r="1">
      <x v="61"/>
    </i>
    <i r="1">
      <x v="62"/>
    </i>
    <i r="1">
      <x v="64"/>
    </i>
    <i r="1">
      <x v="76"/>
    </i>
    <i r="1">
      <x v="77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4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>
  <location ref="G1:G13" firstHeaderRow="1" firstDataRow="1" firstDataCol="1"/>
  <pivotFields count="13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81"/>
        <item m="1" x="80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"/>
        <item x="41"/>
        <item x="42"/>
        <item x="43"/>
        <item x="44"/>
        <item x="45"/>
        <item x="46"/>
        <item x="47"/>
        <item x="48"/>
        <item x="49"/>
        <item m="1" x="7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29"/>
        <item x="78"/>
        <item t="default"/>
      </items>
    </pivotField>
    <pivotField showAll="0"/>
    <pivotField showAll="0"/>
    <pivotField showAll="0"/>
    <pivotField axis="axisRow" showAll="0">
      <items count="13">
        <item h="1" x="4"/>
        <item h="1" x="0"/>
        <item h="1" x="5"/>
        <item x="6"/>
        <item h="1" x="7"/>
        <item h="1" x="1"/>
        <item h="1" x="8"/>
        <item h="1" x="2"/>
        <item h="1" x="9"/>
        <item h="1" x="3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0"/>
  </rowFields>
  <rowItems count="12">
    <i>
      <x v="3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41"/>
    </i>
    <i r="1">
      <x v="58"/>
    </i>
    <i r="1">
      <x v="59"/>
    </i>
    <i r="1">
      <x v="60"/>
    </i>
    <i r="1">
      <x v="73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8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>
  <location ref="O1:O11" firstHeaderRow="1" firstDataRow="1" firstDataCol="1"/>
  <pivotFields count="13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81"/>
        <item m="1" x="80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"/>
        <item x="41"/>
        <item x="42"/>
        <item x="43"/>
        <item x="44"/>
        <item x="45"/>
        <item x="46"/>
        <item x="47"/>
        <item x="48"/>
        <item x="49"/>
        <item m="1" x="7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29"/>
        <item x="78"/>
        <item t="default"/>
      </items>
    </pivotField>
    <pivotField showAll="0"/>
    <pivotField showAll="0"/>
    <pivotField showAll="0"/>
    <pivotField axis="axisRow" showAll="0">
      <items count="13">
        <item h="1" x="4"/>
        <item h="1" x="0"/>
        <item h="1" x="5"/>
        <item h="1" x="6"/>
        <item h="1" x="7"/>
        <item h="1" x="1"/>
        <item h="1" x="8"/>
        <item x="2"/>
        <item h="1" x="9"/>
        <item h="1" x="3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0"/>
  </rowFields>
  <rowItems count="10">
    <i>
      <x v="7"/>
    </i>
    <i r="1">
      <x v="3"/>
    </i>
    <i r="1">
      <x v="34"/>
    </i>
    <i r="1">
      <x v="35"/>
    </i>
    <i r="1">
      <x v="36"/>
    </i>
    <i r="1">
      <x v="37"/>
    </i>
    <i r="1">
      <x v="50"/>
    </i>
    <i r="1">
      <x v="51"/>
    </i>
    <i r="1">
      <x v="69"/>
    </i>
    <i r="1">
      <x v="70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 rowHeaderCaption="VP">
  <location ref="C1:C12" firstHeaderRow="1" firstDataRow="1" firstDataCol="1"/>
  <pivotFields count="13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81"/>
        <item m="1" x="80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"/>
        <item x="41"/>
        <item x="42"/>
        <item x="43"/>
        <item x="44"/>
        <item x="45"/>
        <item x="46"/>
        <item x="47"/>
        <item x="48"/>
        <item x="49"/>
        <item m="1" x="7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29"/>
        <item x="78"/>
        <item t="default"/>
      </items>
    </pivotField>
    <pivotField showAll="0"/>
    <pivotField showAll="0"/>
    <pivotField showAll="0"/>
    <pivotField axis="axisRow" showAll="0">
      <items count="13">
        <item h="1" x="4"/>
        <item x="0"/>
        <item h="1" x="5"/>
        <item h="1" x="6"/>
        <item h="1" x="7"/>
        <item h="1" x="1"/>
        <item h="1" x="8"/>
        <item h="1" x="2"/>
        <item h="1" x="9"/>
        <item h="1" x="3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0"/>
  </rowFields>
  <rowItems count="11">
    <i>
      <x v="1"/>
    </i>
    <i r="1">
      <x/>
    </i>
    <i r="1">
      <x v="1"/>
    </i>
    <i r="1">
      <x v="31"/>
    </i>
    <i r="1">
      <x v="32"/>
    </i>
    <i r="1">
      <x v="48"/>
    </i>
    <i r="1">
      <x v="65"/>
    </i>
    <i r="1">
      <x v="66"/>
    </i>
    <i r="1">
      <x v="67"/>
    </i>
    <i r="1">
      <x v="79"/>
    </i>
    <i r="1">
      <x v="80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7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>
  <location ref="M1:M13" firstHeaderRow="1" firstDataRow="1" firstDataCol="1"/>
  <pivotFields count="13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81"/>
        <item m="1" x="80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"/>
        <item x="41"/>
        <item x="42"/>
        <item x="43"/>
        <item x="44"/>
        <item x="45"/>
        <item x="46"/>
        <item x="47"/>
        <item x="48"/>
        <item x="49"/>
        <item m="1" x="7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29"/>
        <item x="78"/>
        <item t="default"/>
      </items>
    </pivotField>
    <pivotField showAll="0"/>
    <pivotField showAll="0"/>
    <pivotField showAll="0"/>
    <pivotField axis="axisRow" showAll="0">
      <items count="13">
        <item h="1" x="4"/>
        <item h="1" x="0"/>
        <item h="1" x="5"/>
        <item h="1" x="6"/>
        <item h="1" x="7"/>
        <item h="1" x="1"/>
        <item x="8"/>
        <item h="1" x="2"/>
        <item h="1" x="9"/>
        <item h="1" x="3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0"/>
  </rowFields>
  <rowItems count="12">
    <i>
      <x v="6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43"/>
    </i>
    <i r="1">
      <x v="44"/>
    </i>
    <i r="1">
      <x v="45"/>
    </i>
    <i r="1">
      <x v="75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 rowHeaderCaption="vp">
  <location ref="A1:A6" firstHeaderRow="1" firstDataRow="1" firstDataCol="1"/>
  <pivotFields count="13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81"/>
        <item m="1" x="80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"/>
        <item x="41"/>
        <item x="42"/>
        <item x="43"/>
        <item x="44"/>
        <item x="45"/>
        <item x="46"/>
        <item x="47"/>
        <item x="48"/>
        <item x="49"/>
        <item m="1" x="7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29"/>
        <item x="78"/>
        <item t="default"/>
      </items>
    </pivotField>
    <pivotField showAll="0"/>
    <pivotField showAll="0"/>
    <pivotField showAll="0"/>
    <pivotField axis="axisRow" showAll="0">
      <items count="13">
        <item x="4"/>
        <item h="1" x="0"/>
        <item h="1" x="5"/>
        <item h="1" x="6"/>
        <item h="1" x="7"/>
        <item h="1" x="1"/>
        <item h="1" x="8"/>
        <item h="1" x="2"/>
        <item h="1" x="9"/>
        <item h="1" x="3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0"/>
  </rowFields>
  <rowItems count="5">
    <i>
      <x/>
    </i>
    <i r="1">
      <x v="5"/>
    </i>
    <i r="1">
      <x v="39"/>
    </i>
    <i r="1">
      <x v="54"/>
    </i>
    <i r="1">
      <x v="71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6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>
  <location ref="K1:K6" firstHeaderRow="1" firstDataRow="1" firstDataCol="1"/>
  <pivotFields count="13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81"/>
        <item m="1" x="80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"/>
        <item x="41"/>
        <item x="42"/>
        <item x="43"/>
        <item x="44"/>
        <item x="45"/>
        <item x="46"/>
        <item x="47"/>
        <item x="48"/>
        <item x="49"/>
        <item m="1" x="7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29"/>
        <item x="78"/>
        <item t="default"/>
      </items>
    </pivotField>
    <pivotField showAll="0"/>
    <pivotField showAll="0"/>
    <pivotField showAll="0"/>
    <pivotField axis="axisRow" showAll="0">
      <items count="13">
        <item h="1" x="4"/>
        <item h="1" x="0"/>
        <item h="1" x="5"/>
        <item h="1" x="6"/>
        <item h="1" x="7"/>
        <item x="1"/>
        <item h="1" x="8"/>
        <item h="1" x="2"/>
        <item h="1" x="9"/>
        <item h="1" x="3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0"/>
  </rowFields>
  <rowItems count="5">
    <i>
      <x v="5"/>
    </i>
    <i r="1">
      <x v="2"/>
    </i>
    <i r="1">
      <x v="33"/>
    </i>
    <i r="1">
      <x v="49"/>
    </i>
    <i r="1">
      <x v="68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 rowHeaderCaption="VP">
  <location ref="E1:E8" firstHeaderRow="1" firstDataRow="1" firstDataCol="1"/>
  <pivotFields count="13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81"/>
        <item m="1" x="80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"/>
        <item x="41"/>
        <item x="42"/>
        <item x="43"/>
        <item x="44"/>
        <item x="45"/>
        <item x="46"/>
        <item x="47"/>
        <item x="48"/>
        <item x="49"/>
        <item m="1" x="7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29"/>
        <item x="78"/>
        <item t="default"/>
      </items>
    </pivotField>
    <pivotField showAll="0"/>
    <pivotField showAll="0"/>
    <pivotField showAll="0"/>
    <pivotField axis="axisRow" showAll="0">
      <items count="13">
        <item h="1" x="4"/>
        <item h="1" x="0"/>
        <item x="5"/>
        <item h="1" x="6"/>
        <item h="1" x="7"/>
        <item h="1" x="1"/>
        <item h="1" x="8"/>
        <item h="1" x="2"/>
        <item h="1" x="9"/>
        <item h="1" x="3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0"/>
  </rowFields>
  <rowItems count="7">
    <i>
      <x v="2"/>
    </i>
    <i r="1">
      <x v="6"/>
    </i>
    <i r="1">
      <x v="40"/>
    </i>
    <i r="1">
      <x v="55"/>
    </i>
    <i r="1">
      <x v="56"/>
    </i>
    <i r="1">
      <x v="57"/>
    </i>
    <i r="1">
      <x v="72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10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>
  <location ref="S1:S5" firstHeaderRow="1" firstDataRow="1" firstDataCol="1"/>
  <pivotFields count="13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81"/>
        <item m="1" x="80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"/>
        <item x="41"/>
        <item x="42"/>
        <item x="43"/>
        <item x="44"/>
        <item x="45"/>
        <item x="46"/>
        <item x="47"/>
        <item x="48"/>
        <item x="49"/>
        <item m="1" x="7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29"/>
        <item x="78"/>
        <item t="default"/>
      </items>
    </pivotField>
    <pivotField showAll="0"/>
    <pivotField showAll="0"/>
    <pivotField showAll="0"/>
    <pivotField axis="axisRow" showAll="0">
      <items count="13">
        <item h="1" x="4"/>
        <item h="1" x="0"/>
        <item h="1" x="5"/>
        <item h="1" x="6"/>
        <item h="1" x="7"/>
        <item h="1" x="1"/>
        <item h="1" x="8"/>
        <item h="1" x="2"/>
        <item h="1" x="9"/>
        <item x="3"/>
        <item h="1"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0"/>
  </rowFields>
  <rowItems count="4">
    <i>
      <x v="9"/>
    </i>
    <i r="1">
      <x v="4"/>
    </i>
    <i r="1">
      <x v="38"/>
    </i>
    <i r="1">
      <x v="53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11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>
  <location ref="U1:U8" firstHeaderRow="1" firstDataRow="1" firstDataCol="1"/>
  <pivotFields count="13">
    <pivotField axis="axisRow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81"/>
        <item m="1" x="80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4"/>
        <item x="35"/>
        <item x="36"/>
        <item x="37"/>
        <item x="38"/>
        <item x="39"/>
        <item x="40"/>
        <item m="1" x="82"/>
        <item x="41"/>
        <item x="42"/>
        <item x="43"/>
        <item x="44"/>
        <item x="45"/>
        <item x="46"/>
        <item x="47"/>
        <item x="48"/>
        <item x="49"/>
        <item m="1" x="7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29"/>
        <item x="78"/>
        <item t="default"/>
      </items>
    </pivotField>
    <pivotField showAll="0"/>
    <pivotField showAll="0"/>
    <pivotField showAll="0"/>
    <pivotField axis="axisRow" showAll="0">
      <items count="13">
        <item h="1" x="4"/>
        <item h="1" x="0"/>
        <item h="1" x="5"/>
        <item h="1" x="6"/>
        <item h="1" x="7"/>
        <item h="1" x="1"/>
        <item h="1" x="8"/>
        <item h="1" x="2"/>
        <item h="1" x="9"/>
        <item h="1" x="3"/>
        <item x="10"/>
        <item h="1"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0"/>
  </rowFields>
  <rowItems count="7">
    <i>
      <x v="10"/>
    </i>
    <i r="1">
      <x v="28"/>
    </i>
    <i r="1">
      <x v="29"/>
    </i>
    <i r="1">
      <x v="30"/>
    </i>
    <i r="1">
      <x v="47"/>
    </i>
    <i r="1">
      <x v="63"/>
    </i>
    <i r="1">
      <x v="78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la2" displayName="Tabla2" ref="C1:D4" totalsRowShown="0" headerRowDxfId="2" tableBorderDxfId="1">
  <autoFilter ref="C1:D4"/>
  <tableColumns count="2">
    <tableColumn id="1" name="Tipo Alerta"/>
    <tableColumn id="2" name="%" dataDxfId="0" dataCellStyle="Porcentaj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3"/>
  <sheetViews>
    <sheetView showGridLines="0" zoomScale="80" zoomScaleNormal="80" workbookViewId="0">
      <selection activeCell="Q13" sqref="Q13"/>
    </sheetView>
  </sheetViews>
  <sheetFormatPr baseColWidth="10" defaultRowHeight="15" x14ac:dyDescent="0.25"/>
  <sheetData>
    <row r="1" spans="1:2" ht="26.25" x14ac:dyDescent="0.4">
      <c r="A1" s="10"/>
    </row>
    <row r="3" spans="1:2" ht="15.75" x14ac:dyDescent="0.25">
      <c r="B3" s="11"/>
    </row>
  </sheetData>
  <pageMargins left="0.7" right="0.7" top="0.75" bottom="0.75" header="0.3" footer="0.3"/>
  <pageSetup paperSize="9" scale="95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"/>
  <sheetViews>
    <sheetView workbookViewId="0"/>
  </sheetViews>
  <sheetFormatPr baseColWidth="10" defaultRowHeight="15" x14ac:dyDescent="0.25"/>
  <cols>
    <col min="1" max="1" width="34.5703125" bestFit="1" customWidth="1"/>
    <col min="2" max="2" width="11.85546875" bestFit="1" customWidth="1"/>
  </cols>
  <sheetData>
    <row r="1" spans="1:2" x14ac:dyDescent="0.25">
      <c r="A1" t="s">
        <v>50</v>
      </c>
      <c r="B1" t="s">
        <v>238</v>
      </c>
    </row>
    <row r="2" spans="1:2" x14ac:dyDescent="0.25">
      <c r="A2" t="s">
        <v>42</v>
      </c>
      <c r="B2" t="s">
        <v>237</v>
      </c>
    </row>
    <row r="3" spans="1:2" x14ac:dyDescent="0.25">
      <c r="A3" t="s">
        <v>52</v>
      </c>
      <c r="B3" t="s">
        <v>239</v>
      </c>
    </row>
    <row r="4" spans="1:2" x14ac:dyDescent="0.25">
      <c r="A4" t="s">
        <v>56</v>
      </c>
      <c r="B4" t="s">
        <v>240</v>
      </c>
    </row>
    <row r="5" spans="1:2" x14ac:dyDescent="0.25">
      <c r="A5" t="s">
        <v>63</v>
      </c>
      <c r="B5" t="s">
        <v>241</v>
      </c>
    </row>
    <row r="6" spans="1:2" x14ac:dyDescent="0.25">
      <c r="A6" t="s">
        <v>44</v>
      </c>
      <c r="B6" t="s">
        <v>242</v>
      </c>
    </row>
    <row r="7" spans="1:2" x14ac:dyDescent="0.25">
      <c r="A7" t="s">
        <v>70</v>
      </c>
      <c r="B7" t="s">
        <v>243</v>
      </c>
    </row>
    <row r="8" spans="1:2" x14ac:dyDescent="0.25">
      <c r="A8" t="s">
        <v>45</v>
      </c>
      <c r="B8" t="s">
        <v>244</v>
      </c>
    </row>
    <row r="9" spans="1:2" x14ac:dyDescent="0.25">
      <c r="A9" t="s">
        <v>72</v>
      </c>
      <c r="B9" t="s">
        <v>245</v>
      </c>
    </row>
    <row r="10" spans="1:2" x14ac:dyDescent="0.25">
      <c r="A10" t="s">
        <v>48</v>
      </c>
      <c r="B10" t="s">
        <v>246</v>
      </c>
    </row>
    <row r="11" spans="1:2" x14ac:dyDescent="0.25">
      <c r="A11" t="s">
        <v>75</v>
      </c>
      <c r="B11" t="s">
        <v>247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30"/>
  <sheetViews>
    <sheetView showGridLines="0" showZeros="0" tabSelected="1" topLeftCell="B1" zoomScale="90" zoomScaleNormal="90" workbookViewId="0">
      <pane ySplit="4" topLeftCell="A5" activePane="bottomLeft" state="frozen"/>
      <selection activeCell="C1" sqref="C1"/>
      <selection pane="bottomLeft" activeCell="G8" sqref="G8"/>
    </sheetView>
  </sheetViews>
  <sheetFormatPr baseColWidth="10" defaultRowHeight="15" x14ac:dyDescent="0.25"/>
  <cols>
    <col min="1" max="1" width="11.42578125" style="46" hidden="1" customWidth="1"/>
    <col min="2" max="3" width="35.7109375" style="47" customWidth="1"/>
    <col min="4" max="4" width="35.85546875" style="47" customWidth="1"/>
    <col min="5" max="5" width="17" style="47" bestFit="1" customWidth="1"/>
    <col min="6" max="6" width="13.85546875" style="47" bestFit="1" customWidth="1"/>
    <col min="7" max="7" width="14.28515625" style="47" bestFit="1" customWidth="1"/>
    <col min="8" max="8" width="11.5703125" style="47" customWidth="1"/>
    <col min="9" max="9" width="12.42578125" style="47" hidden="1" customWidth="1"/>
    <col min="10" max="10" width="11.42578125" style="47" customWidth="1"/>
    <col min="11" max="12" width="4.85546875" style="47" customWidth="1"/>
    <col min="13" max="13" width="2.28515625" style="47" customWidth="1"/>
    <col min="14" max="14" width="3" style="47" customWidth="1"/>
    <col min="15" max="15" width="8.28515625" style="49" customWidth="1"/>
    <col min="16" max="27" width="17.28515625" style="49" customWidth="1"/>
    <col min="28" max="41" width="11.42578125" style="49"/>
    <col min="42" max="16384" width="11.42578125" style="47"/>
  </cols>
  <sheetData>
    <row r="1" spans="1:40" x14ac:dyDescent="0.25">
      <c r="O1" s="48"/>
    </row>
    <row r="3" spans="1:40" ht="39.75" customHeight="1" thickBot="1" x14ac:dyDescent="0.3"/>
    <row r="4" spans="1:40" ht="27" customHeight="1" thickBot="1" x14ac:dyDescent="0.3">
      <c r="A4" s="46" t="e">
        <f>VLOOKUP(B4,Lista!$A$1:$B$12,2,0)</f>
        <v>#N/A</v>
      </c>
      <c r="B4" s="50"/>
      <c r="C4" s="51" t="s">
        <v>133</v>
      </c>
      <c r="P4" s="49">
        <v>7</v>
      </c>
      <c r="Q4" s="49">
        <v>8</v>
      </c>
      <c r="R4" s="49">
        <v>9</v>
      </c>
      <c r="S4" s="49">
        <v>10</v>
      </c>
      <c r="T4" s="49">
        <v>11</v>
      </c>
      <c r="U4" s="49">
        <v>12</v>
      </c>
      <c r="V4" s="49">
        <v>13</v>
      </c>
      <c r="W4" s="49">
        <v>14</v>
      </c>
      <c r="X4" s="49">
        <v>15</v>
      </c>
      <c r="Y4" s="49">
        <v>16</v>
      </c>
      <c r="Z4" s="49">
        <v>17</v>
      </c>
      <c r="AA4" s="49">
        <v>18</v>
      </c>
      <c r="AC4" s="49">
        <v>7</v>
      </c>
      <c r="AD4" s="49">
        <v>8</v>
      </c>
      <c r="AE4" s="49">
        <v>9</v>
      </c>
      <c r="AF4" s="49">
        <v>10</v>
      </c>
      <c r="AG4" s="49">
        <v>11</v>
      </c>
      <c r="AH4" s="49">
        <v>12</v>
      </c>
      <c r="AI4" s="49">
        <v>13</v>
      </c>
      <c r="AJ4" s="49">
        <v>14</v>
      </c>
      <c r="AK4" s="49">
        <v>15</v>
      </c>
      <c r="AL4" s="49">
        <v>16</v>
      </c>
      <c r="AM4" s="49">
        <v>17</v>
      </c>
      <c r="AN4" s="49">
        <v>18</v>
      </c>
    </row>
    <row r="5" spans="1:40" x14ac:dyDescent="0.25"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</row>
    <row r="6" spans="1:40" ht="15" customHeight="1" x14ac:dyDescent="0.25">
      <c r="B6" s="52" t="s">
        <v>224</v>
      </c>
      <c r="C6" s="53"/>
      <c r="D6" s="53"/>
      <c r="E6" s="53"/>
      <c r="F6" s="53"/>
      <c r="G6" s="53"/>
      <c r="H6" s="53"/>
      <c r="I6" s="54"/>
      <c r="J6" s="55"/>
      <c r="K6" s="55"/>
      <c r="L6" s="55"/>
      <c r="M6" s="55"/>
      <c r="N6" s="55"/>
      <c r="P6" s="49" t="s">
        <v>18</v>
      </c>
      <c r="AC6" s="49" t="s">
        <v>266</v>
      </c>
    </row>
    <row r="7" spans="1:40" ht="25.5" x14ac:dyDescent="0.25">
      <c r="B7" s="56" t="s">
        <v>135</v>
      </c>
      <c r="C7" s="56" t="s">
        <v>146</v>
      </c>
      <c r="D7" s="56" t="s">
        <v>10</v>
      </c>
      <c r="E7" s="56" t="s">
        <v>17</v>
      </c>
      <c r="F7" s="56" t="s">
        <v>18</v>
      </c>
      <c r="G7" s="56" t="s">
        <v>19</v>
      </c>
      <c r="H7" s="56" t="s">
        <v>20</v>
      </c>
      <c r="I7" s="56" t="s">
        <v>21</v>
      </c>
      <c r="J7" s="55"/>
      <c r="K7" s="55"/>
      <c r="L7" s="55"/>
      <c r="M7" s="55"/>
      <c r="N7" s="55"/>
      <c r="P7" s="49" t="s">
        <v>249</v>
      </c>
      <c r="Q7" s="49" t="s">
        <v>250</v>
      </c>
      <c r="R7" s="49" t="s">
        <v>251</v>
      </c>
      <c r="S7" s="49" t="s">
        <v>252</v>
      </c>
      <c r="T7" s="49" t="s">
        <v>253</v>
      </c>
      <c r="U7" s="49" t="s">
        <v>254</v>
      </c>
      <c r="V7" s="49" t="s">
        <v>255</v>
      </c>
      <c r="W7" s="49" t="s">
        <v>256</v>
      </c>
      <c r="X7" s="49" t="s">
        <v>257</v>
      </c>
      <c r="Y7" s="49" t="s">
        <v>258</v>
      </c>
      <c r="Z7" s="49" t="s">
        <v>259</v>
      </c>
      <c r="AA7" s="49" t="s">
        <v>260</v>
      </c>
      <c r="AC7" s="49" t="s">
        <v>249</v>
      </c>
      <c r="AD7" s="49" t="s">
        <v>250</v>
      </c>
      <c r="AE7" s="49" t="s">
        <v>251</v>
      </c>
      <c r="AF7" s="49" t="s">
        <v>252</v>
      </c>
      <c r="AG7" s="49" t="s">
        <v>253</v>
      </c>
      <c r="AH7" s="49" t="s">
        <v>254</v>
      </c>
      <c r="AI7" s="49" t="s">
        <v>255</v>
      </c>
      <c r="AJ7" s="49" t="s">
        <v>256</v>
      </c>
      <c r="AK7" s="49" t="s">
        <v>257</v>
      </c>
      <c r="AL7" s="49" t="s">
        <v>258</v>
      </c>
      <c r="AM7" s="49" t="s">
        <v>259</v>
      </c>
      <c r="AN7" s="49" t="s">
        <v>260</v>
      </c>
    </row>
    <row r="8" spans="1:40" ht="33.75" customHeight="1" x14ac:dyDescent="0.25">
      <c r="A8" s="46" t="e">
        <f t="array" aca="1" ref="A8:A18" ca="1">INDIRECT(A4)</f>
        <v>#N/A</v>
      </c>
      <c r="B8" s="57" t="str">
        <f ca="1">IFERROR(VLOOKUP($A8,Indicadores!$A:$M,2,0),"")</f>
        <v/>
      </c>
      <c r="C8" s="57" t="str">
        <f ca="1">IFERROR(VLOOKUP($A8,Indicadores!$A:$M,3,0),"")</f>
        <v/>
      </c>
      <c r="D8" s="57" t="str">
        <f ca="1">IFERROR(VLOOKUP($A8,Indicadores!$A:$M,4,0),"")</f>
        <v/>
      </c>
      <c r="E8" s="57" t="str">
        <f ca="1">IFERROR(VLOOKUP($A8,Indicadores!$A:$M,7,0),"")</f>
        <v/>
      </c>
      <c r="F8" s="58" t="str">
        <f ca="1">IFERROR(VLOOKUP(A8,Real!$A:$S,Fecha!$C$2+6,0),"")</f>
        <v/>
      </c>
      <c r="G8" s="58" t="str">
        <f ca="1">IFERROR(VLOOKUP(A8,Meta!$A:$S,Fecha!$C$2+6,0),"")</f>
        <v/>
      </c>
      <c r="H8" s="59" t="str">
        <f t="shared" ref="H8:H16" ca="1" si="0">IF(F8=""," ",IFERROR(F8/G8,""))</f>
        <v xml:space="preserve"> </v>
      </c>
      <c r="I8" s="60" t="str">
        <f ca="1">IF(H8="","",H8)</f>
        <v xml:space="preserve"> </v>
      </c>
      <c r="J8" s="55"/>
      <c r="K8" s="55"/>
      <c r="L8" s="55"/>
      <c r="M8" s="55"/>
      <c r="N8" s="55"/>
      <c r="O8" s="61"/>
      <c r="P8" s="62" t="str">
        <f ca="1">IFERROR(VLOOKUP($A8,Real!$A$3:$S$81,P$4,0),"")</f>
        <v/>
      </c>
      <c r="Q8" s="62" t="str">
        <f ca="1">IFERROR(VLOOKUP($A8,Real!$A$3:$S$81,Q$4,0),"")</f>
        <v/>
      </c>
      <c r="R8" s="62" t="str">
        <f ca="1">IFERROR(VLOOKUP($A8,Real!$A$3:$S$81,R$4,0),"")</f>
        <v/>
      </c>
      <c r="S8" s="62" t="str">
        <f ca="1">IFERROR(VLOOKUP($A8,Real!$A$3:$S$81,S$4,0),"")</f>
        <v/>
      </c>
      <c r="T8" s="62" t="str">
        <f ca="1">IFERROR(VLOOKUP($A8,Real!$A$3:$S$81,T$4,0),"")</f>
        <v/>
      </c>
      <c r="U8" s="62" t="str">
        <f ca="1">IFERROR(VLOOKUP($A8,Real!$A$3:$S$81,U$4,0),"")</f>
        <v/>
      </c>
      <c r="V8" s="62" t="str">
        <f ca="1">IFERROR(VLOOKUP($A8,Real!$A$3:$S$81,V$4,0),"")</f>
        <v/>
      </c>
      <c r="W8" s="62" t="str">
        <f ca="1">IFERROR(VLOOKUP($A8,Real!$A$3:$S$81,W$4,0),"")</f>
        <v/>
      </c>
      <c r="X8" s="62" t="str">
        <f ca="1">IFERROR(VLOOKUP($A8,Real!$A$3:$S$81,X$4,0),"")</f>
        <v/>
      </c>
      <c r="Y8" s="62" t="str">
        <f ca="1">IFERROR(VLOOKUP($A8,Real!$A$3:$S$81,Y$4,0),"")</f>
        <v/>
      </c>
      <c r="Z8" s="62" t="str">
        <f ca="1">IFERROR(VLOOKUP($A8,Real!$A$3:$S$81,Z$4,0),"")</f>
        <v/>
      </c>
      <c r="AA8" s="62" t="str">
        <f ca="1">IFERROR(VLOOKUP($A8,Real!$A$3:$S$81,AA$4,0),"")</f>
        <v/>
      </c>
      <c r="AC8" s="61" t="str">
        <f ca="1">IFERROR(VLOOKUP($A8,Meta!$A$3:$S$81,AC$4,0),"")</f>
        <v/>
      </c>
      <c r="AD8" s="61" t="str">
        <f ca="1">IFERROR(VLOOKUP($A8,Meta!$A$3:$S$81,AD$4,0),"")</f>
        <v/>
      </c>
      <c r="AE8" s="61" t="str">
        <f ca="1">IFERROR(VLOOKUP($A8,Meta!$A$3:$S$81,AE$4,0),"")</f>
        <v/>
      </c>
      <c r="AF8" s="61" t="str">
        <f ca="1">IFERROR(VLOOKUP($A8,Meta!$A$3:$S$81,AF$4,0),"")</f>
        <v/>
      </c>
      <c r="AG8" s="61" t="str">
        <f ca="1">IFERROR(VLOOKUP($A8,Meta!$A$3:$S$81,AG$4,0),"")</f>
        <v/>
      </c>
      <c r="AH8" s="61" t="str">
        <f ca="1">IFERROR(VLOOKUP($A8,Meta!$A$3:$S$81,AH$4,0),"")</f>
        <v/>
      </c>
      <c r="AI8" s="61" t="str">
        <f ca="1">IFERROR(VLOOKUP($A8,Meta!$A$3:$S$81,AI$4,0),"")</f>
        <v/>
      </c>
      <c r="AJ8" s="61" t="str">
        <f ca="1">IFERROR(VLOOKUP($A8,Meta!$A$3:$S$81,AJ$4,0),"")</f>
        <v/>
      </c>
      <c r="AK8" s="61" t="str">
        <f ca="1">IFERROR(VLOOKUP($A8,Meta!$A$3:$S$81,AK$4,0),"")</f>
        <v/>
      </c>
      <c r="AL8" s="61" t="str">
        <f ca="1">IFERROR(VLOOKUP($A8,Meta!$A$3:$S$81,AL$4,0),"")</f>
        <v/>
      </c>
      <c r="AM8" s="61" t="str">
        <f ca="1">IFERROR(VLOOKUP($A8,Meta!$A$3:$S$81,AM$4,0),"")</f>
        <v/>
      </c>
      <c r="AN8" s="61" t="str">
        <f ca="1">IFERROR(VLOOKUP($A8,Meta!$A$3:$S$81,AN$4,0),"")</f>
        <v/>
      </c>
    </row>
    <row r="9" spans="1:40" ht="33.75" customHeight="1" x14ac:dyDescent="0.25">
      <c r="A9" s="46" t="e">
        <f ca="1"/>
        <v>#N/A</v>
      </c>
      <c r="B9" s="57" t="str">
        <f ca="1">IFERROR(VLOOKUP($A9,Indicadores!$A:$M,2,0),"")</f>
        <v/>
      </c>
      <c r="C9" s="57" t="str">
        <f ca="1">IFERROR(VLOOKUP($A9,Indicadores!$A:$M,3,0),"")</f>
        <v/>
      </c>
      <c r="D9" s="57" t="str">
        <f ca="1">IFERROR(VLOOKUP($A9,Indicadores!$A:$M,4,0),"")</f>
        <v/>
      </c>
      <c r="E9" s="57" t="str">
        <f ca="1">IFERROR(VLOOKUP($A9,Indicadores!$A:$M,7,0),"")</f>
        <v/>
      </c>
      <c r="F9" s="58" t="str">
        <f ca="1">IFERROR(VLOOKUP(A9,Real!$A:$S,Fecha!$C$2+6,0),"")</f>
        <v/>
      </c>
      <c r="G9" s="58" t="str">
        <f ca="1">IFERROR(VLOOKUP(A9,Meta!$A:$S,Fecha!$C$2+6,0),"")</f>
        <v/>
      </c>
      <c r="H9" s="59" t="str">
        <f t="shared" ca="1" si="0"/>
        <v xml:space="preserve"> </v>
      </c>
      <c r="I9" s="63" t="str">
        <f t="shared" ref="I9:I16" ca="1" si="1">IF(H9="","",H9)</f>
        <v xml:space="preserve"> </v>
      </c>
      <c r="J9" s="55"/>
      <c r="K9" s="55"/>
      <c r="O9" s="61"/>
      <c r="P9" s="62" t="str">
        <f ca="1">IFERROR(VLOOKUP($A9,Real!$A$3:$S$81,P$4,0),"")</f>
        <v/>
      </c>
      <c r="Q9" s="62" t="str">
        <f ca="1">IFERROR(VLOOKUP($A9,Real!$A$3:$S$81,Q$4,0),"")</f>
        <v/>
      </c>
      <c r="R9" s="62" t="str">
        <f ca="1">IFERROR(VLOOKUP($A9,Real!$A$3:$S$81,R$4,0),"")</f>
        <v/>
      </c>
      <c r="S9" s="62" t="str">
        <f ca="1">IFERROR(VLOOKUP($A9,Real!$A$3:$S$81,S$4,0),"")</f>
        <v/>
      </c>
      <c r="T9" s="62" t="str">
        <f ca="1">IFERROR(VLOOKUP($A9,Real!$A$3:$S$81,T$4,0),"")</f>
        <v/>
      </c>
      <c r="U9" s="62" t="str">
        <f ca="1">IFERROR(VLOOKUP($A9,Real!$A$3:$S$81,U$4,0),"")</f>
        <v/>
      </c>
      <c r="V9" s="62" t="str">
        <f ca="1">IFERROR(VLOOKUP($A9,Real!$A$3:$S$81,V$4,0),"")</f>
        <v/>
      </c>
      <c r="W9" s="62" t="str">
        <f ca="1">IFERROR(VLOOKUP($A9,Real!$A$3:$S$81,W$4,0),"")</f>
        <v/>
      </c>
      <c r="X9" s="62" t="str">
        <f ca="1">IFERROR(VLOOKUP($A9,Real!$A$3:$S$81,X$4,0),"")</f>
        <v/>
      </c>
      <c r="Y9" s="62" t="str">
        <f ca="1">IFERROR(VLOOKUP($A9,Real!$A$3:$S$81,Y$4,0),"")</f>
        <v/>
      </c>
      <c r="Z9" s="62" t="str">
        <f ca="1">IFERROR(VLOOKUP($A9,Real!$A$3:$S$81,Z$4,0),"")</f>
        <v/>
      </c>
      <c r="AA9" s="62" t="str">
        <f ca="1">IFERROR(VLOOKUP($A9,Real!$A$3:$S$81,AA$4,0),"")</f>
        <v/>
      </c>
      <c r="AC9" s="61" t="str">
        <f ca="1">IFERROR(VLOOKUP($A9,Meta!$A$3:$S$81,AC$4,0),"")</f>
        <v/>
      </c>
      <c r="AD9" s="61" t="str">
        <f ca="1">IFERROR(VLOOKUP($A9,Meta!$A$3:$S$81,AD$4,0),"")</f>
        <v/>
      </c>
      <c r="AE9" s="61" t="str">
        <f ca="1">IFERROR(VLOOKUP($A9,Meta!$A$3:$S$81,AE$4,0),"")</f>
        <v/>
      </c>
      <c r="AF9" s="61" t="str">
        <f ca="1">IFERROR(VLOOKUP($A9,Meta!$A$3:$S$81,AF$4,0),"")</f>
        <v/>
      </c>
      <c r="AG9" s="61" t="str">
        <f ca="1">IFERROR(VLOOKUP($A9,Meta!$A$3:$S$81,AG$4,0),"")</f>
        <v/>
      </c>
      <c r="AH9" s="61" t="str">
        <f ca="1">IFERROR(VLOOKUP($A9,Meta!$A$3:$S$81,AH$4,0),"")</f>
        <v/>
      </c>
      <c r="AI9" s="61" t="str">
        <f ca="1">IFERROR(VLOOKUP($A9,Meta!$A$3:$S$81,AI$4,0),"")</f>
        <v/>
      </c>
      <c r="AJ9" s="61" t="str">
        <f ca="1">IFERROR(VLOOKUP($A9,Meta!$A$3:$S$81,AJ$4,0),"")</f>
        <v/>
      </c>
      <c r="AK9" s="61" t="str">
        <f ca="1">IFERROR(VLOOKUP($A9,Meta!$A$3:$S$81,AK$4,0),"")</f>
        <v/>
      </c>
      <c r="AL9" s="61" t="str">
        <f ca="1">IFERROR(VLOOKUP($A9,Meta!$A$3:$S$81,AL$4,0),"")</f>
        <v/>
      </c>
      <c r="AM9" s="61" t="str">
        <f ca="1">IFERROR(VLOOKUP($A9,Meta!$A$3:$S$81,AM$4,0),"")</f>
        <v/>
      </c>
      <c r="AN9" s="61" t="str">
        <f ca="1">IFERROR(VLOOKUP($A9,Meta!$A$3:$S$81,AN$4,0),"")</f>
        <v/>
      </c>
    </row>
    <row r="10" spans="1:40" ht="33.75" customHeight="1" x14ac:dyDescent="0.25">
      <c r="A10" s="46" t="e">
        <f ca="1"/>
        <v>#N/A</v>
      </c>
      <c r="B10" s="57" t="str">
        <f ca="1">IFERROR(VLOOKUP($A10,Indicadores!$A:$M,2,0),"")</f>
        <v/>
      </c>
      <c r="C10" s="57" t="str">
        <f ca="1">IFERROR(VLOOKUP($A10,Indicadores!$A:$M,3,0),"")</f>
        <v/>
      </c>
      <c r="D10" s="57" t="str">
        <f ca="1">IFERROR(VLOOKUP($A10,Indicadores!$A:$M,4,0),"")</f>
        <v/>
      </c>
      <c r="E10" s="57" t="str">
        <f ca="1">IFERROR(VLOOKUP($A10,Indicadores!$A:$M,7,0),"")</f>
        <v/>
      </c>
      <c r="F10" s="58" t="str">
        <f ca="1">IFERROR(VLOOKUP(A10,Real!$A:$S,Fecha!$C$2+6,0),"")</f>
        <v/>
      </c>
      <c r="G10" s="58" t="str">
        <f ca="1">IFERROR(VLOOKUP(A10,Meta!$A:$S,Fecha!$C$2+6,0),"")</f>
        <v/>
      </c>
      <c r="H10" s="59" t="str">
        <f t="shared" ca="1" si="0"/>
        <v xml:space="preserve"> </v>
      </c>
      <c r="I10" s="63" t="str">
        <f ca="1">IF(H10="","",H10)</f>
        <v xml:space="preserve"> </v>
      </c>
      <c r="J10" s="55"/>
      <c r="K10" s="55"/>
      <c r="O10" s="61"/>
      <c r="P10" s="62" t="str">
        <f ca="1">IFERROR(VLOOKUP($A10,Real!$A$3:$S$81,P$4,0),"")</f>
        <v/>
      </c>
      <c r="Q10" s="62" t="str">
        <f ca="1">IFERROR(VLOOKUP($A10,Real!$A$3:$S$81,Q$4,0),"")</f>
        <v/>
      </c>
      <c r="R10" s="62" t="str">
        <f ca="1">IFERROR(VLOOKUP($A10,Real!$A$3:$S$81,R$4,0),"")</f>
        <v/>
      </c>
      <c r="S10" s="62" t="str">
        <f ca="1">IFERROR(VLOOKUP($A10,Real!$A$3:$S$81,S$4,0),"")</f>
        <v/>
      </c>
      <c r="T10" s="62" t="str">
        <f ca="1">IFERROR(VLOOKUP($A10,Real!$A$3:$S$81,T$4,0),"")</f>
        <v/>
      </c>
      <c r="U10" s="62" t="str">
        <f ca="1">IFERROR(VLOOKUP($A10,Real!$A$3:$S$81,U$4,0),"")</f>
        <v/>
      </c>
      <c r="V10" s="62" t="str">
        <f ca="1">IFERROR(VLOOKUP($A10,Real!$A$3:$S$81,V$4,0),"")</f>
        <v/>
      </c>
      <c r="W10" s="62" t="str">
        <f ca="1">IFERROR(VLOOKUP($A10,Real!$A$3:$S$81,W$4,0),"")</f>
        <v/>
      </c>
      <c r="X10" s="62" t="str">
        <f ca="1">IFERROR(VLOOKUP($A10,Real!$A$3:$S$81,X$4,0),"")</f>
        <v/>
      </c>
      <c r="Y10" s="62" t="str">
        <f ca="1">IFERROR(VLOOKUP($A10,Real!$A$3:$S$81,Y$4,0),"")</f>
        <v/>
      </c>
      <c r="Z10" s="62" t="str">
        <f ca="1">IFERROR(VLOOKUP($A10,Real!$A$3:$S$81,Z$4,0),"")</f>
        <v/>
      </c>
      <c r="AA10" s="62" t="str">
        <f ca="1">IFERROR(VLOOKUP($A10,Real!$A$3:$S$81,AA$4,0),"")</f>
        <v/>
      </c>
      <c r="AC10" s="61" t="str">
        <f ca="1">IFERROR(VLOOKUP($A10,Meta!$A$3:$S$81,AC$4,0),"")</f>
        <v/>
      </c>
      <c r="AD10" s="61" t="str">
        <f ca="1">IFERROR(VLOOKUP($A10,Meta!$A$3:$S$81,AD$4,0),"")</f>
        <v/>
      </c>
      <c r="AE10" s="61" t="str">
        <f ca="1">IFERROR(VLOOKUP($A10,Meta!$A$3:$S$81,AE$4,0),"")</f>
        <v/>
      </c>
      <c r="AF10" s="61" t="str">
        <f ca="1">IFERROR(VLOOKUP($A10,Meta!$A$3:$S$81,AF$4,0),"")</f>
        <v/>
      </c>
      <c r="AG10" s="61" t="str">
        <f ca="1">IFERROR(VLOOKUP($A10,Meta!$A$3:$S$81,AG$4,0),"")</f>
        <v/>
      </c>
      <c r="AH10" s="61" t="str">
        <f ca="1">IFERROR(VLOOKUP($A10,Meta!$A$3:$S$81,AH$4,0),"")</f>
        <v/>
      </c>
      <c r="AI10" s="61" t="str">
        <f ca="1">IFERROR(VLOOKUP($A10,Meta!$A$3:$S$81,AI$4,0),"")</f>
        <v/>
      </c>
      <c r="AJ10" s="61" t="str">
        <f ca="1">IFERROR(VLOOKUP($A10,Meta!$A$3:$S$81,AJ$4,0),"")</f>
        <v/>
      </c>
      <c r="AK10" s="61" t="str">
        <f ca="1">IFERROR(VLOOKUP($A10,Meta!$A$3:$S$81,AK$4,0),"")</f>
        <v/>
      </c>
      <c r="AL10" s="61" t="str">
        <f ca="1">IFERROR(VLOOKUP($A10,Meta!$A$3:$S$81,AL$4,0),"")</f>
        <v/>
      </c>
      <c r="AM10" s="61" t="str">
        <f ca="1">IFERROR(VLOOKUP($A10,Meta!$A$3:$S$81,AM$4,0),"")</f>
        <v/>
      </c>
      <c r="AN10" s="61" t="str">
        <f ca="1">IFERROR(VLOOKUP($A10,Meta!$A$3:$S$81,AN$4,0),"")</f>
        <v/>
      </c>
    </row>
    <row r="11" spans="1:40" ht="33.75" customHeight="1" x14ac:dyDescent="0.25">
      <c r="A11" s="46" t="e">
        <f ca="1"/>
        <v>#N/A</v>
      </c>
      <c r="B11" s="57" t="str">
        <f ca="1">IFERROR(VLOOKUP($A11,Indicadores!$A:$M,2,0),"")</f>
        <v/>
      </c>
      <c r="C11" s="57" t="str">
        <f ca="1">IFERROR(VLOOKUP($A11,Indicadores!$A:$M,3,0),"")</f>
        <v/>
      </c>
      <c r="D11" s="57" t="str">
        <f ca="1">IFERROR(VLOOKUP($A11,Indicadores!$A:$M,4,0),"")</f>
        <v/>
      </c>
      <c r="E11" s="57" t="str">
        <f ca="1">IFERROR(VLOOKUP($A11,Indicadores!$A:$M,7,0),"")</f>
        <v/>
      </c>
      <c r="F11" s="58" t="str">
        <f ca="1">IFERROR(VLOOKUP(A11,Real!$A:$S,Fecha!$C$2+6,0),"")</f>
        <v/>
      </c>
      <c r="G11" s="58" t="str">
        <f ca="1">IFERROR(VLOOKUP(A11,Meta!$A:$S,Fecha!$C$2+6,0),"")</f>
        <v/>
      </c>
      <c r="H11" s="59" t="str">
        <f t="shared" ca="1" si="0"/>
        <v xml:space="preserve"> </v>
      </c>
      <c r="I11" s="63" t="str">
        <f t="shared" ca="1" si="1"/>
        <v xml:space="preserve"> </v>
      </c>
      <c r="J11" s="55"/>
      <c r="K11" s="55"/>
      <c r="O11" s="61"/>
      <c r="P11" s="62" t="str">
        <f ca="1">IFERROR(VLOOKUP($A11,Real!$A$3:$S$81,P$4,0),"")</f>
        <v/>
      </c>
      <c r="Q11" s="62" t="str">
        <f ca="1">IFERROR(VLOOKUP($A11,Real!$A$3:$S$81,Q$4,0),"")</f>
        <v/>
      </c>
      <c r="R11" s="62" t="str">
        <f ca="1">IFERROR(VLOOKUP($A11,Real!$A$3:$S$81,R$4,0),"")</f>
        <v/>
      </c>
      <c r="S11" s="62" t="str">
        <f ca="1">IFERROR(VLOOKUP($A11,Real!$A$3:$S$81,S$4,0),"")</f>
        <v/>
      </c>
      <c r="T11" s="62" t="str">
        <f ca="1">IFERROR(VLOOKUP($A11,Real!$A$3:$S$81,T$4,0),"")</f>
        <v/>
      </c>
      <c r="U11" s="62" t="str">
        <f ca="1">IFERROR(VLOOKUP($A11,Real!$A$3:$S$81,U$4,0),"")</f>
        <v/>
      </c>
      <c r="V11" s="62" t="str">
        <f ca="1">IFERROR(VLOOKUP($A11,Real!$A$3:$S$81,V$4,0),"")</f>
        <v/>
      </c>
      <c r="W11" s="62" t="str">
        <f ca="1">IFERROR(VLOOKUP($A11,Real!$A$3:$S$81,W$4,0),"")</f>
        <v/>
      </c>
      <c r="X11" s="62" t="str">
        <f ca="1">IFERROR(VLOOKUP($A11,Real!$A$3:$S$81,X$4,0),"")</f>
        <v/>
      </c>
      <c r="Y11" s="62" t="str">
        <f ca="1">IFERROR(VLOOKUP($A11,Real!$A$3:$S$81,Y$4,0),"")</f>
        <v/>
      </c>
      <c r="Z11" s="62" t="str">
        <f ca="1">IFERROR(VLOOKUP($A11,Real!$A$3:$S$81,Z$4,0),"")</f>
        <v/>
      </c>
      <c r="AA11" s="62" t="str">
        <f ca="1">IFERROR(VLOOKUP($A11,Real!$A$3:$S$81,AA$4,0),"")</f>
        <v/>
      </c>
      <c r="AC11" s="61" t="str">
        <f ca="1">IFERROR(VLOOKUP($A11,Meta!$A$3:$S$81,AC$4,0),"")</f>
        <v/>
      </c>
      <c r="AD11" s="61" t="str">
        <f ca="1">IFERROR(VLOOKUP($A11,Meta!$A$3:$S$81,AD$4,0),"")</f>
        <v/>
      </c>
      <c r="AE11" s="61" t="str">
        <f ca="1">IFERROR(VLOOKUP($A11,Meta!$A$3:$S$81,AE$4,0),"")</f>
        <v/>
      </c>
      <c r="AF11" s="61" t="str">
        <f ca="1">IFERROR(VLOOKUP($A11,Meta!$A$3:$S$81,AF$4,0),"")</f>
        <v/>
      </c>
      <c r="AG11" s="61" t="str">
        <f ca="1">IFERROR(VLOOKUP($A11,Meta!$A$3:$S$81,AG$4,0),"")</f>
        <v/>
      </c>
      <c r="AH11" s="61" t="str">
        <f ca="1">IFERROR(VLOOKUP($A11,Meta!$A$3:$S$81,AH$4,0),"")</f>
        <v/>
      </c>
      <c r="AI11" s="61" t="str">
        <f ca="1">IFERROR(VLOOKUP($A11,Meta!$A$3:$S$81,AI$4,0),"")</f>
        <v/>
      </c>
      <c r="AJ11" s="61" t="str">
        <f ca="1">IFERROR(VLOOKUP($A11,Meta!$A$3:$S$81,AJ$4,0),"")</f>
        <v/>
      </c>
      <c r="AK11" s="61" t="str">
        <f ca="1">IFERROR(VLOOKUP($A11,Meta!$A$3:$S$81,AK$4,0),"")</f>
        <v/>
      </c>
      <c r="AL11" s="61" t="str">
        <f ca="1">IFERROR(VLOOKUP($A11,Meta!$A$3:$S$81,AL$4,0),"")</f>
        <v/>
      </c>
      <c r="AM11" s="61" t="str">
        <f ca="1">IFERROR(VLOOKUP($A11,Meta!$A$3:$S$81,AM$4,0),"")</f>
        <v/>
      </c>
      <c r="AN11" s="61" t="str">
        <f ca="1">IFERROR(VLOOKUP($A11,Meta!$A$3:$S$81,AN$4,0),"")</f>
        <v/>
      </c>
    </row>
    <row r="12" spans="1:40" ht="33.75" customHeight="1" x14ac:dyDescent="0.25">
      <c r="A12" s="46" t="e">
        <f ca="1"/>
        <v>#N/A</v>
      </c>
      <c r="B12" s="57" t="str">
        <f ca="1">IFERROR(VLOOKUP($A12,Indicadores!$A:$M,2,0),"")</f>
        <v/>
      </c>
      <c r="C12" s="57" t="str">
        <f ca="1">IFERROR(VLOOKUP($A12,Indicadores!$A:$M,3,0),"")</f>
        <v/>
      </c>
      <c r="D12" s="57" t="str">
        <f ca="1">IFERROR(VLOOKUP($A12,Indicadores!$A:$M,4,0),"")</f>
        <v/>
      </c>
      <c r="E12" s="57" t="str">
        <f ca="1">IFERROR(VLOOKUP($A12,Indicadores!$A:$M,7,0),"")</f>
        <v/>
      </c>
      <c r="F12" s="58" t="str">
        <f ca="1">IFERROR(VLOOKUP(A12,Real!$A:$S,Fecha!$C$2+6,0),"")</f>
        <v/>
      </c>
      <c r="G12" s="58" t="str">
        <f ca="1">IFERROR(VLOOKUP(A12,Meta!$A:$S,Fecha!$C$2+6,0),"")</f>
        <v/>
      </c>
      <c r="H12" s="59" t="str">
        <f t="shared" ca="1" si="0"/>
        <v xml:space="preserve"> </v>
      </c>
      <c r="I12" s="63" t="str">
        <f t="shared" ca="1" si="1"/>
        <v xml:space="preserve"> </v>
      </c>
      <c r="J12" s="55"/>
      <c r="K12" s="55"/>
      <c r="O12" s="61"/>
      <c r="P12" s="62" t="str">
        <f ca="1">IFERROR(VLOOKUP($A12,Real!$A$3:$S$81,P$4,0),"")</f>
        <v/>
      </c>
      <c r="Q12" s="62" t="str">
        <f ca="1">IFERROR(VLOOKUP($A12,Real!$A$3:$S$81,Q$4,0),"")</f>
        <v/>
      </c>
      <c r="R12" s="62" t="str">
        <f ca="1">IFERROR(VLOOKUP($A12,Real!$A$3:$S$81,R$4,0),"")</f>
        <v/>
      </c>
      <c r="S12" s="62" t="str">
        <f ca="1">IFERROR(VLOOKUP($A12,Real!$A$3:$S$81,S$4,0),"")</f>
        <v/>
      </c>
      <c r="T12" s="62" t="str">
        <f ca="1">IFERROR(VLOOKUP($A12,Real!$A$3:$S$81,T$4,0),"")</f>
        <v/>
      </c>
      <c r="U12" s="62" t="str">
        <f ca="1">IFERROR(VLOOKUP($A12,Real!$A$3:$S$81,U$4,0),"")</f>
        <v/>
      </c>
      <c r="V12" s="62" t="str">
        <f ca="1">IFERROR(VLOOKUP($A12,Real!$A$3:$S$81,V$4,0),"")</f>
        <v/>
      </c>
      <c r="W12" s="62" t="str">
        <f ca="1">IFERROR(VLOOKUP($A12,Real!$A$3:$S$81,W$4,0),"")</f>
        <v/>
      </c>
      <c r="X12" s="62" t="str">
        <f ca="1">IFERROR(VLOOKUP($A12,Real!$A$3:$S$81,X$4,0),"")</f>
        <v/>
      </c>
      <c r="Y12" s="62" t="str">
        <f ca="1">IFERROR(VLOOKUP($A12,Real!$A$3:$S$81,Y$4,0),"")</f>
        <v/>
      </c>
      <c r="Z12" s="62" t="str">
        <f ca="1">IFERROR(VLOOKUP($A12,Real!$A$3:$S$81,Z$4,0),"")</f>
        <v/>
      </c>
      <c r="AA12" s="62" t="str">
        <f ca="1">IFERROR(VLOOKUP($A12,Real!$A$3:$S$81,AA$4,0),"")</f>
        <v/>
      </c>
      <c r="AC12" s="61" t="str">
        <f ca="1">IFERROR(VLOOKUP($A12,Meta!$A$3:$S$81,AC$4,0),"")</f>
        <v/>
      </c>
      <c r="AD12" s="61" t="str">
        <f ca="1">IFERROR(VLOOKUP($A12,Meta!$A$3:$S$81,AD$4,0),"")</f>
        <v/>
      </c>
      <c r="AE12" s="61" t="str">
        <f ca="1">IFERROR(VLOOKUP($A12,Meta!$A$3:$S$81,AE$4,0),"")</f>
        <v/>
      </c>
      <c r="AF12" s="61" t="str">
        <f ca="1">IFERROR(VLOOKUP($A12,Meta!$A$3:$S$81,AF$4,0),"")</f>
        <v/>
      </c>
      <c r="AG12" s="61" t="str">
        <f ca="1">IFERROR(VLOOKUP($A12,Meta!$A$3:$S$81,AG$4,0),"")</f>
        <v/>
      </c>
      <c r="AH12" s="61" t="str">
        <f ca="1">IFERROR(VLOOKUP($A12,Meta!$A$3:$S$81,AH$4,0),"")</f>
        <v/>
      </c>
      <c r="AI12" s="61" t="str">
        <f ca="1">IFERROR(VLOOKUP($A12,Meta!$A$3:$S$81,AI$4,0),"")</f>
        <v/>
      </c>
      <c r="AJ12" s="61" t="str">
        <f ca="1">IFERROR(VLOOKUP($A12,Meta!$A$3:$S$81,AJ$4,0),"")</f>
        <v/>
      </c>
      <c r="AK12" s="61" t="str">
        <f ca="1">IFERROR(VLOOKUP($A12,Meta!$A$3:$S$81,AK$4,0),"")</f>
        <v/>
      </c>
      <c r="AL12" s="61" t="str">
        <f ca="1">IFERROR(VLOOKUP($A12,Meta!$A$3:$S$81,AL$4,0),"")</f>
        <v/>
      </c>
      <c r="AM12" s="61" t="str">
        <f ca="1">IFERROR(VLOOKUP($A12,Meta!$A$3:$S$81,AM$4,0),"")</f>
        <v/>
      </c>
      <c r="AN12" s="61" t="str">
        <f ca="1">IFERROR(VLOOKUP($A12,Meta!$A$3:$S$81,AN$4,0),"")</f>
        <v/>
      </c>
    </row>
    <row r="13" spans="1:40" ht="33.75" customHeight="1" x14ac:dyDescent="0.25">
      <c r="A13" s="46" t="e">
        <f ca="1"/>
        <v>#N/A</v>
      </c>
      <c r="B13" s="57" t="str">
        <f ca="1">IFERROR(VLOOKUP($A13,Indicadores!$A:$M,2,0),"")</f>
        <v/>
      </c>
      <c r="C13" s="57" t="str">
        <f ca="1">IFERROR(VLOOKUP($A13,Indicadores!$A:$M,3,0),"")</f>
        <v/>
      </c>
      <c r="D13" s="57" t="str">
        <f ca="1">IFERROR(VLOOKUP($A13,Indicadores!$A:$M,4,0),"")</f>
        <v/>
      </c>
      <c r="E13" s="57" t="str">
        <f ca="1">IFERROR(VLOOKUP($A13,Indicadores!$A:$M,7,0),"")</f>
        <v/>
      </c>
      <c r="F13" s="58" t="str">
        <f ca="1">IFERROR(VLOOKUP(A13,Real!$A:$S,Fecha!$C$2+6,0),"")</f>
        <v/>
      </c>
      <c r="G13" s="58" t="str">
        <f ca="1">IFERROR(VLOOKUP(A13,Meta!$A:$S,Fecha!$C$2+6,0),"")</f>
        <v/>
      </c>
      <c r="H13" s="59" t="str">
        <f t="shared" ca="1" si="0"/>
        <v xml:space="preserve"> </v>
      </c>
      <c r="I13" s="63" t="str">
        <f t="shared" ca="1" si="1"/>
        <v xml:space="preserve"> </v>
      </c>
      <c r="J13" s="55"/>
      <c r="K13" s="55"/>
      <c r="O13" s="61"/>
      <c r="P13" s="62" t="str">
        <f ca="1">IFERROR(VLOOKUP($A13,Real!$A$3:$S$81,P$4,0),"")</f>
        <v/>
      </c>
      <c r="Q13" s="62" t="str">
        <f ca="1">IFERROR(VLOOKUP($A13,Real!$A$3:$S$81,Q$4,0),"")</f>
        <v/>
      </c>
      <c r="R13" s="62" t="str">
        <f ca="1">IFERROR(VLOOKUP($A13,Real!$A$3:$S$81,R$4,0),"")</f>
        <v/>
      </c>
      <c r="S13" s="62" t="str">
        <f ca="1">IFERROR(VLOOKUP($A13,Real!$A$3:$S$81,S$4,0),"")</f>
        <v/>
      </c>
      <c r="T13" s="62" t="str">
        <f ca="1">IFERROR(VLOOKUP($A13,Real!$A$3:$S$81,T$4,0),"")</f>
        <v/>
      </c>
      <c r="U13" s="62" t="str">
        <f ca="1">IFERROR(VLOOKUP($A13,Real!$A$3:$S$81,U$4,0),"")</f>
        <v/>
      </c>
      <c r="V13" s="62" t="str">
        <f ca="1">IFERROR(VLOOKUP($A13,Real!$A$3:$S$81,V$4,0),"")</f>
        <v/>
      </c>
      <c r="W13" s="62" t="str">
        <f ca="1">IFERROR(VLOOKUP($A13,Real!$A$3:$S$81,W$4,0),"")</f>
        <v/>
      </c>
      <c r="X13" s="62" t="str">
        <f ca="1">IFERROR(VLOOKUP($A13,Real!$A$3:$S$81,X$4,0),"")</f>
        <v/>
      </c>
      <c r="Y13" s="62" t="str">
        <f ca="1">IFERROR(VLOOKUP($A13,Real!$A$3:$S$81,Y$4,0),"")</f>
        <v/>
      </c>
      <c r="Z13" s="62" t="str">
        <f ca="1">IFERROR(VLOOKUP($A13,Real!$A$3:$S$81,Z$4,0),"")</f>
        <v/>
      </c>
      <c r="AA13" s="62" t="str">
        <f ca="1">IFERROR(VLOOKUP($A13,Real!$A$3:$S$81,AA$4,0),"")</f>
        <v/>
      </c>
      <c r="AC13" s="61" t="str">
        <f ca="1">IFERROR(VLOOKUP($A13,Meta!$A$3:$S$81,AC$4,0),"")</f>
        <v/>
      </c>
      <c r="AD13" s="61" t="str">
        <f ca="1">IFERROR(VLOOKUP($A13,Meta!$A$3:$S$81,AD$4,0),"")</f>
        <v/>
      </c>
      <c r="AE13" s="61" t="str">
        <f ca="1">IFERROR(VLOOKUP($A13,Meta!$A$3:$S$81,AE$4,0),"")</f>
        <v/>
      </c>
      <c r="AF13" s="61" t="str">
        <f ca="1">IFERROR(VLOOKUP($A13,Meta!$A$3:$S$81,AF$4,0),"")</f>
        <v/>
      </c>
      <c r="AG13" s="61" t="str">
        <f ca="1">IFERROR(VLOOKUP($A13,Meta!$A$3:$S$81,AG$4,0),"")</f>
        <v/>
      </c>
      <c r="AH13" s="61" t="str">
        <f ca="1">IFERROR(VLOOKUP($A13,Meta!$A$3:$S$81,AH$4,0),"")</f>
        <v/>
      </c>
      <c r="AI13" s="61" t="str">
        <f ca="1">IFERROR(VLOOKUP($A13,Meta!$A$3:$S$81,AI$4,0),"")</f>
        <v/>
      </c>
      <c r="AJ13" s="61" t="str">
        <f ca="1">IFERROR(VLOOKUP($A13,Meta!$A$3:$S$81,AJ$4,0),"")</f>
        <v/>
      </c>
      <c r="AK13" s="61" t="str">
        <f ca="1">IFERROR(VLOOKUP($A13,Meta!$A$3:$S$81,AK$4,0),"")</f>
        <v/>
      </c>
      <c r="AL13" s="61" t="str">
        <f ca="1">IFERROR(VLOOKUP($A13,Meta!$A$3:$S$81,AL$4,0),"")</f>
        <v/>
      </c>
      <c r="AM13" s="61" t="str">
        <f ca="1">IFERROR(VLOOKUP($A13,Meta!$A$3:$S$81,AM$4,0),"")</f>
        <v/>
      </c>
      <c r="AN13" s="61" t="str">
        <f ca="1">IFERROR(VLOOKUP($A13,Meta!$A$3:$S$81,AN$4,0),"")</f>
        <v/>
      </c>
    </row>
    <row r="14" spans="1:40" ht="33.75" customHeight="1" x14ac:dyDescent="0.25">
      <c r="A14" s="46" t="e">
        <f ca="1"/>
        <v>#N/A</v>
      </c>
      <c r="B14" s="57" t="str">
        <f ca="1">IFERROR(VLOOKUP($A14,Indicadores!$A:$M,2,0),"")</f>
        <v/>
      </c>
      <c r="C14" s="57" t="str">
        <f ca="1">IFERROR(VLOOKUP($A14,Indicadores!$A:$M,3,0),"")</f>
        <v/>
      </c>
      <c r="D14" s="57" t="str">
        <f ca="1">IFERROR(VLOOKUP($A14,Indicadores!$A:$M,4,0),"")</f>
        <v/>
      </c>
      <c r="E14" s="57" t="str">
        <f ca="1">IFERROR(VLOOKUP($A14,Indicadores!$A:$M,7,0),"")</f>
        <v/>
      </c>
      <c r="F14" s="58" t="str">
        <f ca="1">IFERROR(VLOOKUP(A14,Real!$A:$S,Fecha!$C$2+6,0),"")</f>
        <v/>
      </c>
      <c r="G14" s="58" t="str">
        <f ca="1">IFERROR(VLOOKUP(A14,Meta!$A:$S,Fecha!$C$2+6,0),"")</f>
        <v/>
      </c>
      <c r="H14" s="59" t="str">
        <f t="shared" ca="1" si="0"/>
        <v xml:space="preserve"> </v>
      </c>
      <c r="I14" s="63" t="str">
        <f t="shared" ca="1" si="1"/>
        <v xml:space="preserve"> </v>
      </c>
      <c r="J14" s="55"/>
      <c r="K14" s="55"/>
      <c r="O14" s="61"/>
      <c r="P14" s="62" t="str">
        <f ca="1">IFERROR(VLOOKUP($A14,Real!$A$3:$S$81,P$4,0),"")</f>
        <v/>
      </c>
      <c r="Q14" s="62" t="str">
        <f ca="1">IFERROR(VLOOKUP($A14,Real!$A$3:$S$81,Q$4,0),"")</f>
        <v/>
      </c>
      <c r="R14" s="62" t="str">
        <f ca="1">IFERROR(VLOOKUP($A14,Real!$A$3:$S$81,R$4,0),"")</f>
        <v/>
      </c>
      <c r="S14" s="62" t="str">
        <f ca="1">IFERROR(VLOOKUP($A14,Real!$A$3:$S$81,S$4,0),"")</f>
        <v/>
      </c>
      <c r="T14" s="62" t="str">
        <f ca="1">IFERROR(VLOOKUP($A14,Real!$A$3:$S$81,T$4,0),"")</f>
        <v/>
      </c>
      <c r="U14" s="62" t="str">
        <f ca="1">IFERROR(VLOOKUP($A14,Real!$A$3:$S$81,U$4,0),"")</f>
        <v/>
      </c>
      <c r="V14" s="62" t="str">
        <f ca="1">IFERROR(VLOOKUP($A14,Real!$A$3:$S$81,V$4,0),"")</f>
        <v/>
      </c>
      <c r="W14" s="62" t="str">
        <f ca="1">IFERROR(VLOOKUP($A14,Real!$A$3:$S$81,W$4,0),"")</f>
        <v/>
      </c>
      <c r="X14" s="62" t="str">
        <f ca="1">IFERROR(VLOOKUP($A14,Real!$A$3:$S$81,X$4,0),"")</f>
        <v/>
      </c>
      <c r="Y14" s="62" t="str">
        <f ca="1">IFERROR(VLOOKUP($A14,Real!$A$3:$S$81,Y$4,0),"")</f>
        <v/>
      </c>
      <c r="Z14" s="62" t="str">
        <f ca="1">IFERROR(VLOOKUP($A14,Real!$A$3:$S$81,Z$4,0),"")</f>
        <v/>
      </c>
      <c r="AA14" s="62" t="str">
        <f ca="1">IFERROR(VLOOKUP($A14,Real!$A$3:$S$81,AA$4,0),"")</f>
        <v/>
      </c>
      <c r="AC14" s="61" t="str">
        <f ca="1">IFERROR(VLOOKUP($A14,Meta!$A$3:$S$81,AC$4,0),"")</f>
        <v/>
      </c>
      <c r="AD14" s="61" t="str">
        <f ca="1">IFERROR(VLOOKUP($A14,Meta!$A$3:$S$81,AD$4,0),"")</f>
        <v/>
      </c>
      <c r="AE14" s="61" t="str">
        <f ca="1">IFERROR(VLOOKUP($A14,Meta!$A$3:$S$81,AE$4,0),"")</f>
        <v/>
      </c>
      <c r="AF14" s="61" t="str">
        <f ca="1">IFERROR(VLOOKUP($A14,Meta!$A$3:$S$81,AF$4,0),"")</f>
        <v/>
      </c>
      <c r="AG14" s="61" t="str">
        <f ca="1">IFERROR(VLOOKUP($A14,Meta!$A$3:$S$81,AG$4,0),"")</f>
        <v/>
      </c>
      <c r="AH14" s="61" t="str">
        <f ca="1">IFERROR(VLOOKUP($A14,Meta!$A$3:$S$81,AH$4,0),"")</f>
        <v/>
      </c>
      <c r="AI14" s="61" t="str">
        <f ca="1">IFERROR(VLOOKUP($A14,Meta!$A$3:$S$81,AI$4,0),"")</f>
        <v/>
      </c>
      <c r="AJ14" s="61" t="str">
        <f ca="1">IFERROR(VLOOKUP($A14,Meta!$A$3:$S$81,AJ$4,0),"")</f>
        <v/>
      </c>
      <c r="AK14" s="61" t="str">
        <f ca="1">IFERROR(VLOOKUP($A14,Meta!$A$3:$S$81,AK$4,0),"")</f>
        <v/>
      </c>
      <c r="AL14" s="61" t="str">
        <f ca="1">IFERROR(VLOOKUP($A14,Meta!$A$3:$S$81,AL$4,0),"")</f>
        <v/>
      </c>
      <c r="AM14" s="61" t="str">
        <f ca="1">IFERROR(VLOOKUP($A14,Meta!$A$3:$S$81,AM$4,0),"")</f>
        <v/>
      </c>
      <c r="AN14" s="61" t="str">
        <f ca="1">IFERROR(VLOOKUP($A14,Meta!$A$3:$S$81,AN$4,0),"")</f>
        <v/>
      </c>
    </row>
    <row r="15" spans="1:40" ht="33.75" customHeight="1" x14ac:dyDescent="0.25">
      <c r="A15" s="46" t="e">
        <f ca="1"/>
        <v>#N/A</v>
      </c>
      <c r="B15" s="57" t="str">
        <f ca="1">IFERROR(VLOOKUP($A15,Indicadores!$A:$M,2,0),"")</f>
        <v/>
      </c>
      <c r="C15" s="57" t="str">
        <f ca="1">IFERROR(VLOOKUP($A15,Indicadores!$A:$M,3,0),"")</f>
        <v/>
      </c>
      <c r="D15" s="57" t="str">
        <f ca="1">IFERROR(VLOOKUP($A15,Indicadores!$A:$M,4,0),"")</f>
        <v/>
      </c>
      <c r="E15" s="57" t="str">
        <f ca="1">IFERROR(VLOOKUP($A15,Indicadores!$A:$M,7,0),"")</f>
        <v/>
      </c>
      <c r="F15" s="58" t="str">
        <f ca="1">IFERROR(VLOOKUP(A15,Real!$A:$S,Fecha!$C$2+6,0),"")</f>
        <v/>
      </c>
      <c r="G15" s="58" t="str">
        <f ca="1">IFERROR(VLOOKUP(A15,Meta!$A:$S,Fecha!$C$2+6,0),"")</f>
        <v/>
      </c>
      <c r="H15" s="59" t="str">
        <f t="shared" ca="1" si="0"/>
        <v xml:space="preserve"> </v>
      </c>
      <c r="I15" s="63" t="str">
        <f t="shared" ca="1" si="1"/>
        <v xml:space="preserve"> </v>
      </c>
      <c r="J15" s="55"/>
      <c r="K15" s="55"/>
      <c r="O15" s="61"/>
      <c r="P15" s="62" t="str">
        <f ca="1">IFERROR(VLOOKUP($A15,Real!$A$3:$S$81,P$4,0),"")</f>
        <v/>
      </c>
      <c r="Q15" s="62" t="str">
        <f ca="1">IFERROR(VLOOKUP($A15,Real!$A$3:$S$81,Q$4,0),"")</f>
        <v/>
      </c>
      <c r="R15" s="62" t="str">
        <f ca="1">IFERROR(VLOOKUP($A15,Real!$A$3:$S$81,R$4,0),"")</f>
        <v/>
      </c>
      <c r="S15" s="62" t="str">
        <f ca="1">IFERROR(VLOOKUP($A15,Real!$A$3:$S$81,S$4,0),"")</f>
        <v/>
      </c>
      <c r="T15" s="62" t="str">
        <f ca="1">IFERROR(VLOOKUP($A15,Real!$A$3:$S$81,T$4,0),"")</f>
        <v/>
      </c>
      <c r="U15" s="62" t="str">
        <f ca="1">IFERROR(VLOOKUP($A15,Real!$A$3:$S$81,U$4,0),"")</f>
        <v/>
      </c>
      <c r="V15" s="62" t="str">
        <f ca="1">IFERROR(VLOOKUP($A15,Real!$A$3:$S$81,V$4,0),"")</f>
        <v/>
      </c>
      <c r="W15" s="62" t="str">
        <f ca="1">IFERROR(VLOOKUP($A15,Real!$A$3:$S$81,W$4,0),"")</f>
        <v/>
      </c>
      <c r="X15" s="62" t="str">
        <f ca="1">IFERROR(VLOOKUP($A15,Real!$A$3:$S$81,X$4,0),"")</f>
        <v/>
      </c>
      <c r="Y15" s="62" t="str">
        <f ca="1">IFERROR(VLOOKUP($A15,Real!$A$3:$S$81,Y$4,0),"")</f>
        <v/>
      </c>
      <c r="Z15" s="62" t="str">
        <f ca="1">IFERROR(VLOOKUP($A15,Real!$A$3:$S$81,Z$4,0),"")</f>
        <v/>
      </c>
      <c r="AA15" s="62" t="str">
        <f ca="1">IFERROR(VLOOKUP($A15,Real!$A$3:$S$81,AA$4,0),"")</f>
        <v/>
      </c>
      <c r="AC15" s="61" t="str">
        <f ca="1">IFERROR(VLOOKUP($A15,Meta!$A$3:$S$81,AC$4,0),"")</f>
        <v/>
      </c>
      <c r="AD15" s="61" t="str">
        <f ca="1">IFERROR(VLOOKUP($A15,Meta!$A$3:$S$81,AD$4,0),"")</f>
        <v/>
      </c>
      <c r="AE15" s="61" t="str">
        <f ca="1">IFERROR(VLOOKUP($A15,Meta!$A$3:$S$81,AE$4,0),"")</f>
        <v/>
      </c>
      <c r="AF15" s="61" t="str">
        <f ca="1">IFERROR(VLOOKUP($A15,Meta!$A$3:$S$81,AF$4,0),"")</f>
        <v/>
      </c>
      <c r="AG15" s="61" t="str">
        <f ca="1">IFERROR(VLOOKUP($A15,Meta!$A$3:$S$81,AG$4,0),"")</f>
        <v/>
      </c>
      <c r="AH15" s="61" t="str">
        <f ca="1">IFERROR(VLOOKUP($A15,Meta!$A$3:$S$81,AH$4,0),"")</f>
        <v/>
      </c>
      <c r="AI15" s="61" t="str">
        <f ca="1">IFERROR(VLOOKUP($A15,Meta!$A$3:$S$81,AI$4,0),"")</f>
        <v/>
      </c>
      <c r="AJ15" s="61" t="str">
        <f ca="1">IFERROR(VLOOKUP($A15,Meta!$A$3:$S$81,AJ$4,0),"")</f>
        <v/>
      </c>
      <c r="AK15" s="61" t="str">
        <f ca="1">IFERROR(VLOOKUP($A15,Meta!$A$3:$S$81,AK$4,0),"")</f>
        <v/>
      </c>
      <c r="AL15" s="61" t="str">
        <f ca="1">IFERROR(VLOOKUP($A15,Meta!$A$3:$S$81,AL$4,0),"")</f>
        <v/>
      </c>
      <c r="AM15" s="61" t="str">
        <f ca="1">IFERROR(VLOOKUP($A15,Meta!$A$3:$S$81,AM$4,0),"")</f>
        <v/>
      </c>
      <c r="AN15" s="61" t="str">
        <f ca="1">IFERROR(VLOOKUP($A15,Meta!$A$3:$S$81,AN$4,0),"")</f>
        <v/>
      </c>
    </row>
    <row r="16" spans="1:40" ht="33.75" customHeight="1" x14ac:dyDescent="0.25">
      <c r="A16" s="46" t="e">
        <f ca="1"/>
        <v>#N/A</v>
      </c>
      <c r="B16" s="57" t="str">
        <f ca="1">IFERROR(VLOOKUP($A16,Indicadores!$A:$M,2,0),"")</f>
        <v/>
      </c>
      <c r="C16" s="57" t="str">
        <f ca="1">IFERROR(VLOOKUP($A16,Indicadores!$A:$M,3,0),"")</f>
        <v/>
      </c>
      <c r="D16" s="57" t="str">
        <f ca="1">IFERROR(VLOOKUP($A16,Indicadores!$A:$M,4,0),"")</f>
        <v/>
      </c>
      <c r="E16" s="57" t="str">
        <f ca="1">IFERROR(VLOOKUP($A16,Indicadores!$A:$M,7,0),"")</f>
        <v/>
      </c>
      <c r="F16" s="58" t="str">
        <f ca="1">IFERROR(VLOOKUP(A16,Real!$A:$S,Fecha!$C$2+6,0),"")</f>
        <v/>
      </c>
      <c r="G16" s="58" t="str">
        <f ca="1">IFERROR(VLOOKUP(A16,Meta!$A:$S,Fecha!$C$2+6,0),"")</f>
        <v/>
      </c>
      <c r="H16" s="59" t="str">
        <f t="shared" ca="1" si="0"/>
        <v xml:space="preserve"> </v>
      </c>
      <c r="I16" s="63" t="str">
        <f t="shared" ca="1" si="1"/>
        <v xml:space="preserve"> </v>
      </c>
      <c r="J16" s="55"/>
      <c r="K16" s="55"/>
      <c r="O16" s="61"/>
      <c r="P16" s="62" t="str">
        <f ca="1">IFERROR(VLOOKUP($A16,Real!$A$3:$S$81,P$4,0),"")</f>
        <v/>
      </c>
      <c r="Q16" s="62" t="str">
        <f ca="1">IFERROR(VLOOKUP($A16,Real!$A$3:$S$81,Q$4,0),"")</f>
        <v/>
      </c>
      <c r="R16" s="62" t="str">
        <f ca="1">IFERROR(VLOOKUP($A16,Real!$A$3:$S$81,R$4,0),"")</f>
        <v/>
      </c>
      <c r="S16" s="62" t="str">
        <f ca="1">IFERROR(VLOOKUP($A16,Real!$A$3:$S$81,S$4,0),"")</f>
        <v/>
      </c>
      <c r="T16" s="62" t="str">
        <f ca="1">IFERROR(VLOOKUP($A16,Real!$A$3:$S$81,T$4,0),"")</f>
        <v/>
      </c>
      <c r="U16" s="62" t="str">
        <f ca="1">IFERROR(VLOOKUP($A16,Real!$A$3:$S$81,U$4,0),"")</f>
        <v/>
      </c>
      <c r="V16" s="62" t="str">
        <f ca="1">IFERROR(VLOOKUP($A16,Real!$A$3:$S$81,V$4,0),"")</f>
        <v/>
      </c>
      <c r="W16" s="62" t="str">
        <f ca="1">IFERROR(VLOOKUP($A16,Real!$A$3:$S$81,W$4,0),"")</f>
        <v/>
      </c>
      <c r="X16" s="62" t="str">
        <f ca="1">IFERROR(VLOOKUP($A16,Real!$A$3:$S$81,X$4,0),"")</f>
        <v/>
      </c>
      <c r="Y16" s="62" t="str">
        <f ca="1">IFERROR(VLOOKUP($A16,Real!$A$3:$S$81,Y$4,0),"")</f>
        <v/>
      </c>
      <c r="Z16" s="62" t="str">
        <f ca="1">IFERROR(VLOOKUP($A16,Real!$A$3:$S$81,Z$4,0),"")</f>
        <v/>
      </c>
      <c r="AA16" s="62" t="str">
        <f ca="1">IFERROR(VLOOKUP($A16,Real!$A$3:$S$81,AA$4,0),"")</f>
        <v/>
      </c>
      <c r="AC16" s="61" t="str">
        <f ca="1">IFERROR(VLOOKUP($A16,Meta!$A$3:$S$81,AC$4,0),"")</f>
        <v/>
      </c>
      <c r="AD16" s="61" t="str">
        <f ca="1">IFERROR(VLOOKUP($A16,Meta!$A$3:$S$81,AD$4,0),"")</f>
        <v/>
      </c>
      <c r="AE16" s="61" t="str">
        <f ca="1">IFERROR(VLOOKUP($A16,Meta!$A$3:$S$81,AE$4,0),"")</f>
        <v/>
      </c>
      <c r="AF16" s="61" t="str">
        <f ca="1">IFERROR(VLOOKUP($A16,Meta!$A$3:$S$81,AF$4,0),"")</f>
        <v/>
      </c>
      <c r="AG16" s="61" t="str">
        <f ca="1">IFERROR(VLOOKUP($A16,Meta!$A$3:$S$81,AG$4,0),"")</f>
        <v/>
      </c>
      <c r="AH16" s="61" t="str">
        <f ca="1">IFERROR(VLOOKUP($A16,Meta!$A$3:$S$81,AH$4,0),"")</f>
        <v/>
      </c>
      <c r="AI16" s="61" t="str">
        <f ca="1">IFERROR(VLOOKUP($A16,Meta!$A$3:$S$81,AI$4,0),"")</f>
        <v/>
      </c>
      <c r="AJ16" s="61" t="str">
        <f ca="1">IFERROR(VLOOKUP($A16,Meta!$A$3:$S$81,AJ$4,0),"")</f>
        <v/>
      </c>
      <c r="AK16" s="61" t="str">
        <f ca="1">IFERROR(VLOOKUP($A16,Meta!$A$3:$S$81,AK$4,0),"")</f>
        <v/>
      </c>
      <c r="AL16" s="61" t="str">
        <f ca="1">IFERROR(VLOOKUP($A16,Meta!$A$3:$S$81,AL$4,0),"")</f>
        <v/>
      </c>
      <c r="AM16" s="61" t="str">
        <f ca="1">IFERROR(VLOOKUP($A16,Meta!$A$3:$S$81,AM$4,0),"")</f>
        <v/>
      </c>
      <c r="AN16" s="61" t="str">
        <f ca="1">IFERROR(VLOOKUP($A16,Meta!$A$3:$S$81,AN$4,0),"")</f>
        <v/>
      </c>
    </row>
    <row r="17" spans="1:40" ht="33.75" customHeight="1" x14ac:dyDescent="0.25">
      <c r="A17" s="46" t="e">
        <f ca="1"/>
        <v>#N/A</v>
      </c>
      <c r="B17" s="57" t="str">
        <f ca="1">IFERROR(VLOOKUP($A17,Indicadores!$A:$M,2,0),"")</f>
        <v/>
      </c>
      <c r="C17" s="57" t="str">
        <f ca="1">IFERROR(VLOOKUP($A17,Indicadores!$A:$M,3,0),"")</f>
        <v/>
      </c>
      <c r="D17" s="57" t="str">
        <f ca="1">IFERROR(VLOOKUP($A17,Indicadores!$A:$M,4,0),"")</f>
        <v/>
      </c>
      <c r="E17" s="57" t="str">
        <f ca="1">IFERROR(VLOOKUP($A17,Indicadores!$A:$M,7,0),"")</f>
        <v/>
      </c>
      <c r="F17" s="58" t="str">
        <f ca="1">IFERROR(VLOOKUP(A17,Real!$A:$S,Fecha!$C$2+6,0),"")</f>
        <v/>
      </c>
      <c r="G17" s="58" t="str">
        <f ca="1">IFERROR(VLOOKUP(A17,Meta!$A:$S,Fecha!$C$2+6,0),"")</f>
        <v/>
      </c>
      <c r="H17" s="59" t="str">
        <f t="shared" ref="H17:H18" ca="1" si="2">IF(F17=""," ",IFERROR(F17/G17,""))</f>
        <v xml:space="preserve"> </v>
      </c>
      <c r="I17" s="63" t="str">
        <f t="shared" ref="I17:I18" ca="1" si="3">IF(H17="","",H17)</f>
        <v xml:space="preserve"> </v>
      </c>
      <c r="J17" s="55"/>
      <c r="K17" s="55"/>
      <c r="O17" s="61"/>
      <c r="P17" s="62" t="str">
        <f ca="1">IFERROR(VLOOKUP($A17,Real!$A$3:$S$81,P$4,0),"")</f>
        <v/>
      </c>
      <c r="Q17" s="62" t="str">
        <f ca="1">IFERROR(VLOOKUP($A17,Real!$A$3:$S$81,Q$4,0),"")</f>
        <v/>
      </c>
      <c r="R17" s="62" t="str">
        <f ca="1">IFERROR(VLOOKUP($A17,Real!$A$3:$S$81,R$4,0),"")</f>
        <v/>
      </c>
      <c r="S17" s="62" t="str">
        <f ca="1">IFERROR(VLOOKUP($A17,Real!$A$3:$S$81,S$4,0),"")</f>
        <v/>
      </c>
      <c r="T17" s="62" t="str">
        <f ca="1">IFERROR(VLOOKUP($A17,Real!$A$3:$S$81,T$4,0),"")</f>
        <v/>
      </c>
      <c r="U17" s="62" t="str">
        <f ca="1">IFERROR(VLOOKUP($A17,Real!$A$3:$S$81,U$4,0),"")</f>
        <v/>
      </c>
      <c r="V17" s="62" t="str">
        <f ca="1">IFERROR(VLOOKUP($A17,Real!$A$3:$S$81,V$4,0),"")</f>
        <v/>
      </c>
      <c r="W17" s="62" t="str">
        <f ca="1">IFERROR(VLOOKUP($A17,Real!$A$3:$S$81,W$4,0),"")</f>
        <v/>
      </c>
      <c r="X17" s="62" t="str">
        <f ca="1">IFERROR(VLOOKUP($A17,Real!$A$3:$S$81,X$4,0),"")</f>
        <v/>
      </c>
      <c r="Y17" s="62" t="str">
        <f ca="1">IFERROR(VLOOKUP($A17,Real!$A$3:$S$81,Y$4,0),"")</f>
        <v/>
      </c>
      <c r="Z17" s="62" t="str">
        <f ca="1">IFERROR(VLOOKUP($A17,Real!$A$3:$S$81,Z$4,0),"")</f>
        <v/>
      </c>
      <c r="AA17" s="62" t="str">
        <f ca="1">IFERROR(VLOOKUP($A17,Real!$A$3:$S$81,AA$4,0),"")</f>
        <v/>
      </c>
      <c r="AC17" s="61" t="str">
        <f ca="1">IFERROR(VLOOKUP($A17,Meta!$A$3:$S$81,AC$4,0),"")</f>
        <v/>
      </c>
      <c r="AD17" s="61" t="str">
        <f ca="1">IFERROR(VLOOKUP($A17,Meta!$A$3:$S$81,AD$4,0),"")</f>
        <v/>
      </c>
      <c r="AE17" s="61" t="str">
        <f ca="1">IFERROR(VLOOKUP($A17,Meta!$A$3:$S$81,AE$4,0),"")</f>
        <v/>
      </c>
      <c r="AF17" s="61" t="str">
        <f ca="1">IFERROR(VLOOKUP($A17,Meta!$A$3:$S$81,AF$4,0),"")</f>
        <v/>
      </c>
      <c r="AG17" s="61" t="str">
        <f ca="1">IFERROR(VLOOKUP($A17,Meta!$A$3:$S$81,AG$4,0),"")</f>
        <v/>
      </c>
      <c r="AH17" s="61" t="str">
        <f ca="1">IFERROR(VLOOKUP($A17,Meta!$A$3:$S$81,AH$4,0),"")</f>
        <v/>
      </c>
      <c r="AI17" s="61" t="str">
        <f ca="1">IFERROR(VLOOKUP($A17,Meta!$A$3:$S$81,AI$4,0),"")</f>
        <v/>
      </c>
      <c r="AJ17" s="61" t="str">
        <f ca="1">IFERROR(VLOOKUP($A17,Meta!$A$3:$S$81,AJ$4,0),"")</f>
        <v/>
      </c>
      <c r="AK17" s="61" t="str">
        <f ca="1">IFERROR(VLOOKUP($A17,Meta!$A$3:$S$81,AK$4,0),"")</f>
        <v/>
      </c>
      <c r="AL17" s="61" t="str">
        <f ca="1">IFERROR(VLOOKUP($A17,Meta!$A$3:$S$81,AL$4,0),"")</f>
        <v/>
      </c>
      <c r="AM17" s="61" t="str">
        <f ca="1">IFERROR(VLOOKUP($A17,Meta!$A$3:$S$81,AM$4,0),"")</f>
        <v/>
      </c>
      <c r="AN17" s="61" t="str">
        <f ca="1">IFERROR(VLOOKUP($A17,Meta!$A$3:$S$81,AN$4,0),"")</f>
        <v/>
      </c>
    </row>
    <row r="18" spans="1:40" ht="33.75" customHeight="1" x14ac:dyDescent="0.25">
      <c r="A18" s="46" t="e">
        <f ca="1"/>
        <v>#N/A</v>
      </c>
      <c r="B18" s="57" t="str">
        <f ca="1">IFERROR(VLOOKUP($A18,Indicadores!$A:$M,2,0),"")</f>
        <v/>
      </c>
      <c r="C18" s="57" t="str">
        <f ca="1">IFERROR(VLOOKUP($A18,Indicadores!$A:$M,3,0),"")</f>
        <v/>
      </c>
      <c r="D18" s="57" t="str">
        <f ca="1">IFERROR(VLOOKUP($A18,Indicadores!$A:$M,4,0),"")</f>
        <v/>
      </c>
      <c r="E18" s="57" t="str">
        <f ca="1">IFERROR(VLOOKUP($A18,Indicadores!$A:$M,7,0),"")</f>
        <v/>
      </c>
      <c r="F18" s="58" t="str">
        <f ca="1">IFERROR(VLOOKUP(A18,Real!$A:$S,Fecha!$C$2+6,0),"")</f>
        <v/>
      </c>
      <c r="G18" s="58" t="str">
        <f ca="1">IFERROR(VLOOKUP(A18,Meta!$A:$S,Fecha!$C$2+6,0),"")</f>
        <v/>
      </c>
      <c r="H18" s="59" t="str">
        <f t="shared" ca="1" si="2"/>
        <v xml:space="preserve"> </v>
      </c>
      <c r="I18" s="63" t="str">
        <f t="shared" ca="1" si="3"/>
        <v xml:space="preserve"> </v>
      </c>
      <c r="J18" s="55"/>
      <c r="K18" s="55"/>
      <c r="O18" s="61"/>
      <c r="P18" s="62" t="str">
        <f ca="1">IFERROR(VLOOKUP($A18,Real!$A$3:$S$81,P$4,0),"")</f>
        <v/>
      </c>
      <c r="Q18" s="62" t="str">
        <f ca="1">IFERROR(VLOOKUP($A18,Real!$A$3:$S$81,Q$4,0),"")</f>
        <v/>
      </c>
      <c r="R18" s="62" t="str">
        <f ca="1">IFERROR(VLOOKUP($A18,Real!$A$3:$S$81,R$4,0),"")</f>
        <v/>
      </c>
      <c r="S18" s="62" t="str">
        <f ca="1">IFERROR(VLOOKUP($A18,Real!$A$3:$S$81,S$4,0),"")</f>
        <v/>
      </c>
      <c r="T18" s="62" t="str">
        <f ca="1">IFERROR(VLOOKUP($A18,Real!$A$3:$S$81,T$4,0),"")</f>
        <v/>
      </c>
      <c r="U18" s="62" t="str">
        <f ca="1">IFERROR(VLOOKUP($A18,Real!$A$3:$S$81,U$4,0),"")</f>
        <v/>
      </c>
      <c r="V18" s="62" t="str">
        <f ca="1">IFERROR(VLOOKUP($A18,Real!$A$3:$S$81,V$4,0),"")</f>
        <v/>
      </c>
      <c r="W18" s="62" t="str">
        <f ca="1">IFERROR(VLOOKUP($A18,Real!$A$3:$S$81,W$4,0),"")</f>
        <v/>
      </c>
      <c r="X18" s="62" t="str">
        <f ca="1">IFERROR(VLOOKUP($A18,Real!$A$3:$S$81,X$4,0),"")</f>
        <v/>
      </c>
      <c r="Y18" s="62" t="str">
        <f ca="1">IFERROR(VLOOKUP($A18,Real!$A$3:$S$81,Y$4,0),"")</f>
        <v/>
      </c>
      <c r="Z18" s="62" t="str">
        <f ca="1">IFERROR(VLOOKUP($A18,Real!$A$3:$S$81,Z$4,0),"")</f>
        <v/>
      </c>
      <c r="AA18" s="62" t="str">
        <f ca="1">IFERROR(VLOOKUP($A18,Real!$A$3:$S$81,AA$4,0),"")</f>
        <v/>
      </c>
      <c r="AC18" s="61" t="str">
        <f ca="1">IFERROR(VLOOKUP($A18,Meta!$A$3:$S$81,AC$4,0),"")</f>
        <v/>
      </c>
      <c r="AD18" s="61" t="str">
        <f ca="1">IFERROR(VLOOKUP($A18,Meta!$A$3:$S$81,AD$4,0),"")</f>
        <v/>
      </c>
      <c r="AE18" s="61" t="str">
        <f ca="1">IFERROR(VLOOKUP($A18,Meta!$A$3:$S$81,AE$4,0),"")</f>
        <v/>
      </c>
      <c r="AF18" s="61" t="str">
        <f ca="1">IFERROR(VLOOKUP($A18,Meta!$A$3:$S$81,AF$4,0),"")</f>
        <v/>
      </c>
      <c r="AG18" s="61" t="str">
        <f ca="1">IFERROR(VLOOKUP($A18,Meta!$A$3:$S$81,AG$4,0),"")</f>
        <v/>
      </c>
      <c r="AH18" s="61" t="str">
        <f ca="1">IFERROR(VLOOKUP($A18,Meta!$A$3:$S$81,AH$4,0),"")</f>
        <v/>
      </c>
      <c r="AI18" s="61" t="str">
        <f ca="1">IFERROR(VLOOKUP($A18,Meta!$A$3:$S$81,AI$4,0),"")</f>
        <v/>
      </c>
      <c r="AJ18" s="61" t="str">
        <f ca="1">IFERROR(VLOOKUP($A18,Meta!$A$3:$S$81,AJ$4,0),"")</f>
        <v/>
      </c>
      <c r="AK18" s="61" t="str">
        <f ca="1">IFERROR(VLOOKUP($A18,Meta!$A$3:$S$81,AK$4,0),"")</f>
        <v/>
      </c>
      <c r="AL18" s="61" t="str">
        <f ca="1">IFERROR(VLOOKUP($A18,Meta!$A$3:$S$81,AL$4,0),"")</f>
        <v/>
      </c>
      <c r="AM18" s="61" t="str">
        <f ca="1">IFERROR(VLOOKUP($A18,Meta!$A$3:$S$81,AM$4,0),"")</f>
        <v/>
      </c>
      <c r="AN18" s="61" t="str">
        <f ca="1">IFERROR(VLOOKUP($A18,Meta!$A$3:$S$81,AN$4,0),"")</f>
        <v/>
      </c>
    </row>
    <row r="19" spans="1:40" ht="15" customHeight="1" x14ac:dyDescent="0.25">
      <c r="P19" s="62" t="str">
        <f>IFERROR(VLOOKUP($A19,Real!$A$3:$S$81,P$4,0),"")</f>
        <v/>
      </c>
      <c r="Q19" s="62" t="str">
        <f>IFERROR(VLOOKUP($A19,Real!$A$3:$S$81,Q$4,0),"")</f>
        <v/>
      </c>
      <c r="R19" s="62" t="str">
        <f>IFERROR(VLOOKUP($A19,Real!$A$3:$S$81,R$4,0),"")</f>
        <v/>
      </c>
      <c r="S19" s="62" t="str">
        <f>IFERROR(VLOOKUP($A19,Real!$A$3:$S$81,S$4,0),"")</f>
        <v/>
      </c>
      <c r="T19" s="62" t="str">
        <f>IFERROR(VLOOKUP($A19,Real!$A$3:$S$81,T$4,0),"")</f>
        <v/>
      </c>
      <c r="U19" s="62" t="str">
        <f>IFERROR(VLOOKUP($A19,Real!$A$3:$S$81,U$4,0),"")</f>
        <v/>
      </c>
      <c r="V19" s="62" t="str">
        <f>IFERROR(VLOOKUP($A19,Real!$A$3:$S$81,V$4,0),"")</f>
        <v/>
      </c>
      <c r="W19" s="62" t="str">
        <f>IFERROR(VLOOKUP($A19,Real!$A$3:$S$81,W$4,0),"")</f>
        <v/>
      </c>
      <c r="X19" s="62" t="str">
        <f>IFERROR(VLOOKUP($A19,Real!$A$3:$S$81,X$4,0),"")</f>
        <v/>
      </c>
      <c r="Y19" s="62" t="str">
        <f>IFERROR(VLOOKUP($A19,Real!$A$3:$S$81,Y$4,0),"")</f>
        <v/>
      </c>
      <c r="Z19" s="62" t="str">
        <f>IFERROR(VLOOKUP($A19,Real!$A$3:$S$81,Z$4,0),"")</f>
        <v/>
      </c>
      <c r="AA19" s="62" t="str">
        <f>IFERROR(VLOOKUP($A19,Real!$A$3:$S$81,AA$4,0),"")</f>
        <v/>
      </c>
      <c r="AC19" s="61" t="str">
        <f>IFERROR(VLOOKUP($A19,Meta!$A$3:$S$81,AC$4,0),"")</f>
        <v/>
      </c>
      <c r="AD19" s="61" t="str">
        <f>IFERROR(VLOOKUP($A19,Meta!$A$3:$S$81,AD$4,0),"")</f>
        <v/>
      </c>
      <c r="AE19" s="61" t="str">
        <f>IFERROR(VLOOKUP($A19,Meta!$A$3:$S$81,AE$4,0),"")</f>
        <v/>
      </c>
      <c r="AF19" s="61" t="str">
        <f>IFERROR(VLOOKUP($A19,Meta!$A$3:$S$81,AF$4,0),"")</f>
        <v/>
      </c>
      <c r="AG19" s="61" t="str">
        <f>IFERROR(VLOOKUP($A19,Meta!$A$3:$S$81,AG$4,0),"")</f>
        <v/>
      </c>
      <c r="AH19" s="61" t="str">
        <f>IFERROR(VLOOKUP($A19,Meta!$A$3:$S$81,AH$4,0),"")</f>
        <v/>
      </c>
      <c r="AI19" s="61" t="str">
        <f>IFERROR(VLOOKUP($A19,Meta!$A$3:$S$81,AI$4,0),"")</f>
        <v/>
      </c>
      <c r="AJ19" s="61" t="str">
        <f>IFERROR(VLOOKUP($A19,Meta!$A$3:$S$81,AJ$4,0),"")</f>
        <v/>
      </c>
      <c r="AK19" s="61" t="str">
        <f>IFERROR(VLOOKUP($A19,Meta!$A$3:$S$81,AK$4,0),"")</f>
        <v/>
      </c>
      <c r="AL19" s="61" t="str">
        <f>IFERROR(VLOOKUP($A19,Meta!$A$3:$S$81,AL$4,0),"")</f>
        <v/>
      </c>
      <c r="AM19" s="61" t="str">
        <f>IFERROR(VLOOKUP($A19,Meta!$A$3:$S$81,AM$4,0),"")</f>
        <v/>
      </c>
      <c r="AN19" s="61" t="str">
        <f>IFERROR(VLOOKUP($A19,Meta!$A$3:$S$81,AN$4,0),"")</f>
        <v/>
      </c>
    </row>
    <row r="20" spans="1:40" x14ac:dyDescent="0.25">
      <c r="P20" s="62" t="str">
        <f>IFERROR(VLOOKUP($A20,Real!$A$3:$S$81,P$4,0),"")</f>
        <v/>
      </c>
      <c r="Q20" s="62" t="str">
        <f>IFERROR(VLOOKUP($A20,Real!$A$3:$S$81,Q$4,0),"")</f>
        <v/>
      </c>
      <c r="R20" s="62" t="str">
        <f>IFERROR(VLOOKUP($A20,Real!$A$3:$S$81,R$4,0),"")</f>
        <v/>
      </c>
      <c r="S20" s="62" t="str">
        <f>IFERROR(VLOOKUP($A20,Real!$A$3:$S$81,S$4,0),"")</f>
        <v/>
      </c>
      <c r="T20" s="62" t="str">
        <f>IFERROR(VLOOKUP($A20,Real!$A$3:$S$81,T$4,0),"")</f>
        <v/>
      </c>
      <c r="U20" s="62" t="str">
        <f>IFERROR(VLOOKUP($A20,Real!$A$3:$S$81,U$4,0),"")</f>
        <v/>
      </c>
      <c r="V20" s="62" t="str">
        <f>IFERROR(VLOOKUP($A20,Real!$A$3:$S$81,V$4,0),"")</f>
        <v/>
      </c>
      <c r="W20" s="62" t="str">
        <f>IFERROR(VLOOKUP($A20,Real!$A$3:$S$81,W$4,0),"")</f>
        <v/>
      </c>
      <c r="X20" s="62" t="str">
        <f>IFERROR(VLOOKUP($A20,Real!$A$3:$S$81,X$4,0),"")</f>
        <v/>
      </c>
      <c r="Y20" s="62" t="str">
        <f>IFERROR(VLOOKUP($A20,Real!$A$3:$S$81,Y$4,0),"")</f>
        <v/>
      </c>
      <c r="Z20" s="62" t="str">
        <f>IFERROR(VLOOKUP($A20,Real!$A$3:$S$81,Z$4,0),"")</f>
        <v/>
      </c>
      <c r="AA20" s="62" t="str">
        <f>IFERROR(VLOOKUP($A20,Real!$A$3:$S$81,AA$4,0),"")</f>
        <v/>
      </c>
      <c r="AC20" s="61" t="str">
        <f>IFERROR(VLOOKUP($A20,Meta!$A$3:$S$81,AC$4,0),"")</f>
        <v/>
      </c>
      <c r="AD20" s="61" t="str">
        <f>IFERROR(VLOOKUP($A20,Meta!$A$3:$S$81,AD$4,0),"")</f>
        <v/>
      </c>
      <c r="AE20" s="61" t="str">
        <f>IFERROR(VLOOKUP($A20,Meta!$A$3:$S$81,AE$4,0),"")</f>
        <v/>
      </c>
      <c r="AF20" s="61" t="str">
        <f>IFERROR(VLOOKUP($A20,Meta!$A$3:$S$81,AF$4,0),"")</f>
        <v/>
      </c>
      <c r="AG20" s="61" t="str">
        <f>IFERROR(VLOOKUP($A20,Meta!$A$3:$S$81,AG$4,0),"")</f>
        <v/>
      </c>
      <c r="AH20" s="61" t="str">
        <f>IFERROR(VLOOKUP($A20,Meta!$A$3:$S$81,AH$4,0),"")</f>
        <v/>
      </c>
      <c r="AI20" s="61" t="str">
        <f>IFERROR(VLOOKUP($A20,Meta!$A$3:$S$81,AI$4,0),"")</f>
        <v/>
      </c>
      <c r="AJ20" s="61" t="str">
        <f>IFERROR(VLOOKUP($A20,Meta!$A$3:$S$81,AJ$4,0),"")</f>
        <v/>
      </c>
      <c r="AK20" s="61" t="str">
        <f>IFERROR(VLOOKUP($A20,Meta!$A$3:$S$81,AK$4,0),"")</f>
        <v/>
      </c>
      <c r="AL20" s="61" t="str">
        <f>IFERROR(VLOOKUP($A20,Meta!$A$3:$S$81,AL$4,0),"")</f>
        <v/>
      </c>
      <c r="AM20" s="61" t="str">
        <f>IFERROR(VLOOKUP($A20,Meta!$A$3:$S$81,AM$4,0),"")</f>
        <v/>
      </c>
      <c r="AN20" s="61" t="str">
        <f>IFERROR(VLOOKUP($A20,Meta!$A$3:$S$81,AN$4,0),"")</f>
        <v/>
      </c>
    </row>
    <row r="21" spans="1:40" ht="34.5" customHeight="1" x14ac:dyDescent="0.25">
      <c r="B21" s="55"/>
      <c r="C21" s="55"/>
      <c r="D21" s="55"/>
      <c r="P21" s="62" t="str">
        <f>IFERROR(VLOOKUP($A21,Real!$A$3:$S$81,P$4,0),"")</f>
        <v/>
      </c>
      <c r="Q21" s="62" t="str">
        <f>IFERROR(VLOOKUP($A21,Real!$A$3:$S$81,Q$4,0),"")</f>
        <v/>
      </c>
      <c r="R21" s="62" t="str">
        <f>IFERROR(VLOOKUP($A21,Real!$A$3:$S$81,R$4,0),"")</f>
        <v/>
      </c>
      <c r="S21" s="62" t="str">
        <f>IFERROR(VLOOKUP($A21,Real!$A$3:$S$81,S$4,0),"")</f>
        <v/>
      </c>
      <c r="T21" s="62" t="str">
        <f>IFERROR(VLOOKUP($A21,Real!$A$3:$S$81,T$4,0),"")</f>
        <v/>
      </c>
      <c r="U21" s="62" t="str">
        <f>IFERROR(VLOOKUP($A21,Real!$A$3:$S$81,U$4,0),"")</f>
        <v/>
      </c>
      <c r="V21" s="62" t="str">
        <f>IFERROR(VLOOKUP($A21,Real!$A$3:$S$81,V$4,0),"")</f>
        <v/>
      </c>
      <c r="W21" s="62" t="str">
        <f>IFERROR(VLOOKUP($A21,Real!$A$3:$S$81,W$4,0),"")</f>
        <v/>
      </c>
      <c r="X21" s="62" t="str">
        <f>IFERROR(VLOOKUP($A21,Real!$A$3:$S$81,X$4,0),"")</f>
        <v/>
      </c>
      <c r="Y21" s="62" t="str">
        <f>IFERROR(VLOOKUP($A21,Real!$A$3:$S$81,Y$4,0),"")</f>
        <v/>
      </c>
      <c r="Z21" s="62" t="str">
        <f>IFERROR(VLOOKUP($A21,Real!$A$3:$S$81,Z$4,0),"")</f>
        <v/>
      </c>
      <c r="AA21" s="62" t="str">
        <f>IFERROR(VLOOKUP($A21,Real!$A$3:$S$81,AA$4,0),"")</f>
        <v/>
      </c>
      <c r="AC21" s="61" t="str">
        <f>IFERROR(VLOOKUP($A21,Meta!$A$3:$S$81,AC$4,0),"")</f>
        <v/>
      </c>
      <c r="AD21" s="61" t="str">
        <f>IFERROR(VLOOKUP($A21,Meta!$A$3:$S$81,AD$4,0),"")</f>
        <v/>
      </c>
      <c r="AE21" s="61" t="str">
        <f>IFERROR(VLOOKUP($A21,Meta!$A$3:$S$81,AE$4,0),"")</f>
        <v/>
      </c>
      <c r="AF21" s="61" t="str">
        <f>IFERROR(VLOOKUP($A21,Meta!$A$3:$S$81,AF$4,0),"")</f>
        <v/>
      </c>
      <c r="AG21" s="61" t="str">
        <f>IFERROR(VLOOKUP($A21,Meta!$A$3:$S$81,AG$4,0),"")</f>
        <v/>
      </c>
      <c r="AH21" s="61" t="str">
        <f>IFERROR(VLOOKUP($A21,Meta!$A$3:$S$81,AH$4,0),"")</f>
        <v/>
      </c>
      <c r="AI21" s="61" t="str">
        <f>IFERROR(VLOOKUP($A21,Meta!$A$3:$S$81,AI$4,0),"")</f>
        <v/>
      </c>
      <c r="AJ21" s="61" t="str">
        <f>IFERROR(VLOOKUP($A21,Meta!$A$3:$S$81,AJ$4,0),"")</f>
        <v/>
      </c>
      <c r="AK21" s="61" t="str">
        <f>IFERROR(VLOOKUP($A21,Meta!$A$3:$S$81,AK$4,0),"")</f>
        <v/>
      </c>
      <c r="AL21" s="61" t="str">
        <f>IFERROR(VLOOKUP($A21,Meta!$A$3:$S$81,AL$4,0),"")</f>
        <v/>
      </c>
      <c r="AM21" s="61" t="str">
        <f>IFERROR(VLOOKUP($A21,Meta!$A$3:$S$81,AM$4,0),"")</f>
        <v/>
      </c>
      <c r="AN21" s="61" t="str">
        <f>IFERROR(VLOOKUP($A21,Meta!$A$3:$S$81,AN$4,0),"")</f>
        <v/>
      </c>
    </row>
    <row r="22" spans="1:40" ht="34.5" customHeight="1" x14ac:dyDescent="0.25">
      <c r="B22" s="55"/>
      <c r="C22" s="55"/>
      <c r="D22" s="55"/>
      <c r="P22" s="62" t="str">
        <f>IFERROR(VLOOKUP($A22,Real!$A$3:$S$81,P$4,0),"")</f>
        <v/>
      </c>
      <c r="Q22" s="62" t="str">
        <f>IFERROR(VLOOKUP($A22,Real!$A$3:$S$81,Q$4,0),"")</f>
        <v/>
      </c>
      <c r="R22" s="62" t="str">
        <f>IFERROR(VLOOKUP($A22,Real!$A$3:$S$81,R$4,0),"")</f>
        <v/>
      </c>
      <c r="S22" s="62" t="str">
        <f>IFERROR(VLOOKUP($A22,Real!$A$3:$S$81,S$4,0),"")</f>
        <v/>
      </c>
      <c r="T22" s="62" t="str">
        <f>IFERROR(VLOOKUP($A22,Real!$A$3:$S$81,T$4,0),"")</f>
        <v/>
      </c>
      <c r="U22" s="62" t="str">
        <f>IFERROR(VLOOKUP($A22,Real!$A$3:$S$81,U$4,0),"")</f>
        <v/>
      </c>
      <c r="V22" s="62" t="str">
        <f>IFERROR(VLOOKUP($A22,Real!$A$3:$S$81,V$4,0),"")</f>
        <v/>
      </c>
      <c r="W22" s="62" t="str">
        <f>IFERROR(VLOOKUP($A22,Real!$A$3:$S$81,W$4,0),"")</f>
        <v/>
      </c>
      <c r="X22" s="62" t="str">
        <f>IFERROR(VLOOKUP($A22,Real!$A$3:$S$81,X$4,0),"")</f>
        <v/>
      </c>
      <c r="Y22" s="62" t="str">
        <f>IFERROR(VLOOKUP($A22,Real!$A$3:$S$81,Y$4,0),"")</f>
        <v/>
      </c>
      <c r="Z22" s="62" t="str">
        <f>IFERROR(VLOOKUP($A22,Real!$A$3:$S$81,Z$4,0),"")</f>
        <v/>
      </c>
      <c r="AA22" s="62" t="str">
        <f>IFERROR(VLOOKUP($A22,Real!$A$3:$S$81,AA$4,0),"")</f>
        <v/>
      </c>
      <c r="AC22" s="61" t="str">
        <f>IFERROR(VLOOKUP($A22,Meta!$A$3:$S$81,AC$4,0),"")</f>
        <v/>
      </c>
      <c r="AD22" s="61" t="str">
        <f>IFERROR(VLOOKUP($A22,Meta!$A$3:$S$81,AD$4,0),"")</f>
        <v/>
      </c>
      <c r="AE22" s="61" t="str">
        <f>IFERROR(VLOOKUP($A22,Meta!$A$3:$S$81,AE$4,0),"")</f>
        <v/>
      </c>
      <c r="AF22" s="61" t="str">
        <f>IFERROR(VLOOKUP($A22,Meta!$A$3:$S$81,AF$4,0),"")</f>
        <v/>
      </c>
      <c r="AG22" s="61" t="str">
        <f>IFERROR(VLOOKUP($A22,Meta!$A$3:$S$81,AG$4,0),"")</f>
        <v/>
      </c>
      <c r="AH22" s="61" t="str">
        <f>IFERROR(VLOOKUP($A22,Meta!$A$3:$S$81,AH$4,0),"")</f>
        <v/>
      </c>
      <c r="AI22" s="61" t="str">
        <f>IFERROR(VLOOKUP($A22,Meta!$A$3:$S$81,AI$4,0),"")</f>
        <v/>
      </c>
      <c r="AJ22" s="61" t="str">
        <f>IFERROR(VLOOKUP($A22,Meta!$A$3:$S$81,AJ$4,0),"")</f>
        <v/>
      </c>
      <c r="AK22" s="61" t="str">
        <f>IFERROR(VLOOKUP($A22,Meta!$A$3:$S$81,AK$4,0),"")</f>
        <v/>
      </c>
      <c r="AL22" s="61" t="str">
        <f>IFERROR(VLOOKUP($A22,Meta!$A$3:$S$81,AL$4,0),"")</f>
        <v/>
      </c>
      <c r="AM22" s="61" t="str">
        <f>IFERROR(VLOOKUP($A22,Meta!$A$3:$S$81,AM$4,0),"")</f>
        <v/>
      </c>
      <c r="AN22" s="61" t="str">
        <f>IFERROR(VLOOKUP($A22,Meta!$A$3:$S$81,AN$4,0),"")</f>
        <v/>
      </c>
    </row>
    <row r="23" spans="1:40" ht="34.5" customHeight="1" x14ac:dyDescent="0.25">
      <c r="B23" s="55"/>
      <c r="C23" s="55"/>
      <c r="D23" s="55"/>
      <c r="P23" s="62" t="str">
        <f>IFERROR(VLOOKUP($A23,Real!$A$3:$S$81,P$4,0),"")</f>
        <v/>
      </c>
      <c r="Q23" s="62" t="str">
        <f>IFERROR(VLOOKUP($A23,Real!$A$3:$S$81,Q$4,0),"")</f>
        <v/>
      </c>
      <c r="R23" s="62" t="str">
        <f>IFERROR(VLOOKUP($A23,Real!$A$3:$S$81,R$4,0),"")</f>
        <v/>
      </c>
      <c r="S23" s="62" t="str">
        <f>IFERROR(VLOOKUP($A23,Real!$A$3:$S$81,S$4,0),"")</f>
        <v/>
      </c>
      <c r="T23" s="62" t="str">
        <f>IFERROR(VLOOKUP($A23,Real!$A$3:$S$81,T$4,0),"")</f>
        <v/>
      </c>
      <c r="U23" s="62" t="str">
        <f>IFERROR(VLOOKUP($A23,Real!$A$3:$S$81,U$4,0),"")</f>
        <v/>
      </c>
      <c r="V23" s="62" t="str">
        <f>IFERROR(VLOOKUP($A23,Real!$A$3:$S$81,V$4,0),"")</f>
        <v/>
      </c>
      <c r="W23" s="62" t="str">
        <f>IFERROR(VLOOKUP($A23,Real!$A$3:$S$81,W$4,0),"")</f>
        <v/>
      </c>
      <c r="X23" s="62" t="str">
        <f>IFERROR(VLOOKUP($A23,Real!$A$3:$S$81,X$4,0),"")</f>
        <v/>
      </c>
      <c r="Y23" s="62" t="str">
        <f>IFERROR(VLOOKUP($A23,Real!$A$3:$S$81,Y$4,0),"")</f>
        <v/>
      </c>
      <c r="Z23" s="62" t="str">
        <f>IFERROR(VLOOKUP($A23,Real!$A$3:$S$81,Z$4,0),"")</f>
        <v/>
      </c>
      <c r="AA23" s="62" t="str">
        <f>IFERROR(VLOOKUP($A23,Real!$A$3:$S$81,AA$4,0),"")</f>
        <v/>
      </c>
      <c r="AC23" s="61" t="str">
        <f>IFERROR(VLOOKUP($A23,Meta!$A$3:$S$81,AC$4,0),"")</f>
        <v/>
      </c>
      <c r="AD23" s="61" t="str">
        <f>IFERROR(VLOOKUP($A23,Meta!$A$3:$S$81,AD$4,0),"")</f>
        <v/>
      </c>
      <c r="AE23" s="61" t="str">
        <f>IFERROR(VLOOKUP($A23,Meta!$A$3:$S$81,AE$4,0),"")</f>
        <v/>
      </c>
      <c r="AF23" s="61" t="str">
        <f>IFERROR(VLOOKUP($A23,Meta!$A$3:$S$81,AF$4,0),"")</f>
        <v/>
      </c>
      <c r="AG23" s="61" t="str">
        <f>IFERROR(VLOOKUP($A23,Meta!$A$3:$S$81,AG$4,0),"")</f>
        <v/>
      </c>
      <c r="AH23" s="61" t="str">
        <f>IFERROR(VLOOKUP($A23,Meta!$A$3:$S$81,AH$4,0),"")</f>
        <v/>
      </c>
      <c r="AI23" s="61" t="str">
        <f>IFERROR(VLOOKUP($A23,Meta!$A$3:$S$81,AI$4,0),"")</f>
        <v/>
      </c>
      <c r="AJ23" s="61" t="str">
        <f>IFERROR(VLOOKUP($A23,Meta!$A$3:$S$81,AJ$4,0),"")</f>
        <v/>
      </c>
      <c r="AK23" s="61" t="str">
        <f>IFERROR(VLOOKUP($A23,Meta!$A$3:$S$81,AK$4,0),"")</f>
        <v/>
      </c>
      <c r="AL23" s="61" t="str">
        <f>IFERROR(VLOOKUP($A23,Meta!$A$3:$S$81,AL$4,0),"")</f>
        <v/>
      </c>
      <c r="AM23" s="61" t="str">
        <f>IFERROR(VLOOKUP($A23,Meta!$A$3:$S$81,AM$4,0),"")</f>
        <v/>
      </c>
      <c r="AN23" s="61" t="str">
        <f>IFERROR(VLOOKUP($A23,Meta!$A$3:$S$81,AN$4,0),"")</f>
        <v/>
      </c>
    </row>
    <row r="24" spans="1:40" ht="34.5" customHeight="1" x14ac:dyDescent="0.25">
      <c r="B24" s="55"/>
      <c r="C24" s="55"/>
      <c r="D24" s="55"/>
      <c r="P24" s="62" t="str">
        <f>IFERROR(VLOOKUP($A24,Real!$A$3:$S$81,P$4,0),"")</f>
        <v/>
      </c>
      <c r="Q24" s="62" t="str">
        <f>IFERROR(VLOOKUP($A24,Real!$A$3:$S$81,Q$4,0),"")</f>
        <v/>
      </c>
      <c r="R24" s="62" t="str">
        <f>IFERROR(VLOOKUP($A24,Real!$A$3:$S$81,R$4,0),"")</f>
        <v/>
      </c>
      <c r="S24" s="62" t="str">
        <f>IFERROR(VLOOKUP($A24,Real!$A$3:$S$81,S$4,0),"")</f>
        <v/>
      </c>
      <c r="T24" s="62" t="str">
        <f>IFERROR(VLOOKUP($A24,Real!$A$3:$S$81,T$4,0),"")</f>
        <v/>
      </c>
      <c r="U24" s="62" t="str">
        <f>IFERROR(VLOOKUP($A24,Real!$A$3:$S$81,U$4,0),"")</f>
        <v/>
      </c>
      <c r="V24" s="62" t="str">
        <f>IFERROR(VLOOKUP($A24,Real!$A$3:$S$81,V$4,0),"")</f>
        <v/>
      </c>
      <c r="W24" s="62" t="str">
        <f>IFERROR(VLOOKUP($A24,Real!$A$3:$S$81,W$4,0),"")</f>
        <v/>
      </c>
      <c r="X24" s="62" t="str">
        <f>IFERROR(VLOOKUP($A24,Real!$A$3:$S$81,X$4,0),"")</f>
        <v/>
      </c>
      <c r="Y24" s="62" t="str">
        <f>IFERROR(VLOOKUP($A24,Real!$A$3:$S$81,Y$4,0),"")</f>
        <v/>
      </c>
      <c r="Z24" s="62" t="str">
        <f>IFERROR(VLOOKUP($A24,Real!$A$3:$S$81,Z$4,0),"")</f>
        <v/>
      </c>
      <c r="AA24" s="62" t="str">
        <f>IFERROR(VLOOKUP($A24,Real!$A$3:$S$81,AA$4,0),"")</f>
        <v/>
      </c>
      <c r="AC24" s="61" t="str">
        <f>IFERROR(VLOOKUP($A24,Meta!$A$3:$S$81,AC$4,0),"")</f>
        <v/>
      </c>
      <c r="AD24" s="61" t="str">
        <f>IFERROR(VLOOKUP($A24,Meta!$A$3:$S$81,AD$4,0),"")</f>
        <v/>
      </c>
      <c r="AE24" s="61" t="str">
        <f>IFERROR(VLOOKUP($A24,Meta!$A$3:$S$81,AE$4,0),"")</f>
        <v/>
      </c>
      <c r="AF24" s="61" t="str">
        <f>IFERROR(VLOOKUP($A24,Meta!$A$3:$S$81,AF$4,0),"")</f>
        <v/>
      </c>
      <c r="AG24" s="61" t="str">
        <f>IFERROR(VLOOKUP($A24,Meta!$A$3:$S$81,AG$4,0),"")</f>
        <v/>
      </c>
      <c r="AH24" s="61" t="str">
        <f>IFERROR(VLOOKUP($A24,Meta!$A$3:$S$81,AH$4,0),"")</f>
        <v/>
      </c>
      <c r="AI24" s="61" t="str">
        <f>IFERROR(VLOOKUP($A24,Meta!$A$3:$S$81,AI$4,0),"")</f>
        <v/>
      </c>
      <c r="AJ24" s="61" t="str">
        <f>IFERROR(VLOOKUP($A24,Meta!$A$3:$S$81,AJ$4,0),"")</f>
        <v/>
      </c>
      <c r="AK24" s="61" t="str">
        <f>IFERROR(VLOOKUP($A24,Meta!$A$3:$S$81,AK$4,0),"")</f>
        <v/>
      </c>
      <c r="AL24" s="61" t="str">
        <f>IFERROR(VLOOKUP($A24,Meta!$A$3:$S$81,AL$4,0),"")</f>
        <v/>
      </c>
      <c r="AM24" s="61" t="str">
        <f>IFERROR(VLOOKUP($A24,Meta!$A$3:$S$81,AM$4,0),"")</f>
        <v/>
      </c>
      <c r="AN24" s="61" t="str">
        <f>IFERROR(VLOOKUP($A24,Meta!$A$3:$S$81,AN$4,0),"")</f>
        <v/>
      </c>
    </row>
    <row r="25" spans="1:40" ht="34.5" customHeight="1" x14ac:dyDescent="0.25">
      <c r="B25" s="55"/>
      <c r="C25" s="55"/>
      <c r="D25" s="55"/>
      <c r="P25" s="62" t="str">
        <f>IFERROR(VLOOKUP($A25,Real!$A$3:$S$81,P$4,0),"")</f>
        <v/>
      </c>
      <c r="Q25" s="62" t="str">
        <f>IFERROR(VLOOKUP($A25,Real!$A$3:$S$81,Q$4,0),"")</f>
        <v/>
      </c>
      <c r="R25" s="62" t="str">
        <f>IFERROR(VLOOKUP($A25,Real!$A$3:$S$81,R$4,0),"")</f>
        <v/>
      </c>
      <c r="S25" s="62" t="str">
        <f>IFERROR(VLOOKUP($A25,Real!$A$3:$S$81,S$4,0),"")</f>
        <v/>
      </c>
      <c r="T25" s="62" t="str">
        <f>IFERROR(VLOOKUP($A25,Real!$A$3:$S$81,T$4,0),"")</f>
        <v/>
      </c>
      <c r="U25" s="62" t="str">
        <f>IFERROR(VLOOKUP($A25,Real!$A$3:$S$81,U$4,0),"")</f>
        <v/>
      </c>
      <c r="V25" s="62" t="str">
        <f>IFERROR(VLOOKUP($A25,Real!$A$3:$S$81,V$4,0),"")</f>
        <v/>
      </c>
      <c r="W25" s="62" t="str">
        <f>IFERROR(VLOOKUP($A25,Real!$A$3:$S$81,W$4,0),"")</f>
        <v/>
      </c>
      <c r="X25" s="62" t="str">
        <f>IFERROR(VLOOKUP($A25,Real!$A$3:$S$81,X$4,0),"")</f>
        <v/>
      </c>
      <c r="Y25" s="62" t="str">
        <f>IFERROR(VLOOKUP($A25,Real!$A$3:$S$81,Y$4,0),"")</f>
        <v/>
      </c>
      <c r="Z25" s="62" t="str">
        <f>IFERROR(VLOOKUP($A25,Real!$A$3:$S$81,Z$4,0),"")</f>
        <v/>
      </c>
      <c r="AA25" s="62" t="str">
        <f>IFERROR(VLOOKUP($A25,Real!$A$3:$S$81,AA$4,0),"")</f>
        <v/>
      </c>
      <c r="AC25" s="61" t="str">
        <f>IFERROR(VLOOKUP($A25,Meta!$A$3:$S$81,AC$4,0),"")</f>
        <v/>
      </c>
      <c r="AD25" s="61" t="str">
        <f>IFERROR(VLOOKUP($A25,Meta!$A$3:$S$81,AD$4,0),"")</f>
        <v/>
      </c>
      <c r="AE25" s="61" t="str">
        <f>IFERROR(VLOOKUP($A25,Meta!$A$3:$S$81,AE$4,0),"")</f>
        <v/>
      </c>
      <c r="AF25" s="61" t="str">
        <f>IFERROR(VLOOKUP($A25,Meta!$A$3:$S$81,AF$4,0),"")</f>
        <v/>
      </c>
      <c r="AG25" s="61" t="str">
        <f>IFERROR(VLOOKUP($A25,Meta!$A$3:$S$81,AG$4,0),"")</f>
        <v/>
      </c>
      <c r="AH25" s="61" t="str">
        <f>IFERROR(VLOOKUP($A25,Meta!$A$3:$S$81,AH$4,0),"")</f>
        <v/>
      </c>
      <c r="AI25" s="61" t="str">
        <f>IFERROR(VLOOKUP($A25,Meta!$A$3:$S$81,AI$4,0),"")</f>
        <v/>
      </c>
      <c r="AJ25" s="61" t="str">
        <f>IFERROR(VLOOKUP($A25,Meta!$A$3:$S$81,AJ$4,0),"")</f>
        <v/>
      </c>
      <c r="AK25" s="61" t="str">
        <f>IFERROR(VLOOKUP($A25,Meta!$A$3:$S$81,AK$4,0),"")</f>
        <v/>
      </c>
      <c r="AL25" s="61" t="str">
        <f>IFERROR(VLOOKUP($A25,Meta!$A$3:$S$81,AL$4,0),"")</f>
        <v/>
      </c>
      <c r="AM25" s="61" t="str">
        <f>IFERROR(VLOOKUP($A25,Meta!$A$3:$S$81,AM$4,0),"")</f>
        <v/>
      </c>
      <c r="AN25" s="61" t="str">
        <f>IFERROR(VLOOKUP($A25,Meta!$A$3:$S$81,AN$4,0),"")</f>
        <v/>
      </c>
    </row>
    <row r="26" spans="1:40" ht="34.5" customHeight="1" x14ac:dyDescent="0.25">
      <c r="B26" s="55"/>
      <c r="C26" s="55"/>
      <c r="D26" s="55"/>
      <c r="P26" s="62" t="str">
        <f>IFERROR(VLOOKUP($A26,Real!$A$3:$S$81,P$4,0),"")</f>
        <v/>
      </c>
      <c r="Q26" s="62" t="str">
        <f>IFERROR(VLOOKUP($A26,Real!$A$3:$S$81,Q$4,0),"")</f>
        <v/>
      </c>
      <c r="R26" s="62" t="str">
        <f>IFERROR(VLOOKUP($A26,Real!$A$3:$S$81,R$4,0),"")</f>
        <v/>
      </c>
      <c r="S26" s="62" t="str">
        <f>IFERROR(VLOOKUP($A26,Real!$A$3:$S$81,S$4,0),"")</f>
        <v/>
      </c>
      <c r="T26" s="62" t="str">
        <f>IFERROR(VLOOKUP($A26,Real!$A$3:$S$81,T$4,0),"")</f>
        <v/>
      </c>
      <c r="U26" s="62" t="str">
        <f>IFERROR(VLOOKUP($A26,Real!$A$3:$S$81,U$4,0),"")</f>
        <v/>
      </c>
      <c r="V26" s="62" t="str">
        <f>IFERROR(VLOOKUP($A26,Real!$A$3:$S$81,V$4,0),"")</f>
        <v/>
      </c>
      <c r="W26" s="62" t="str">
        <f>IFERROR(VLOOKUP($A26,Real!$A$3:$S$81,W$4,0),"")</f>
        <v/>
      </c>
      <c r="X26" s="62" t="str">
        <f>IFERROR(VLOOKUP($A26,Real!$A$3:$S$81,X$4,0),"")</f>
        <v/>
      </c>
      <c r="Y26" s="62" t="str">
        <f>IFERROR(VLOOKUP($A26,Real!$A$3:$S$81,Y$4,0),"")</f>
        <v/>
      </c>
      <c r="Z26" s="62" t="str">
        <f>IFERROR(VLOOKUP($A26,Real!$A$3:$S$81,Z$4,0),"")</f>
        <v/>
      </c>
      <c r="AA26" s="62" t="str">
        <f>IFERROR(VLOOKUP($A26,Real!$A$3:$S$81,AA$4,0),"")</f>
        <v/>
      </c>
      <c r="AC26" s="61" t="str">
        <f>IFERROR(VLOOKUP($A26,Meta!$A$3:$S$81,AC$4,0),"")</f>
        <v/>
      </c>
      <c r="AD26" s="61" t="str">
        <f>IFERROR(VLOOKUP($A26,Meta!$A$3:$S$81,AD$4,0),"")</f>
        <v/>
      </c>
      <c r="AE26" s="61" t="str">
        <f>IFERROR(VLOOKUP($A26,Meta!$A$3:$S$81,AE$4,0),"")</f>
        <v/>
      </c>
      <c r="AF26" s="61" t="str">
        <f>IFERROR(VLOOKUP($A26,Meta!$A$3:$S$81,AF$4,0),"")</f>
        <v/>
      </c>
      <c r="AG26" s="61" t="str">
        <f>IFERROR(VLOOKUP($A26,Meta!$A$3:$S$81,AG$4,0),"")</f>
        <v/>
      </c>
      <c r="AH26" s="61" t="str">
        <f>IFERROR(VLOOKUP($A26,Meta!$A$3:$S$81,AH$4,0),"")</f>
        <v/>
      </c>
      <c r="AI26" s="61" t="str">
        <f>IFERROR(VLOOKUP($A26,Meta!$A$3:$S$81,AI$4,0),"")</f>
        <v/>
      </c>
      <c r="AJ26" s="61" t="str">
        <f>IFERROR(VLOOKUP($A26,Meta!$A$3:$S$81,AJ$4,0),"")</f>
        <v/>
      </c>
      <c r="AK26" s="61" t="str">
        <f>IFERROR(VLOOKUP($A26,Meta!$A$3:$S$81,AK$4,0),"")</f>
        <v/>
      </c>
      <c r="AL26" s="61" t="str">
        <f>IFERROR(VLOOKUP($A26,Meta!$A$3:$S$81,AL$4,0),"")</f>
        <v/>
      </c>
      <c r="AM26" s="61" t="str">
        <f>IFERROR(VLOOKUP($A26,Meta!$A$3:$S$81,AM$4,0),"")</f>
        <v/>
      </c>
      <c r="AN26" s="61" t="str">
        <f>IFERROR(VLOOKUP($A26,Meta!$A$3:$S$81,AN$4,0),"")</f>
        <v/>
      </c>
    </row>
    <row r="27" spans="1:40" ht="34.5" customHeight="1" x14ac:dyDescent="0.25">
      <c r="B27" s="55"/>
      <c r="C27" s="55"/>
      <c r="D27" s="55"/>
      <c r="P27" s="62" t="str">
        <f>IFERROR(VLOOKUP($A27,Real!$A$3:$S$81,P$4,0),"")</f>
        <v/>
      </c>
      <c r="Q27" s="62" t="str">
        <f>IFERROR(VLOOKUP($A27,Real!$A$3:$S$81,Q$4,0),"")</f>
        <v/>
      </c>
      <c r="R27" s="62" t="str">
        <f>IFERROR(VLOOKUP($A27,Real!$A$3:$S$81,R$4,0),"")</f>
        <v/>
      </c>
      <c r="S27" s="62" t="str">
        <f>IFERROR(VLOOKUP($A27,Real!$A$3:$S$81,S$4,0),"")</f>
        <v/>
      </c>
      <c r="T27" s="62" t="str">
        <f>IFERROR(VLOOKUP($A27,Real!$A$3:$S$81,T$4,0),"")</f>
        <v/>
      </c>
      <c r="U27" s="62" t="str">
        <f>IFERROR(VLOOKUP($A27,Real!$A$3:$S$81,U$4,0),"")</f>
        <v/>
      </c>
      <c r="V27" s="62" t="str">
        <f>IFERROR(VLOOKUP($A27,Real!$A$3:$S$81,V$4,0),"")</f>
        <v/>
      </c>
      <c r="W27" s="62" t="str">
        <f>IFERROR(VLOOKUP($A27,Real!$A$3:$S$81,W$4,0),"")</f>
        <v/>
      </c>
      <c r="X27" s="62" t="str">
        <f>IFERROR(VLOOKUP($A27,Real!$A$3:$S$81,X$4,0),"")</f>
        <v/>
      </c>
      <c r="Y27" s="62" t="str">
        <f>IFERROR(VLOOKUP($A27,Real!$A$3:$S$81,Y$4,0),"")</f>
        <v/>
      </c>
      <c r="Z27" s="62" t="str">
        <f>IFERROR(VLOOKUP($A27,Real!$A$3:$S$81,Z$4,0),"")</f>
        <v/>
      </c>
      <c r="AA27" s="62" t="str">
        <f>IFERROR(VLOOKUP($A27,Real!$A$3:$S$81,AA$4,0),"")</f>
        <v/>
      </c>
      <c r="AC27" s="61" t="str">
        <f>IFERROR(VLOOKUP($A27,Meta!$A$3:$S$81,AC$4,0),"")</f>
        <v/>
      </c>
      <c r="AD27" s="61" t="str">
        <f>IFERROR(VLOOKUP($A27,Meta!$A$3:$S$81,AD$4,0),"")</f>
        <v/>
      </c>
      <c r="AE27" s="61" t="str">
        <f>IFERROR(VLOOKUP($A27,Meta!$A$3:$S$81,AE$4,0),"")</f>
        <v/>
      </c>
      <c r="AF27" s="61" t="str">
        <f>IFERROR(VLOOKUP($A27,Meta!$A$3:$S$81,AF$4,0),"")</f>
        <v/>
      </c>
      <c r="AG27" s="61" t="str">
        <f>IFERROR(VLOOKUP($A27,Meta!$A$3:$S$81,AG$4,0),"")</f>
        <v/>
      </c>
      <c r="AH27" s="61" t="str">
        <f>IFERROR(VLOOKUP($A27,Meta!$A$3:$S$81,AH$4,0),"")</f>
        <v/>
      </c>
      <c r="AI27" s="61" t="str">
        <f>IFERROR(VLOOKUP($A27,Meta!$A$3:$S$81,AI$4,0),"")</f>
        <v/>
      </c>
      <c r="AJ27" s="61" t="str">
        <f>IFERROR(VLOOKUP($A27,Meta!$A$3:$S$81,AJ$4,0),"")</f>
        <v/>
      </c>
      <c r="AK27" s="61" t="str">
        <f>IFERROR(VLOOKUP($A27,Meta!$A$3:$S$81,AK$4,0),"")</f>
        <v/>
      </c>
      <c r="AL27" s="61" t="str">
        <f>IFERROR(VLOOKUP($A27,Meta!$A$3:$S$81,AL$4,0),"")</f>
        <v/>
      </c>
      <c r="AM27" s="61" t="str">
        <f>IFERROR(VLOOKUP($A27,Meta!$A$3:$S$81,AM$4,0),"")</f>
        <v/>
      </c>
      <c r="AN27" s="61" t="str">
        <f>IFERROR(VLOOKUP($A27,Meta!$A$3:$S$81,AN$4,0),"")</f>
        <v/>
      </c>
    </row>
    <row r="28" spans="1:40" ht="34.5" customHeight="1" x14ac:dyDescent="0.25">
      <c r="B28" s="55"/>
      <c r="C28" s="55"/>
      <c r="D28" s="55"/>
      <c r="P28" s="62" t="str">
        <f>IFERROR(VLOOKUP($A28,Real!$A$3:$S$81,P$4,0),"")</f>
        <v/>
      </c>
      <c r="Q28" s="62" t="str">
        <f>IFERROR(VLOOKUP($A28,Real!$A$3:$S$81,Q$4,0),"")</f>
        <v/>
      </c>
      <c r="R28" s="62" t="str">
        <f>IFERROR(VLOOKUP($A28,Real!$A$3:$S$81,R$4,0),"")</f>
        <v/>
      </c>
      <c r="S28" s="62" t="str">
        <f>IFERROR(VLOOKUP($A28,Real!$A$3:$S$81,S$4,0),"")</f>
        <v/>
      </c>
      <c r="T28" s="62" t="str">
        <f>IFERROR(VLOOKUP($A28,Real!$A$3:$S$81,T$4,0),"")</f>
        <v/>
      </c>
      <c r="U28" s="62" t="str">
        <f>IFERROR(VLOOKUP($A28,Real!$A$3:$S$81,U$4,0),"")</f>
        <v/>
      </c>
      <c r="V28" s="62" t="str">
        <f>IFERROR(VLOOKUP($A28,Real!$A$3:$S$81,V$4,0),"")</f>
        <v/>
      </c>
      <c r="W28" s="62" t="str">
        <f>IFERROR(VLOOKUP($A28,Real!$A$3:$S$81,W$4,0),"")</f>
        <v/>
      </c>
      <c r="X28" s="62" t="str">
        <f>IFERROR(VLOOKUP($A28,Real!$A$3:$S$81,X$4,0),"")</f>
        <v/>
      </c>
      <c r="Y28" s="62" t="str">
        <f>IFERROR(VLOOKUP($A28,Real!$A$3:$S$81,Y$4,0),"")</f>
        <v/>
      </c>
      <c r="Z28" s="62" t="str">
        <f>IFERROR(VLOOKUP($A28,Real!$A$3:$S$81,Z$4,0),"")</f>
        <v/>
      </c>
      <c r="AA28" s="62" t="str">
        <f>IFERROR(VLOOKUP($A28,Real!$A$3:$S$81,AA$4,0),"")</f>
        <v/>
      </c>
      <c r="AC28" s="61" t="str">
        <f>IFERROR(VLOOKUP($A28,Meta!$A$3:$S$81,AC$4,0),"")</f>
        <v/>
      </c>
      <c r="AD28" s="61" t="str">
        <f>IFERROR(VLOOKUP($A28,Meta!$A$3:$S$81,AD$4,0),"")</f>
        <v/>
      </c>
      <c r="AE28" s="61" t="str">
        <f>IFERROR(VLOOKUP($A28,Meta!$A$3:$S$81,AE$4,0),"")</f>
        <v/>
      </c>
      <c r="AF28" s="61" t="str">
        <f>IFERROR(VLOOKUP($A28,Meta!$A$3:$S$81,AF$4,0),"")</f>
        <v/>
      </c>
      <c r="AG28" s="61" t="str">
        <f>IFERROR(VLOOKUP($A28,Meta!$A$3:$S$81,AG$4,0),"")</f>
        <v/>
      </c>
      <c r="AH28" s="61" t="str">
        <f>IFERROR(VLOOKUP($A28,Meta!$A$3:$S$81,AH$4,0),"")</f>
        <v/>
      </c>
      <c r="AI28" s="61" t="str">
        <f>IFERROR(VLOOKUP($A28,Meta!$A$3:$S$81,AI$4,0),"")</f>
        <v/>
      </c>
      <c r="AJ28" s="61" t="str">
        <f>IFERROR(VLOOKUP($A28,Meta!$A$3:$S$81,AJ$4,0),"")</f>
        <v/>
      </c>
      <c r="AK28" s="61" t="str">
        <f>IFERROR(VLOOKUP($A28,Meta!$A$3:$S$81,AK$4,0),"")</f>
        <v/>
      </c>
      <c r="AL28" s="61" t="str">
        <f>IFERROR(VLOOKUP($A28,Meta!$A$3:$S$81,AL$4,0),"")</f>
        <v/>
      </c>
      <c r="AM28" s="61" t="str">
        <f>IFERROR(VLOOKUP($A28,Meta!$A$3:$S$81,AM$4,0),"")</f>
        <v/>
      </c>
      <c r="AN28" s="61" t="str">
        <f>IFERROR(VLOOKUP($A28,Meta!$A$3:$S$81,AN$4,0),"")</f>
        <v/>
      </c>
    </row>
    <row r="29" spans="1:40" ht="34.5" customHeight="1" x14ac:dyDescent="0.25">
      <c r="B29" s="55"/>
      <c r="C29" s="55"/>
      <c r="D29" s="55"/>
      <c r="P29" s="62" t="str">
        <f>IFERROR(VLOOKUP($A29,Real!$A$3:$S$81,P$4,0),"")</f>
        <v/>
      </c>
      <c r="Q29" s="62" t="str">
        <f>IFERROR(VLOOKUP($A29,Real!$A$3:$S$81,Q$4,0),"")</f>
        <v/>
      </c>
      <c r="R29" s="62" t="str">
        <f>IFERROR(VLOOKUP($A29,Real!$A$3:$S$81,R$4,0),"")</f>
        <v/>
      </c>
      <c r="S29" s="62" t="str">
        <f>IFERROR(VLOOKUP($A29,Real!$A$3:$S$81,S$4,0),"")</f>
        <v/>
      </c>
      <c r="T29" s="62" t="str">
        <f>IFERROR(VLOOKUP($A29,Real!$A$3:$S$81,T$4,0),"")</f>
        <v/>
      </c>
      <c r="U29" s="62" t="str">
        <f>IFERROR(VLOOKUP($A29,Real!$A$3:$S$81,U$4,0),"")</f>
        <v/>
      </c>
      <c r="V29" s="62" t="str">
        <f>IFERROR(VLOOKUP($A29,Real!$A$3:$S$81,V$4,0),"")</f>
        <v/>
      </c>
      <c r="W29" s="62" t="str">
        <f>IFERROR(VLOOKUP($A29,Real!$A$3:$S$81,W$4,0),"")</f>
        <v/>
      </c>
      <c r="X29" s="62" t="str">
        <f>IFERROR(VLOOKUP($A29,Real!$A$3:$S$81,X$4,0),"")</f>
        <v/>
      </c>
      <c r="Y29" s="62" t="str">
        <f>IFERROR(VLOOKUP($A29,Real!$A$3:$S$81,Y$4,0),"")</f>
        <v/>
      </c>
      <c r="Z29" s="62" t="str">
        <f>IFERROR(VLOOKUP($A29,Real!$A$3:$S$81,Z$4,0),"")</f>
        <v/>
      </c>
      <c r="AA29" s="62" t="str">
        <f>IFERROR(VLOOKUP($A29,Real!$A$3:$S$81,AA$4,0),"")</f>
        <v/>
      </c>
      <c r="AC29" s="61" t="str">
        <f>IFERROR(VLOOKUP($A29,Meta!$A$3:$S$81,AC$4,0),"")</f>
        <v/>
      </c>
      <c r="AD29" s="61" t="str">
        <f>IFERROR(VLOOKUP($A29,Meta!$A$3:$S$81,AD$4,0),"")</f>
        <v/>
      </c>
      <c r="AE29" s="61" t="str">
        <f>IFERROR(VLOOKUP($A29,Meta!$A$3:$S$81,AE$4,0),"")</f>
        <v/>
      </c>
      <c r="AF29" s="61" t="str">
        <f>IFERROR(VLOOKUP($A29,Meta!$A$3:$S$81,AF$4,0),"")</f>
        <v/>
      </c>
      <c r="AG29" s="61" t="str">
        <f>IFERROR(VLOOKUP($A29,Meta!$A$3:$S$81,AG$4,0),"")</f>
        <v/>
      </c>
      <c r="AH29" s="61" t="str">
        <f>IFERROR(VLOOKUP($A29,Meta!$A$3:$S$81,AH$4,0),"")</f>
        <v/>
      </c>
      <c r="AI29" s="61" t="str">
        <f>IFERROR(VLOOKUP($A29,Meta!$A$3:$S$81,AI$4,0),"")</f>
        <v/>
      </c>
      <c r="AJ29" s="61" t="str">
        <f>IFERROR(VLOOKUP($A29,Meta!$A$3:$S$81,AJ$4,0),"")</f>
        <v/>
      </c>
      <c r="AK29" s="61" t="str">
        <f>IFERROR(VLOOKUP($A29,Meta!$A$3:$S$81,AK$4,0),"")</f>
        <v/>
      </c>
      <c r="AL29" s="61" t="str">
        <f>IFERROR(VLOOKUP($A29,Meta!$A$3:$S$81,AL$4,0),"")</f>
        <v/>
      </c>
      <c r="AM29" s="61" t="str">
        <f>IFERROR(VLOOKUP($A29,Meta!$A$3:$S$81,AM$4,0),"")</f>
        <v/>
      </c>
      <c r="AN29" s="61" t="str">
        <f>IFERROR(VLOOKUP($A29,Meta!$A$3:$S$81,AN$4,0),"")</f>
        <v/>
      </c>
    </row>
    <row r="30" spans="1:40" ht="31.5" customHeight="1" x14ac:dyDescent="0.25">
      <c r="P30" s="62" t="str">
        <f>IFERROR(VLOOKUP($A30,Real!$A$3:$S$81,P$4,0),"")</f>
        <v/>
      </c>
      <c r="Q30" s="62" t="str">
        <f>IFERROR(VLOOKUP($A30,Real!$A$3:$S$81,Q$4,0),"")</f>
        <v/>
      </c>
      <c r="R30" s="62" t="str">
        <f>IFERROR(VLOOKUP($A30,Real!$A$3:$S$81,R$4,0),"")</f>
        <v/>
      </c>
      <c r="S30" s="62" t="str">
        <f>IFERROR(VLOOKUP($A30,Real!$A$3:$S$81,S$4,0),"")</f>
        <v/>
      </c>
      <c r="T30" s="62" t="str">
        <f>IFERROR(VLOOKUP($A30,Real!$A$3:$S$81,T$4,0),"")</f>
        <v/>
      </c>
      <c r="U30" s="62" t="str">
        <f>IFERROR(VLOOKUP($A30,Real!$A$3:$S$81,U$4,0),"")</f>
        <v/>
      </c>
      <c r="V30" s="62" t="str">
        <f>IFERROR(VLOOKUP($A30,Real!$A$3:$S$81,V$4,0),"")</f>
        <v/>
      </c>
      <c r="W30" s="62" t="str">
        <f>IFERROR(VLOOKUP($A30,Real!$A$3:$S$81,W$4,0),"")</f>
        <v/>
      </c>
      <c r="X30" s="62" t="str">
        <f>IFERROR(VLOOKUP($A30,Real!$A$3:$S$81,X$4,0),"")</f>
        <v/>
      </c>
      <c r="Y30" s="62" t="str">
        <f>IFERROR(VLOOKUP($A30,Real!$A$3:$S$81,Y$4,0),"")</f>
        <v/>
      </c>
      <c r="Z30" s="62" t="str">
        <f>IFERROR(VLOOKUP($A30,Real!$A$3:$S$81,Z$4,0),"")</f>
        <v/>
      </c>
      <c r="AA30" s="62" t="str">
        <f>IFERROR(VLOOKUP($A30,Real!$A$3:$S$81,AA$4,0),"")</f>
        <v/>
      </c>
      <c r="AC30" s="61" t="str">
        <f>IFERROR(VLOOKUP($A30,Meta!$A$3:$S$81,AC$4,0),"")</f>
        <v/>
      </c>
      <c r="AD30" s="61" t="str">
        <f>IFERROR(VLOOKUP($A30,Meta!$A$3:$S$81,AD$4,0),"")</f>
        <v/>
      </c>
      <c r="AE30" s="61" t="str">
        <f>IFERROR(VLOOKUP($A30,Meta!$A$3:$S$81,AE$4,0),"")</f>
        <v/>
      </c>
      <c r="AF30" s="61" t="str">
        <f>IFERROR(VLOOKUP($A30,Meta!$A$3:$S$81,AF$4,0),"")</f>
        <v/>
      </c>
      <c r="AG30" s="61" t="str">
        <f>IFERROR(VLOOKUP($A30,Meta!$A$3:$S$81,AG$4,0),"")</f>
        <v/>
      </c>
      <c r="AH30" s="61" t="str">
        <f>IFERROR(VLOOKUP($A30,Meta!$A$3:$S$81,AH$4,0),"")</f>
        <v/>
      </c>
      <c r="AI30" s="61" t="str">
        <f>IFERROR(VLOOKUP($A30,Meta!$A$3:$S$81,AI$4,0),"")</f>
        <v/>
      </c>
      <c r="AJ30" s="61" t="str">
        <f>IFERROR(VLOOKUP($A30,Meta!$A$3:$S$81,AJ$4,0),"")</f>
        <v/>
      </c>
      <c r="AK30" s="61" t="str">
        <f>IFERROR(VLOOKUP($A30,Meta!$A$3:$S$81,AK$4,0),"")</f>
        <v/>
      </c>
      <c r="AL30" s="61" t="str">
        <f>IFERROR(VLOOKUP($A30,Meta!$A$3:$S$81,AL$4,0),"")</f>
        <v/>
      </c>
      <c r="AM30" s="61" t="str">
        <f>IFERROR(VLOOKUP($A30,Meta!$A$3:$S$81,AM$4,0),"")</f>
        <v/>
      </c>
      <c r="AN30" s="61" t="str">
        <f>IFERROR(VLOOKUP($A30,Meta!$A$3:$S$81,AN$4,0),"")</f>
        <v/>
      </c>
    </row>
  </sheetData>
  <sheetProtection password="CA8D" sheet="1" objects="1" scenarios="1"/>
  <mergeCells count="1">
    <mergeCell ref="B6:I6"/>
  </mergeCells>
  <conditionalFormatting sqref="B1:B1048576">
    <cfRule type="cellIs" dxfId="9" priority="4" operator="equal">
      <formula>"Aprendizaje y Crecimiento"</formula>
    </cfRule>
    <cfRule type="cellIs" dxfId="8" priority="5" operator="equal">
      <formula>"Procesos"</formula>
    </cfRule>
    <cfRule type="cellIs" dxfId="7" priority="6" operator="equal">
      <formula>"Clientes"</formula>
    </cfRule>
    <cfRule type="cellIs" dxfId="6" priority="7" operator="equal">
      <formula>"Financiera"</formula>
    </cfRule>
  </conditionalFormatting>
  <pageMargins left="0.7" right="0.7" top="0.75" bottom="0.75" header="0.3" footer="0.3"/>
  <pageSetup orientation="portrait" horizontalDpi="4294967295" verticalDpi="4294967295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26" r:id="rId4" name="Option Button 46">
              <controlPr defaultSize="0" autoFill="0" autoLine="0" autoPict="0">
                <anchor moveWithCells="1">
                  <from>
                    <xdr:col>3</xdr:col>
                    <xdr:colOff>762000</xdr:colOff>
                    <xdr:row>2</xdr:row>
                    <xdr:rowOff>466725</xdr:rowOff>
                  </from>
                  <to>
                    <xdr:col>3</xdr:col>
                    <xdr:colOff>1095375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7" r:id="rId5" name="Option Button 47">
              <controlPr defaultSize="0" autoFill="0" autoLine="0" autoPict="0">
                <anchor moveWithCells="1">
                  <from>
                    <xdr:col>3</xdr:col>
                    <xdr:colOff>1266825</xdr:colOff>
                    <xdr:row>2</xdr:row>
                    <xdr:rowOff>466725</xdr:rowOff>
                  </from>
                  <to>
                    <xdr:col>3</xdr:col>
                    <xdr:colOff>1590675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8" r:id="rId6" name="Option Button 48">
              <controlPr defaultSize="0" autoFill="0" autoLine="0" autoPict="0">
                <anchor moveWithCells="1">
                  <from>
                    <xdr:col>3</xdr:col>
                    <xdr:colOff>1800225</xdr:colOff>
                    <xdr:row>2</xdr:row>
                    <xdr:rowOff>457200</xdr:rowOff>
                  </from>
                  <to>
                    <xdr:col>3</xdr:col>
                    <xdr:colOff>2124075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9" r:id="rId7" name="Option Button 49">
              <controlPr defaultSize="0" autoFill="0" autoLine="0" autoPict="0">
                <anchor moveWithCells="1">
                  <from>
                    <xdr:col>3</xdr:col>
                    <xdr:colOff>2324100</xdr:colOff>
                    <xdr:row>2</xdr:row>
                    <xdr:rowOff>466725</xdr:rowOff>
                  </from>
                  <to>
                    <xdr:col>4</xdr:col>
                    <xdr:colOff>257175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0" r:id="rId8" name="Option Button 50">
              <controlPr defaultSize="0" autoFill="0" autoLine="0" autoPict="0">
                <anchor moveWithCells="1">
                  <from>
                    <xdr:col>4</xdr:col>
                    <xdr:colOff>485775</xdr:colOff>
                    <xdr:row>2</xdr:row>
                    <xdr:rowOff>466725</xdr:rowOff>
                  </from>
                  <to>
                    <xdr:col>4</xdr:col>
                    <xdr:colOff>819150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1" r:id="rId9" name="Option Button 51">
              <controlPr defaultSize="0" autoFill="0" autoLine="0" autoPict="0">
                <anchor moveWithCells="1">
                  <from>
                    <xdr:col>4</xdr:col>
                    <xdr:colOff>1000125</xdr:colOff>
                    <xdr:row>2</xdr:row>
                    <xdr:rowOff>466725</xdr:rowOff>
                  </from>
                  <to>
                    <xdr:col>5</xdr:col>
                    <xdr:colOff>190500</xdr:colOff>
                    <xdr:row>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2" r:id="rId10" name="Option Button 52">
              <controlPr defaultSize="0" autoFill="0" autoLine="0" autoPict="0">
                <anchor moveWithCells="1">
                  <from>
                    <xdr:col>5</xdr:col>
                    <xdr:colOff>419100</xdr:colOff>
                    <xdr:row>2</xdr:row>
                    <xdr:rowOff>466725</xdr:rowOff>
                  </from>
                  <to>
                    <xdr:col>5</xdr:col>
                    <xdr:colOff>752475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3" r:id="rId11" name="Option Button 53">
              <controlPr defaultSize="0" autoFill="0" autoLine="0" autoPict="0">
                <anchor moveWithCells="1">
                  <from>
                    <xdr:col>6</xdr:col>
                    <xdr:colOff>76200</xdr:colOff>
                    <xdr:row>2</xdr:row>
                    <xdr:rowOff>466725</xdr:rowOff>
                  </from>
                  <to>
                    <xdr:col>6</xdr:col>
                    <xdr:colOff>409575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4" r:id="rId12" name="Option Button 54">
              <controlPr defaultSize="0" autoFill="0" autoLine="0" autoPict="0">
                <anchor moveWithCells="1">
                  <from>
                    <xdr:col>6</xdr:col>
                    <xdr:colOff>571500</xdr:colOff>
                    <xdr:row>2</xdr:row>
                    <xdr:rowOff>476250</xdr:rowOff>
                  </from>
                  <to>
                    <xdr:col>6</xdr:col>
                    <xdr:colOff>895350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5" r:id="rId13" name="Option Button 55">
              <controlPr defaultSize="0" autoFill="0" autoLine="0" autoPict="0">
                <anchor moveWithCells="1">
                  <from>
                    <xdr:col>7</xdr:col>
                    <xdr:colOff>161925</xdr:colOff>
                    <xdr:row>2</xdr:row>
                    <xdr:rowOff>466725</xdr:rowOff>
                  </from>
                  <to>
                    <xdr:col>7</xdr:col>
                    <xdr:colOff>495300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6" r:id="rId14" name="Option Button 56">
              <controlPr defaultSize="0" autoFill="0" autoLine="0" autoPict="0">
                <anchor moveWithCells="1">
                  <from>
                    <xdr:col>7</xdr:col>
                    <xdr:colOff>666750</xdr:colOff>
                    <xdr:row>2</xdr:row>
                    <xdr:rowOff>476250</xdr:rowOff>
                  </from>
                  <to>
                    <xdr:col>9</xdr:col>
                    <xdr:colOff>209550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7" r:id="rId15" name="Option Button 57">
              <controlPr defaultSize="0" autoFill="0" autoLine="0" autoPict="0">
                <anchor moveWithCells="1">
                  <from>
                    <xdr:col>9</xdr:col>
                    <xdr:colOff>352425</xdr:colOff>
                    <xdr:row>2</xdr:row>
                    <xdr:rowOff>476250</xdr:rowOff>
                  </from>
                  <to>
                    <xdr:col>9</xdr:col>
                    <xdr:colOff>676275</xdr:colOff>
                    <xdr:row>3</xdr:row>
                    <xdr:rowOff>190500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6" id="{81DE55A6-34E5-479A-8872-F6FD155507D3}">
            <x14:iconSet iconSet="3Symbols2" showValue="0">
              <x14:cfvo type="percent">
                <xm:f>0</xm:f>
              </x14:cfvo>
              <x14:cfvo type="num">
                <xm:f>Alertas!$D$3</xm:f>
              </x14:cfvo>
              <x14:cfvo type="num">
                <xm:f>Alertas!$D$2</xm:f>
              </x14:cfvo>
            </x14:iconSet>
          </x14:cfRule>
          <xm:sqref>I8:I18</xm:sqref>
        </x14:conditionalFormatting>
        <x14:conditionalFormatting xmlns:xm="http://schemas.microsoft.com/office/excel/2006/main">
          <x14:cfRule type="cellIs" priority="3" operator="lessThan" id="{7593B783-6F6F-4C65-845D-4FDF41DCAEE9}">
            <xm:f>Alertas!$D$4</xm:f>
            <x14:dxf>
              <font>
                <b/>
                <i val="0"/>
                <strike val="0"/>
                <color rgb="FFC00000"/>
              </font>
            </x14:dxf>
          </x14:cfRule>
          <x14:cfRule type="cellIs" priority="2" operator="between" id="{5F124B9E-5BAE-4EC9-8A8F-A49F0E3982DF}">
            <xm:f>Alertas!$D$2</xm:f>
            <xm:f>Alertas!$D$3</xm:f>
            <x14:dxf>
              <font>
                <b/>
                <i/>
                <color rgb="FFC49500"/>
              </font>
            </x14:dxf>
          </x14:cfRule>
          <x14:cfRule type="cellIs" priority="1" operator="greaterThanOrEqual" id="{10F56F44-64A1-429D-B551-F0389F8A3B38}">
            <xm:f>Alertas!$D$2</xm:f>
            <x14:dxf>
              <font>
                <b/>
                <i/>
                <color rgb="FF00B050"/>
              </font>
            </x14:dxf>
          </x14:cfRule>
          <xm:sqref>H8:H30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Lista!$A$1:$A$11</xm:f>
          </x14:formula1>
          <xm:sqref>B4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2"/>
  <sheetViews>
    <sheetView showGridLines="0" showZeros="0" topLeftCell="E1" zoomScale="90" zoomScaleNormal="90" workbookViewId="0">
      <pane ySplit="3" topLeftCell="A19" activePane="bottomLeft" state="frozen"/>
      <selection activeCell="A26" sqref="A26"/>
      <selection pane="bottomLeft" activeCell="G10" sqref="G10"/>
    </sheetView>
  </sheetViews>
  <sheetFormatPr baseColWidth="10" defaultRowHeight="15" x14ac:dyDescent="0.25"/>
  <cols>
    <col min="1" max="1" width="7.140625" customWidth="1"/>
    <col min="2" max="2" width="24.7109375" bestFit="1" customWidth="1"/>
    <col min="3" max="3" width="35.42578125" bestFit="1" customWidth="1"/>
    <col min="4" max="4" width="58.42578125" bestFit="1" customWidth="1"/>
    <col min="5" max="5" width="107.28515625" bestFit="1" customWidth="1"/>
    <col min="6" max="6" width="20.5703125" bestFit="1" customWidth="1"/>
    <col min="7" max="7" width="8.85546875" bestFit="1" customWidth="1"/>
    <col min="8" max="9" width="8.28515625" bestFit="1" customWidth="1"/>
    <col min="10" max="10" width="9.28515625" bestFit="1" customWidth="1"/>
    <col min="11" max="12" width="8.28515625" bestFit="1" customWidth="1"/>
    <col min="13" max="14" width="8.85546875" bestFit="1" customWidth="1"/>
    <col min="15" max="17" width="7.7109375" bestFit="1" customWidth="1"/>
    <col min="18" max="18" width="7.140625" bestFit="1" customWidth="1"/>
    <col min="19" max="19" width="9.85546875" hidden="1" customWidth="1"/>
    <col min="20" max="20" width="6.7109375" hidden="1" customWidth="1"/>
    <col min="21" max="21" width="0" hidden="1" customWidth="1"/>
  </cols>
  <sheetData>
    <row r="1" spans="1:21" ht="21" x14ac:dyDescent="0.25">
      <c r="E1" s="14" t="s">
        <v>10</v>
      </c>
    </row>
    <row r="2" spans="1:21" ht="16.5" thickBot="1" x14ac:dyDescent="0.3">
      <c r="E2" s="13" t="s">
        <v>0</v>
      </c>
      <c r="G2" s="20">
        <v>3</v>
      </c>
      <c r="H2" s="20">
        <v>4</v>
      </c>
      <c r="I2" s="20">
        <v>5</v>
      </c>
      <c r="J2" s="20">
        <v>6</v>
      </c>
      <c r="K2" s="20">
        <v>7</v>
      </c>
      <c r="L2" s="20">
        <v>8</v>
      </c>
      <c r="M2" s="20">
        <v>9</v>
      </c>
      <c r="N2" s="20">
        <v>10</v>
      </c>
      <c r="O2" s="20">
        <v>11</v>
      </c>
      <c r="P2" s="20">
        <v>12</v>
      </c>
      <c r="Q2" s="20">
        <v>13</v>
      </c>
      <c r="R2" s="20">
        <v>14</v>
      </c>
      <c r="S2" s="20"/>
    </row>
    <row r="3" spans="1:21" ht="30.75" customHeight="1" thickBot="1" x14ac:dyDescent="0.3">
      <c r="A3" s="18" t="s">
        <v>234</v>
      </c>
      <c r="B3" s="18" t="s">
        <v>135</v>
      </c>
      <c r="C3" s="18" t="s">
        <v>41</v>
      </c>
      <c r="D3" s="18" t="s">
        <v>146</v>
      </c>
      <c r="E3" s="18" t="s">
        <v>10</v>
      </c>
      <c r="F3" s="18" t="s">
        <v>11</v>
      </c>
      <c r="G3" s="18" t="s">
        <v>12</v>
      </c>
      <c r="H3" s="18" t="s">
        <v>1</v>
      </c>
      <c r="I3" s="18" t="s">
        <v>2</v>
      </c>
      <c r="J3" s="18" t="s">
        <v>13</v>
      </c>
      <c r="K3" s="18" t="s">
        <v>3</v>
      </c>
      <c r="L3" s="18" t="s">
        <v>4</v>
      </c>
      <c r="M3" s="18" t="s">
        <v>5</v>
      </c>
      <c r="N3" s="18" t="s">
        <v>14</v>
      </c>
      <c r="O3" s="18" t="s">
        <v>6</v>
      </c>
      <c r="P3" s="18" t="s">
        <v>7</v>
      </c>
      <c r="Q3" s="18" t="s">
        <v>8</v>
      </c>
      <c r="R3" s="18" t="s">
        <v>15</v>
      </c>
      <c r="S3" s="18" t="s">
        <v>9</v>
      </c>
      <c r="T3" s="7"/>
      <c r="U3" t="s">
        <v>263</v>
      </c>
    </row>
    <row r="4" spans="1:21" ht="15.75" thickBot="1" x14ac:dyDescent="0.3">
      <c r="A4" s="15">
        <f>Indicadores!A7</f>
        <v>6</v>
      </c>
      <c r="B4" s="15" t="str">
        <f>Indicadores!B7</f>
        <v>Financiera</v>
      </c>
      <c r="C4" s="15" t="str">
        <f t="shared" ref="C4:C35" si="0">VLOOKUP($A4,Indicadores,5,0)</f>
        <v>Auditoría Interna</v>
      </c>
      <c r="D4" s="15" t="str">
        <f t="shared" ref="D4:D35" si="1">VLOOKUP($A4,Indicadores,3,0)</f>
        <v>Hacer Crecer la Rentabilidad</v>
      </c>
      <c r="E4" s="15" t="str">
        <f t="shared" ref="E4:E35" si="2">VLOOKUP($A4,Indicadores,4,0)</f>
        <v>Cumplimiento del Presupuesto del área</v>
      </c>
      <c r="F4" s="15" t="str">
        <f t="shared" ref="F4:F35" si="3">VLOOKUP($A4,Indicadores,7,0)</f>
        <v>Miles de Bs.</v>
      </c>
      <c r="G4" s="17">
        <v>95.731653333333341</v>
      </c>
      <c r="H4" s="17">
        <v>243.63802833333332</v>
      </c>
      <c r="I4" s="17">
        <v>241.28399583333334</v>
      </c>
      <c r="J4" s="17">
        <v>188.9082875</v>
      </c>
      <c r="K4" s="17">
        <v>350.5119908333333</v>
      </c>
      <c r="L4" s="17">
        <v>621.31338416666665</v>
      </c>
      <c r="M4" s="17">
        <v>218.29059333333336</v>
      </c>
      <c r="N4" s="17">
        <v>0</v>
      </c>
      <c r="O4" s="17">
        <v>0</v>
      </c>
      <c r="P4" s="17">
        <v>0</v>
      </c>
      <c r="Q4" s="17">
        <v>0</v>
      </c>
      <c r="R4" s="17">
        <v>0</v>
      </c>
      <c r="S4" s="16"/>
      <c r="T4" s="2">
        <v>6</v>
      </c>
    </row>
    <row r="5" spans="1:21" ht="15.75" thickBot="1" x14ac:dyDescent="0.3">
      <c r="A5" s="15">
        <f>Indicadores!A39</f>
        <v>39</v>
      </c>
      <c r="B5" s="9" t="str">
        <f>Indicadores!B39</f>
        <v>Clientes</v>
      </c>
      <c r="C5" s="15" t="str">
        <f t="shared" si="0"/>
        <v>Seguridad</v>
      </c>
      <c r="D5" s="15" t="str">
        <f t="shared" si="1"/>
        <v>Garantizar la calidad de servicio</v>
      </c>
      <c r="E5" s="15" t="str">
        <f t="shared" si="2"/>
        <v>Efectividad en la atención de clientes por parte de la gerencia de prevención de fraudes</v>
      </c>
      <c r="F5" s="15" t="str">
        <f t="shared" si="3"/>
        <v>Unidad</v>
      </c>
      <c r="G5" s="17" t="s">
        <v>262</v>
      </c>
      <c r="H5" s="17" t="s">
        <v>262</v>
      </c>
      <c r="I5" s="17" t="s">
        <v>262</v>
      </c>
      <c r="J5" s="17" t="s">
        <v>262</v>
      </c>
      <c r="K5" s="17" t="s">
        <v>262</v>
      </c>
      <c r="L5" s="17" t="s">
        <v>262</v>
      </c>
      <c r="M5" s="17" t="s">
        <v>262</v>
      </c>
      <c r="N5" s="17" t="s">
        <v>262</v>
      </c>
      <c r="O5" s="17" t="s">
        <v>262</v>
      </c>
      <c r="P5" s="17" t="s">
        <v>262</v>
      </c>
      <c r="Q5" s="17" t="s">
        <v>262</v>
      </c>
      <c r="R5" s="17" t="s">
        <v>262</v>
      </c>
      <c r="S5" s="3"/>
      <c r="T5" s="2">
        <v>40</v>
      </c>
    </row>
    <row r="6" spans="1:21" ht="15.75" thickBot="1" x14ac:dyDescent="0.3">
      <c r="A6" s="15">
        <f>Indicadores!A52</f>
        <v>54</v>
      </c>
      <c r="B6" s="1" t="str">
        <f>Indicadores!B52</f>
        <v>Procesos</v>
      </c>
      <c r="C6" s="15" t="str">
        <f t="shared" si="0"/>
        <v>Seguridad</v>
      </c>
      <c r="D6" s="15" t="str">
        <f t="shared" si="1"/>
        <v>Incrementar la Productividad del empleado Banco Activo</v>
      </c>
      <c r="E6" s="15" t="str">
        <f t="shared" si="2"/>
        <v>Efectividad de atención de requerimientos del cliente interno por parte de la gerencia de Seguridad de la Información</v>
      </c>
      <c r="F6" s="15" t="str">
        <f t="shared" si="3"/>
        <v>Unidad</v>
      </c>
      <c r="G6" s="17" t="s">
        <v>262</v>
      </c>
      <c r="H6" s="17" t="s">
        <v>262</v>
      </c>
      <c r="I6" s="17" t="s">
        <v>262</v>
      </c>
      <c r="J6" s="17" t="s">
        <v>262</v>
      </c>
      <c r="K6" s="17" t="s">
        <v>262</v>
      </c>
      <c r="L6" s="17" t="s">
        <v>262</v>
      </c>
      <c r="M6" s="17" t="s">
        <v>262</v>
      </c>
      <c r="N6" s="17" t="s">
        <v>262</v>
      </c>
      <c r="O6" s="17" t="s">
        <v>262</v>
      </c>
      <c r="P6" s="17" t="s">
        <v>262</v>
      </c>
      <c r="Q6" s="17" t="s">
        <v>262</v>
      </c>
      <c r="R6" s="17" t="s">
        <v>262</v>
      </c>
      <c r="S6" s="3"/>
      <c r="T6" s="2">
        <v>55</v>
      </c>
    </row>
    <row r="7" spans="1:21" ht="15.75" thickBot="1" x14ac:dyDescent="0.3">
      <c r="A7" s="15">
        <f>Indicadores!A69</f>
        <v>71</v>
      </c>
      <c r="B7" s="1" t="str">
        <f>Indicadores!B69</f>
        <v>Aprendizaje y Crecimiento</v>
      </c>
      <c r="C7" s="15" t="str">
        <f t="shared" si="0"/>
        <v>Operaciones</v>
      </c>
      <c r="D7" s="15" t="str">
        <f t="shared" si="1"/>
        <v>Generar la mayor satisfacción posible</v>
      </c>
      <c r="E7" s="15" t="str">
        <f t="shared" si="2"/>
        <v>Satisfacción del cliente interno por encima de la meta establecida</v>
      </c>
      <c r="F7" s="15" t="str">
        <f t="shared" si="3"/>
        <v>%</v>
      </c>
      <c r="G7" s="17" t="s">
        <v>262</v>
      </c>
      <c r="H7" s="17" t="s">
        <v>262</v>
      </c>
      <c r="I7" s="17" t="s">
        <v>262</v>
      </c>
      <c r="J7" s="17" t="s">
        <v>262</v>
      </c>
      <c r="K7" s="17" t="s">
        <v>262</v>
      </c>
      <c r="L7" s="17" t="s">
        <v>262</v>
      </c>
      <c r="M7" s="17" t="s">
        <v>262</v>
      </c>
      <c r="N7" s="17" t="s">
        <v>262</v>
      </c>
      <c r="O7" s="17" t="s">
        <v>262</v>
      </c>
      <c r="P7" s="17" t="s">
        <v>262</v>
      </c>
      <c r="Q7" s="17" t="s">
        <v>262</v>
      </c>
      <c r="R7" s="17" t="s">
        <v>262</v>
      </c>
      <c r="S7" s="3"/>
      <c r="T7" s="2">
        <v>72</v>
      </c>
    </row>
    <row r="8" spans="1:21" ht="15.75" thickBot="1" x14ac:dyDescent="0.3">
      <c r="A8" s="15">
        <f>Indicadores!A2</f>
        <v>1</v>
      </c>
      <c r="B8" s="12" t="str">
        <f>Indicadores!B2</f>
        <v>Financiera</v>
      </c>
      <c r="C8" s="15" t="str">
        <f t="shared" si="0"/>
        <v>Capital Humano</v>
      </c>
      <c r="D8" s="15" t="str">
        <f t="shared" si="1"/>
        <v>Hacer Crecer la Rentabilidad</v>
      </c>
      <c r="E8" s="15" t="str">
        <f t="shared" si="2"/>
        <v>Cumplimiento del Presupuesto del área</v>
      </c>
      <c r="F8" s="15" t="str">
        <f t="shared" si="3"/>
        <v>Miles de Bs.</v>
      </c>
      <c r="G8" s="17">
        <v>2351.8125966666662</v>
      </c>
      <c r="H8" s="17">
        <v>2698.000325</v>
      </c>
      <c r="I8" s="17">
        <v>7120.7094441666668</v>
      </c>
      <c r="J8" s="17">
        <v>6381.4636958333331</v>
      </c>
      <c r="K8" s="17">
        <v>3541.3563275000001</v>
      </c>
      <c r="L8" s="17">
        <v>5706.9112716666659</v>
      </c>
      <c r="M8" s="17">
        <v>5916.0894966666665</v>
      </c>
      <c r="N8" s="17">
        <v>0</v>
      </c>
      <c r="O8" s="17">
        <v>0</v>
      </c>
      <c r="P8" s="17">
        <v>0</v>
      </c>
      <c r="Q8" s="17">
        <v>0</v>
      </c>
      <c r="R8" s="17">
        <v>0</v>
      </c>
      <c r="S8" s="3"/>
      <c r="T8" s="2">
        <v>1</v>
      </c>
    </row>
    <row r="9" spans="1:21" ht="15.75" thickBot="1" x14ac:dyDescent="0.3">
      <c r="A9" s="15">
        <f>Indicadores!A3</f>
        <v>2</v>
      </c>
      <c r="B9" s="12" t="str">
        <f>Indicadores!B3</f>
        <v>Financiera</v>
      </c>
      <c r="C9" s="15" t="str">
        <f t="shared" si="0"/>
        <v>Capital Humano</v>
      </c>
      <c r="D9" s="15" t="str">
        <f t="shared" si="1"/>
        <v>Hacer Crecer la Rentabilidad</v>
      </c>
      <c r="E9" s="15" t="str">
        <f t="shared" si="2"/>
        <v>Cumplimiento del Resultado Neto</v>
      </c>
      <c r="F9" s="15" t="str">
        <f t="shared" si="3"/>
        <v>Bs.</v>
      </c>
      <c r="G9" s="17">
        <v>293.90890000000002</v>
      </c>
      <c r="H9" s="17">
        <v>156.69939999999997</v>
      </c>
      <c r="I9" s="17">
        <v>377.03660000000002</v>
      </c>
      <c r="J9" s="17">
        <v>166.68830000000003</v>
      </c>
      <c r="K9" s="17">
        <v>321.37909999999988</v>
      </c>
      <c r="L9" s="17">
        <v>608.55340000000001</v>
      </c>
      <c r="M9" s="17">
        <v>1231.0001999999999</v>
      </c>
      <c r="N9" s="17">
        <v>507.50829999999996</v>
      </c>
      <c r="O9" s="17" t="s">
        <v>262</v>
      </c>
      <c r="P9" s="17" t="s">
        <v>262</v>
      </c>
      <c r="Q9" s="17" t="s">
        <v>262</v>
      </c>
      <c r="R9" s="17" t="s">
        <v>262</v>
      </c>
      <c r="S9" s="3"/>
      <c r="T9" s="2">
        <v>2</v>
      </c>
      <c r="U9" t="s">
        <v>263</v>
      </c>
    </row>
    <row r="10" spans="1:21" ht="15.75" thickBot="1" x14ac:dyDescent="0.3">
      <c r="A10" s="15">
        <f>Indicadores!A31</f>
        <v>82</v>
      </c>
      <c r="B10" s="9" t="str">
        <f>Indicadores!B31</f>
        <v>Financiera</v>
      </c>
      <c r="C10" s="15" t="str">
        <f t="shared" si="0"/>
        <v>Finanzas</v>
      </c>
      <c r="D10" s="15" t="str">
        <f t="shared" si="1"/>
        <v>Hacer Crecer la Rentabilidad</v>
      </c>
      <c r="E10" s="15" t="str">
        <f t="shared" si="2"/>
        <v>Cumplimiento del Presupuesto de la áreas</v>
      </c>
      <c r="F10" s="15" t="str">
        <f t="shared" si="3"/>
        <v>Miles de Bs.</v>
      </c>
      <c r="G10" s="17">
        <v>56786.312827499991</v>
      </c>
      <c r="H10" s="17">
        <v>102143.48103666668</v>
      </c>
      <c r="I10" s="17">
        <v>108068.81784666669</v>
      </c>
      <c r="J10" s="17">
        <v>95620.205495833332</v>
      </c>
      <c r="K10" s="17">
        <v>108066.84467833332</v>
      </c>
      <c r="L10" s="17">
        <v>130190.61347583334</v>
      </c>
      <c r="M10" s="17">
        <v>132355.735525</v>
      </c>
      <c r="N10" s="17">
        <v>0</v>
      </c>
      <c r="O10" s="17">
        <v>0</v>
      </c>
      <c r="P10" s="17">
        <v>0</v>
      </c>
      <c r="Q10" s="17">
        <v>0</v>
      </c>
      <c r="R10" s="17">
        <v>0</v>
      </c>
      <c r="S10" s="3"/>
      <c r="T10" s="2">
        <v>32</v>
      </c>
    </row>
    <row r="11" spans="1:21" ht="15.75" thickBot="1" x14ac:dyDescent="0.3">
      <c r="A11" s="15">
        <f>Indicadores!A32</f>
        <v>32</v>
      </c>
      <c r="B11" s="9" t="str">
        <f>Indicadores!B32</f>
        <v>Clientes</v>
      </c>
      <c r="C11" s="15" t="str">
        <f t="shared" si="0"/>
        <v>Capital Humano</v>
      </c>
      <c r="D11" s="15" t="str">
        <f t="shared" si="1"/>
        <v>Garantizar la calidad de servicio</v>
      </c>
      <c r="E11" s="15" t="str">
        <f t="shared" si="2"/>
        <v>Satisfacción del cliente externo por encima de la meta establecida</v>
      </c>
      <c r="F11" s="15" t="str">
        <f t="shared" si="3"/>
        <v>%</v>
      </c>
      <c r="G11" s="17" t="s">
        <v>262</v>
      </c>
      <c r="H11" s="17" t="s">
        <v>262</v>
      </c>
      <c r="I11" s="17" t="s">
        <v>262</v>
      </c>
      <c r="J11" s="17" t="s">
        <v>262</v>
      </c>
      <c r="K11" s="17" t="s">
        <v>262</v>
      </c>
      <c r="L11" s="17" t="s">
        <v>262</v>
      </c>
      <c r="M11" s="17" t="s">
        <v>262</v>
      </c>
      <c r="N11" s="17" t="s">
        <v>262</v>
      </c>
      <c r="O11" s="17" t="s">
        <v>262</v>
      </c>
      <c r="P11" s="17" t="s">
        <v>262</v>
      </c>
      <c r="Q11" s="17" t="s">
        <v>262</v>
      </c>
      <c r="R11" s="17" t="s">
        <v>262</v>
      </c>
      <c r="S11" s="3"/>
      <c r="T11" s="2">
        <v>33</v>
      </c>
    </row>
    <row r="12" spans="1:21" ht="15.75" thickBot="1" x14ac:dyDescent="0.3">
      <c r="A12" s="15">
        <f>Indicadores!A47</f>
        <v>48</v>
      </c>
      <c r="B12" s="1" t="str">
        <f>Indicadores!B47</f>
        <v>Clientes</v>
      </c>
      <c r="C12" s="15" t="str">
        <f t="shared" si="0"/>
        <v>UAIR</v>
      </c>
      <c r="D12" s="15" t="str">
        <f t="shared" si="1"/>
        <v>Garantizar la calidad de servicio</v>
      </c>
      <c r="E12" s="15" t="str">
        <f t="shared" si="2"/>
        <v>Actualizaciones o modificaciones realizadas solicitadas a los planes contigencia</v>
      </c>
      <c r="F12" s="15" t="str">
        <f t="shared" si="3"/>
        <v>Unidad</v>
      </c>
      <c r="G12" s="17" t="s">
        <v>262</v>
      </c>
      <c r="H12" s="17" t="s">
        <v>262</v>
      </c>
      <c r="I12" s="17" t="s">
        <v>262</v>
      </c>
      <c r="J12" s="17" t="s">
        <v>262</v>
      </c>
      <c r="K12" s="17" t="s">
        <v>262</v>
      </c>
      <c r="L12" s="17" t="s">
        <v>262</v>
      </c>
      <c r="M12" s="17" t="s">
        <v>262</v>
      </c>
      <c r="N12" s="17" t="s">
        <v>262</v>
      </c>
      <c r="O12" s="17" t="s">
        <v>262</v>
      </c>
      <c r="P12" s="17" t="s">
        <v>262</v>
      </c>
      <c r="Q12" s="17" t="s">
        <v>262</v>
      </c>
      <c r="R12" s="17" t="s">
        <v>262</v>
      </c>
      <c r="S12" s="3"/>
      <c r="T12" s="2">
        <v>49</v>
      </c>
    </row>
    <row r="13" spans="1:21" ht="15.75" thickBot="1" x14ac:dyDescent="0.3">
      <c r="A13" s="15">
        <f>Indicadores!A63</f>
        <v>65</v>
      </c>
      <c r="B13" s="1" t="str">
        <f>Indicadores!B63</f>
        <v>Procesos</v>
      </c>
      <c r="C13" s="15" t="str">
        <f t="shared" si="0"/>
        <v>Planificación Estratégica e Innovación</v>
      </c>
      <c r="D13" s="15" t="str">
        <f t="shared" si="1"/>
        <v>Desarrollar y culminar el portafolio de proyectos en un 100%</v>
      </c>
      <c r="E13" s="15" t="str">
        <f t="shared" si="2"/>
        <v>Cumplimiento GANTT proyectos</v>
      </c>
      <c r="F13" s="15" t="str">
        <f t="shared" si="3"/>
        <v>%</v>
      </c>
      <c r="G13" s="17" t="s">
        <v>262</v>
      </c>
      <c r="H13" s="17" t="s">
        <v>262</v>
      </c>
      <c r="I13" s="17" t="s">
        <v>262</v>
      </c>
      <c r="J13" s="17" t="s">
        <v>262</v>
      </c>
      <c r="K13" s="17" t="s">
        <v>262</v>
      </c>
      <c r="L13" s="17" t="s">
        <v>262</v>
      </c>
      <c r="M13" s="17" t="s">
        <v>262</v>
      </c>
      <c r="N13" s="17" t="s">
        <v>262</v>
      </c>
      <c r="O13" s="17" t="s">
        <v>262</v>
      </c>
      <c r="P13" s="17" t="s">
        <v>262</v>
      </c>
      <c r="Q13" s="17" t="s">
        <v>262</v>
      </c>
      <c r="R13" s="17" t="s">
        <v>262</v>
      </c>
      <c r="S13" s="3"/>
      <c r="T13" s="2">
        <v>66</v>
      </c>
    </row>
    <row r="14" spans="1:21" ht="15.75" thickBot="1" x14ac:dyDescent="0.3">
      <c r="A14" s="15">
        <f>Indicadores!A64</f>
        <v>66</v>
      </c>
      <c r="B14" s="1" t="str">
        <f>Indicadores!B64</f>
        <v>Aprendizaje y Crecimiento</v>
      </c>
      <c r="C14" s="15" t="str">
        <f t="shared" si="0"/>
        <v>Capital Humano</v>
      </c>
      <c r="D14" s="15" t="str">
        <f t="shared" si="1"/>
        <v>Generar la mayor satisfacción posible</v>
      </c>
      <c r="E14" s="15" t="str">
        <f t="shared" si="2"/>
        <v>Aceptación en encuestas de cliente interno por encima de la meta propuesta</v>
      </c>
      <c r="F14" s="15" t="str">
        <f t="shared" si="3"/>
        <v>%</v>
      </c>
      <c r="G14" s="17" t="s">
        <v>262</v>
      </c>
      <c r="H14" s="17" t="s">
        <v>262</v>
      </c>
      <c r="I14" s="17" t="s">
        <v>262</v>
      </c>
      <c r="J14" s="17" t="s">
        <v>262</v>
      </c>
      <c r="K14" s="17" t="s">
        <v>262</v>
      </c>
      <c r="L14" s="17" t="s">
        <v>262</v>
      </c>
      <c r="M14" s="17" t="s">
        <v>262</v>
      </c>
      <c r="N14" s="17" t="s">
        <v>262</v>
      </c>
      <c r="O14" s="17" t="s">
        <v>262</v>
      </c>
      <c r="P14" s="17" t="s">
        <v>262</v>
      </c>
      <c r="Q14" s="17" t="s">
        <v>262</v>
      </c>
      <c r="R14" s="17" t="s">
        <v>262</v>
      </c>
      <c r="S14" s="3"/>
      <c r="T14" s="2">
        <v>67</v>
      </c>
    </row>
    <row r="15" spans="1:21" ht="15.75" thickBot="1" x14ac:dyDescent="0.3">
      <c r="A15" s="15">
        <f>Indicadores!A65</f>
        <v>67</v>
      </c>
      <c r="B15" s="1" t="str">
        <f>Indicadores!B65</f>
        <v>Aprendizaje y Crecimiento</v>
      </c>
      <c r="C15" s="15" t="str">
        <f t="shared" si="0"/>
        <v>Capital Humano</v>
      </c>
      <c r="D15" s="15" t="str">
        <f t="shared" si="1"/>
        <v>Capacitar el personal</v>
      </c>
      <c r="E15" s="15" t="str">
        <f t="shared" si="2"/>
        <v>Cumplimiento del Personal Capacitado presupuestado</v>
      </c>
      <c r="F15" s="15" t="str">
        <f t="shared" si="3"/>
        <v>Unidad</v>
      </c>
      <c r="G15" s="17" t="s">
        <v>262</v>
      </c>
      <c r="H15" s="17" t="s">
        <v>262</v>
      </c>
      <c r="I15" s="17" t="s">
        <v>262</v>
      </c>
      <c r="J15" s="17" t="s">
        <v>262</v>
      </c>
      <c r="K15" s="17" t="s">
        <v>262</v>
      </c>
      <c r="L15" s="17" t="s">
        <v>262</v>
      </c>
      <c r="M15" s="17" t="s">
        <v>262</v>
      </c>
      <c r="N15" s="17" t="s">
        <v>262</v>
      </c>
      <c r="O15" s="17" t="s">
        <v>262</v>
      </c>
      <c r="P15" s="17" t="s">
        <v>262</v>
      </c>
      <c r="Q15" s="17" t="s">
        <v>262</v>
      </c>
      <c r="R15" s="17" t="s">
        <v>262</v>
      </c>
      <c r="S15" s="3"/>
      <c r="T15" s="2">
        <v>68</v>
      </c>
    </row>
    <row r="16" spans="1:21" ht="15.75" thickBot="1" x14ac:dyDescent="0.3">
      <c r="A16" s="15">
        <f>Indicadores!A77</f>
        <v>79</v>
      </c>
      <c r="B16" s="1" t="str">
        <f>Indicadores!B77</f>
        <v>Aprendizaje y Crecimiento</v>
      </c>
      <c r="C16" s="15" t="str">
        <f t="shared" si="0"/>
        <v>UAIR</v>
      </c>
      <c r="D16" s="15" t="str">
        <f t="shared" si="1"/>
        <v>Generar la mayor satisfacción posible</v>
      </c>
      <c r="E16" s="15" t="str">
        <f t="shared" si="2"/>
        <v>Satisfacción del cliente interno por encima de la meta establecida</v>
      </c>
      <c r="F16" s="15" t="str">
        <f t="shared" si="3"/>
        <v>%</v>
      </c>
      <c r="G16" s="17" t="s">
        <v>262</v>
      </c>
      <c r="H16" s="17" t="s">
        <v>262</v>
      </c>
      <c r="I16" s="17" t="s">
        <v>262</v>
      </c>
      <c r="J16" s="17" t="s">
        <v>262</v>
      </c>
      <c r="K16" s="17" t="s">
        <v>262</v>
      </c>
      <c r="L16" s="17" t="s">
        <v>262</v>
      </c>
      <c r="M16" s="17" t="s">
        <v>262</v>
      </c>
      <c r="N16" s="17" t="s">
        <v>262</v>
      </c>
      <c r="O16" s="17" t="s">
        <v>262</v>
      </c>
      <c r="P16" s="17" t="s">
        <v>262</v>
      </c>
      <c r="Q16" s="17" t="s">
        <v>262</v>
      </c>
      <c r="R16" s="17" t="s">
        <v>262</v>
      </c>
      <c r="S16" s="3"/>
      <c r="T16" s="2">
        <v>80</v>
      </c>
    </row>
    <row r="17" spans="1:20" ht="15.75" thickBot="1" x14ac:dyDescent="0.3">
      <c r="A17" s="15">
        <f>Indicadores!A78</f>
        <v>80</v>
      </c>
      <c r="B17" s="1" t="str">
        <f>Indicadores!B78</f>
        <v>Aprendizaje y Crecimiento</v>
      </c>
      <c r="C17" s="15" t="str">
        <f t="shared" si="0"/>
        <v>Capital Humano</v>
      </c>
      <c r="D17" s="15" t="str">
        <f t="shared" si="1"/>
        <v>Mejorar el desempeño del personal</v>
      </c>
      <c r="E17" s="15" t="str">
        <f t="shared" si="2"/>
        <v>Cumplimiento de la mejora en el desempeño de evaluación de los trabajadores del Banco</v>
      </c>
      <c r="F17" s="15" t="str">
        <f t="shared" si="3"/>
        <v>%</v>
      </c>
      <c r="G17" s="17" t="s">
        <v>262</v>
      </c>
      <c r="H17" s="17" t="s">
        <v>262</v>
      </c>
      <c r="I17" s="17" t="s">
        <v>262</v>
      </c>
      <c r="J17" s="17" t="s">
        <v>262</v>
      </c>
      <c r="K17" s="17" t="s">
        <v>262</v>
      </c>
      <c r="L17" s="17" t="s">
        <v>262</v>
      </c>
      <c r="M17" s="17" t="s">
        <v>262</v>
      </c>
      <c r="N17" s="17" t="s">
        <v>262</v>
      </c>
      <c r="O17" s="17" t="s">
        <v>262</v>
      </c>
      <c r="P17" s="17" t="s">
        <v>262</v>
      </c>
      <c r="Q17" s="17" t="s">
        <v>262</v>
      </c>
      <c r="R17" s="17" t="s">
        <v>262</v>
      </c>
      <c r="S17" s="3"/>
      <c r="T17" s="2">
        <v>81</v>
      </c>
    </row>
    <row r="18" spans="1:20" ht="15.75" thickBot="1" x14ac:dyDescent="0.3">
      <c r="A18" s="15">
        <f>Indicadores!A8</f>
        <v>7</v>
      </c>
      <c r="B18" s="12" t="str">
        <f>Indicadores!B8</f>
        <v>Financiera</v>
      </c>
      <c r="C18" s="15" t="str">
        <f t="shared" si="0"/>
        <v>Consultoría Jurídica</v>
      </c>
      <c r="D18" s="15" t="str">
        <f t="shared" si="1"/>
        <v>Hacer Crecer la Rentabilidad</v>
      </c>
      <c r="E18" s="15" t="str">
        <f t="shared" si="2"/>
        <v>Cumplimiento del Presupuesto del área</v>
      </c>
      <c r="F18" s="15" t="str">
        <f t="shared" si="3"/>
        <v>Miles de Bs.</v>
      </c>
      <c r="G18" s="17">
        <v>116.07222666666667</v>
      </c>
      <c r="H18" s="17">
        <v>40.153590000000001</v>
      </c>
      <c r="I18" s="17">
        <v>491.25</v>
      </c>
      <c r="J18" s="17">
        <v>566.66666666666663</v>
      </c>
      <c r="K18" s="17">
        <v>56.416666666666664</v>
      </c>
      <c r="L18" s="17">
        <v>376.18196166666667</v>
      </c>
      <c r="M18" s="17">
        <v>212.60883833333338</v>
      </c>
      <c r="N18" s="17">
        <v>0</v>
      </c>
      <c r="O18" s="17">
        <v>0</v>
      </c>
      <c r="P18" s="17">
        <v>0</v>
      </c>
      <c r="Q18" s="17">
        <v>0</v>
      </c>
      <c r="R18" s="17">
        <v>0</v>
      </c>
      <c r="S18" s="3"/>
      <c r="T18" s="2">
        <v>7</v>
      </c>
    </row>
    <row r="19" spans="1:20" ht="15.75" thickBot="1" x14ac:dyDescent="0.3">
      <c r="A19" s="15">
        <f>Indicadores!A40</f>
        <v>40</v>
      </c>
      <c r="B19" s="9" t="str">
        <f>Indicadores!B40</f>
        <v>Clientes</v>
      </c>
      <c r="C19" s="15" t="str">
        <f t="shared" si="0"/>
        <v>Auditoría Interna</v>
      </c>
      <c r="D19" s="15" t="str">
        <f t="shared" si="1"/>
        <v>Garantizar la calidad de servicio</v>
      </c>
      <c r="E19" s="15" t="str">
        <f t="shared" si="2"/>
        <v>Cierre de brechas detectadas por auditorías mayor al 90%</v>
      </c>
      <c r="F19" s="15" t="str">
        <f t="shared" si="3"/>
        <v>%</v>
      </c>
      <c r="G19" s="17" t="s">
        <v>262</v>
      </c>
      <c r="H19" s="17" t="s">
        <v>262</v>
      </c>
      <c r="I19" s="17" t="s">
        <v>262</v>
      </c>
      <c r="J19" s="17" t="s">
        <v>262</v>
      </c>
      <c r="K19" s="17" t="s">
        <v>262</v>
      </c>
      <c r="L19" s="17" t="s">
        <v>262</v>
      </c>
      <c r="M19" s="17" t="s">
        <v>262</v>
      </c>
      <c r="N19" s="17" t="s">
        <v>262</v>
      </c>
      <c r="O19" s="17" t="s">
        <v>262</v>
      </c>
      <c r="P19" s="17" t="s">
        <v>262</v>
      </c>
      <c r="Q19" s="17" t="s">
        <v>262</v>
      </c>
      <c r="R19" s="17" t="s">
        <v>262</v>
      </c>
      <c r="S19" s="3"/>
      <c r="T19" s="2">
        <v>41</v>
      </c>
    </row>
    <row r="20" spans="1:20" ht="15.75" thickBot="1" x14ac:dyDescent="0.3">
      <c r="A20" s="15">
        <f>Indicadores!A53</f>
        <v>55</v>
      </c>
      <c r="B20" s="1" t="str">
        <f>Indicadores!B53</f>
        <v>Procesos</v>
      </c>
      <c r="C20" s="15" t="str">
        <f t="shared" si="0"/>
        <v>Auditoría Interna</v>
      </c>
      <c r="D20" s="15" t="str">
        <f t="shared" si="1"/>
        <v>Incrementar la Productividad del empleado Banco Activo</v>
      </c>
      <c r="E20" s="15" t="str">
        <f t="shared" si="2"/>
        <v>Cumplimiento de los planes de auditoria interna y de sistema</v>
      </c>
      <c r="F20" s="15" t="str">
        <f t="shared" si="3"/>
        <v>Unidad</v>
      </c>
      <c r="G20" s="17" t="s">
        <v>262</v>
      </c>
      <c r="H20" s="17" t="s">
        <v>262</v>
      </c>
      <c r="I20" s="17" t="s">
        <v>262</v>
      </c>
      <c r="J20" s="17" t="s">
        <v>262</v>
      </c>
      <c r="K20" s="17" t="s">
        <v>262</v>
      </c>
      <c r="L20" s="17" t="s">
        <v>262</v>
      </c>
      <c r="M20" s="17" t="s">
        <v>262</v>
      </c>
      <c r="N20" s="17" t="s">
        <v>262</v>
      </c>
      <c r="O20" s="17" t="s">
        <v>262</v>
      </c>
      <c r="P20" s="17" t="s">
        <v>262</v>
      </c>
      <c r="Q20" s="17" t="s">
        <v>262</v>
      </c>
      <c r="R20" s="17" t="s">
        <v>262</v>
      </c>
      <c r="S20" s="3"/>
      <c r="T20" s="2">
        <v>56</v>
      </c>
    </row>
    <row r="21" spans="1:20" ht="15.75" thickBot="1" x14ac:dyDescent="0.3">
      <c r="A21" s="15">
        <f>Indicadores!A54</f>
        <v>56</v>
      </c>
      <c r="B21" s="1" t="str">
        <f>Indicadores!B54</f>
        <v>Procesos</v>
      </c>
      <c r="C21" s="15" t="str">
        <f t="shared" si="0"/>
        <v>Consultoría Jurídica</v>
      </c>
      <c r="D21" s="15" t="str">
        <f t="shared" si="1"/>
        <v>Incrementar la Productividad del empleado Banco Activo</v>
      </c>
      <c r="E21" s="15" t="str">
        <f t="shared" si="2"/>
        <v>Eficacia de atencion de consultas legales recibidas por parte de los clientes internos</v>
      </c>
      <c r="F21" s="15" t="str">
        <f t="shared" si="3"/>
        <v>Unidad</v>
      </c>
      <c r="G21" s="17" t="s">
        <v>262</v>
      </c>
      <c r="H21" s="17" t="s">
        <v>262</v>
      </c>
      <c r="I21" s="17" t="s">
        <v>262</v>
      </c>
      <c r="J21" s="17" t="s">
        <v>262</v>
      </c>
      <c r="K21" s="17" t="s">
        <v>262</v>
      </c>
      <c r="L21" s="17" t="s">
        <v>262</v>
      </c>
      <c r="M21" s="17" t="s">
        <v>262</v>
      </c>
      <c r="N21" s="17" t="s">
        <v>262</v>
      </c>
      <c r="O21" s="17" t="s">
        <v>262</v>
      </c>
      <c r="P21" s="17" t="s">
        <v>262</v>
      </c>
      <c r="Q21" s="17" t="s">
        <v>262</v>
      </c>
      <c r="R21" s="17" t="s">
        <v>262</v>
      </c>
      <c r="S21" s="3"/>
      <c r="T21" s="2">
        <v>57</v>
      </c>
    </row>
    <row r="22" spans="1:20" ht="15.75" thickBot="1" x14ac:dyDescent="0.3">
      <c r="A22" s="15">
        <f>Indicadores!A55</f>
        <v>57</v>
      </c>
      <c r="B22" s="1" t="str">
        <f>Indicadores!B55</f>
        <v>Procesos</v>
      </c>
      <c r="C22" s="15" t="str">
        <f t="shared" si="0"/>
        <v>Consultoría Jurídica</v>
      </c>
      <c r="D22" s="15" t="str">
        <f t="shared" si="1"/>
        <v>Incrementar la Productividad del empleado Banco Activo</v>
      </c>
      <c r="E22" s="15" t="str">
        <f t="shared" si="2"/>
        <v>Eficacia en atención de respuestas de Entes gubernamentales</v>
      </c>
      <c r="F22" s="15" t="str">
        <f t="shared" si="3"/>
        <v>Unidad</v>
      </c>
      <c r="G22" s="17" t="s">
        <v>262</v>
      </c>
      <c r="H22" s="17" t="s">
        <v>262</v>
      </c>
      <c r="I22" s="17" t="s">
        <v>262</v>
      </c>
      <c r="J22" s="17" t="s">
        <v>262</v>
      </c>
      <c r="K22" s="17" t="s">
        <v>262</v>
      </c>
      <c r="L22" s="17" t="s">
        <v>262</v>
      </c>
      <c r="M22" s="17" t="s">
        <v>262</v>
      </c>
      <c r="N22" s="17" t="s">
        <v>262</v>
      </c>
      <c r="O22" s="17" t="s">
        <v>262</v>
      </c>
      <c r="P22" s="17" t="s">
        <v>262</v>
      </c>
      <c r="Q22" s="17" t="s">
        <v>262</v>
      </c>
      <c r="R22" s="17" t="s">
        <v>262</v>
      </c>
      <c r="S22" s="3"/>
      <c r="T22" s="2">
        <v>58</v>
      </c>
    </row>
    <row r="23" spans="1:20" ht="15.75" thickBot="1" x14ac:dyDescent="0.3">
      <c r="A23" s="15">
        <f>Indicadores!A70</f>
        <v>72</v>
      </c>
      <c r="B23" s="1" t="str">
        <f>Indicadores!B70</f>
        <v>Aprendizaje y Crecimiento</v>
      </c>
      <c r="C23" s="15" t="str">
        <f t="shared" si="0"/>
        <v>Auditoría Interna</v>
      </c>
      <c r="D23" s="15" t="str">
        <f t="shared" si="1"/>
        <v>Generar la mayor satisfacción posible</v>
      </c>
      <c r="E23" s="15" t="str">
        <f t="shared" si="2"/>
        <v>Satisfacción del cliente interno por encima de la meta establecida</v>
      </c>
      <c r="F23" s="15" t="str">
        <f t="shared" si="3"/>
        <v>%</v>
      </c>
      <c r="G23" s="17" t="s">
        <v>262</v>
      </c>
      <c r="H23" s="17" t="s">
        <v>262</v>
      </c>
      <c r="I23" s="17" t="s">
        <v>262</v>
      </c>
      <c r="J23" s="17" t="s">
        <v>262</v>
      </c>
      <c r="K23" s="17" t="s">
        <v>262</v>
      </c>
      <c r="L23" s="17" t="s">
        <v>262</v>
      </c>
      <c r="M23" s="17" t="s">
        <v>262</v>
      </c>
      <c r="N23" s="17" t="s">
        <v>262</v>
      </c>
      <c r="O23" s="17" t="s">
        <v>262</v>
      </c>
      <c r="P23" s="17" t="s">
        <v>262</v>
      </c>
      <c r="Q23" s="17" t="s">
        <v>262</v>
      </c>
      <c r="R23" s="17" t="s">
        <v>262</v>
      </c>
      <c r="S23" s="3"/>
      <c r="T23" s="2">
        <v>73</v>
      </c>
    </row>
    <row r="24" spans="1:20" ht="15.75" thickBot="1" x14ac:dyDescent="0.3">
      <c r="A24" s="15">
        <f>Indicadores!A9</f>
        <v>8</v>
      </c>
      <c r="B24" s="12" t="str">
        <f>Indicadores!B9</f>
        <v>Financiera</v>
      </c>
      <c r="C24" s="15" t="str">
        <f t="shared" si="0"/>
        <v>Crédito, Canales y Medios de Pago</v>
      </c>
      <c r="D24" s="15" t="str">
        <f t="shared" si="1"/>
        <v>Hacer Crecer la Rentabilidad</v>
      </c>
      <c r="E24" s="15" t="str">
        <f t="shared" si="2"/>
        <v>Cumplimiento con los tiempos de cobro de penalidad de facturación y reciprocidad</v>
      </c>
      <c r="F24" s="15" t="str">
        <f t="shared" si="3"/>
        <v>Unidad</v>
      </c>
      <c r="G24" s="17" t="s">
        <v>262</v>
      </c>
      <c r="H24" s="17" t="s">
        <v>262</v>
      </c>
      <c r="I24" s="17" t="s">
        <v>262</v>
      </c>
      <c r="J24" s="17" t="s">
        <v>262</v>
      </c>
      <c r="K24" s="17" t="s">
        <v>262</v>
      </c>
      <c r="L24" s="17" t="s">
        <v>262</v>
      </c>
      <c r="M24" s="17" t="s">
        <v>262</v>
      </c>
      <c r="N24" s="17" t="s">
        <v>262</v>
      </c>
      <c r="O24" s="17" t="s">
        <v>262</v>
      </c>
      <c r="P24" s="17" t="s">
        <v>262</v>
      </c>
      <c r="Q24" s="17" t="s">
        <v>262</v>
      </c>
      <c r="R24" s="17" t="s">
        <v>262</v>
      </c>
      <c r="S24" s="3"/>
      <c r="T24" s="2">
        <v>8</v>
      </c>
    </row>
    <row r="25" spans="1:20" ht="15.75" thickBot="1" x14ac:dyDescent="0.3">
      <c r="A25" s="15">
        <f>Indicadores!A10</f>
        <v>9</v>
      </c>
      <c r="B25" s="12" t="str">
        <f>Indicadores!B10</f>
        <v>Financiera</v>
      </c>
      <c r="C25" s="15" t="str">
        <f t="shared" si="0"/>
        <v>Crédito, Canales y Medios de Pago</v>
      </c>
      <c r="D25" s="15" t="str">
        <f t="shared" si="1"/>
        <v>Mayor Eficiencia Financiera</v>
      </c>
      <c r="E25" s="15" t="str">
        <f t="shared" si="2"/>
        <v>Cumplimiento de la Cartera de Crédito Presupuestada</v>
      </c>
      <c r="F25" s="15" t="str">
        <f t="shared" si="3"/>
        <v>MM Bs.</v>
      </c>
      <c r="G25" s="17">
        <v>29167.9995127</v>
      </c>
      <c r="H25" s="17">
        <v>30719.052345070006</v>
      </c>
      <c r="I25" s="17">
        <v>34021.213052530009</v>
      </c>
      <c r="J25" s="17">
        <v>35921.096988279998</v>
      </c>
      <c r="K25" s="17">
        <v>49733.548128920011</v>
      </c>
      <c r="L25" s="17">
        <v>65339.693580650004</v>
      </c>
      <c r="M25" s="17">
        <v>83192.456828919981</v>
      </c>
      <c r="N25" s="17" t="s">
        <v>262</v>
      </c>
      <c r="O25" s="17" t="s">
        <v>262</v>
      </c>
      <c r="P25" s="17" t="s">
        <v>262</v>
      </c>
      <c r="Q25" s="17" t="s">
        <v>262</v>
      </c>
      <c r="R25" s="17" t="s">
        <v>262</v>
      </c>
      <c r="S25" s="3"/>
      <c r="T25" s="2">
        <v>9</v>
      </c>
    </row>
    <row r="26" spans="1:20" ht="15.75" thickBot="1" x14ac:dyDescent="0.3">
      <c r="A26" s="15">
        <f>Indicadores!A11</f>
        <v>10</v>
      </c>
      <c r="B26" s="12" t="str">
        <f>Indicadores!B11</f>
        <v>Financiera</v>
      </c>
      <c r="C26" s="15" t="str">
        <f t="shared" si="0"/>
        <v>Crédito, Canales y Medios de Pago</v>
      </c>
      <c r="D26" s="15" t="str">
        <f t="shared" si="1"/>
        <v>Hacer Crecer la Rentabilidad</v>
      </c>
      <c r="E26" s="15" t="str">
        <f t="shared" si="2"/>
        <v>Cumplimiento del Presupuesto del área</v>
      </c>
      <c r="F26" s="15" t="str">
        <f t="shared" si="3"/>
        <v>Miles de Bs.</v>
      </c>
      <c r="G26" s="17">
        <v>18211.464039999999</v>
      </c>
      <c r="H26" s="17">
        <v>24814.612935000005</v>
      </c>
      <c r="I26" s="17">
        <v>13000.219524166669</v>
      </c>
      <c r="J26" s="17">
        <v>13666.891346666669</v>
      </c>
      <c r="K26" s="17">
        <v>29981.312151666669</v>
      </c>
      <c r="L26" s="17">
        <v>24922.399027500003</v>
      </c>
      <c r="M26" s="17">
        <v>22534.148862499998</v>
      </c>
      <c r="N26" s="17">
        <v>0</v>
      </c>
      <c r="O26" s="17">
        <v>0</v>
      </c>
      <c r="P26" s="17">
        <v>0</v>
      </c>
      <c r="Q26" s="17">
        <v>0</v>
      </c>
      <c r="R26" s="17">
        <v>0</v>
      </c>
      <c r="S26" s="3"/>
      <c r="T26" s="2">
        <v>10</v>
      </c>
    </row>
    <row r="27" spans="1:20" ht="15.75" thickBot="1" x14ac:dyDescent="0.3">
      <c r="A27" s="15">
        <f>Indicadores!A12</f>
        <v>11</v>
      </c>
      <c r="B27" s="9" t="str">
        <f>Indicadores!B12</f>
        <v>Financiera</v>
      </c>
      <c r="C27" s="15" t="str">
        <f t="shared" si="0"/>
        <v>Crédito, Canales y Medios de Pago</v>
      </c>
      <c r="D27" s="15" t="str">
        <f t="shared" si="1"/>
        <v>Crecimiento Sostenido del Negocio</v>
      </c>
      <c r="E27" s="15" t="str">
        <f t="shared" si="2"/>
        <v>Cumplimiento del Rendimiento de la Cartera de Crédito Presupuestada</v>
      </c>
      <c r="F27" s="15" t="str">
        <f t="shared" si="3"/>
        <v>%</v>
      </c>
      <c r="G27" s="35">
        <v>0.28326174249173824</v>
      </c>
      <c r="H27" s="35">
        <v>0.27531610437465714</v>
      </c>
      <c r="I27" s="35">
        <v>0.2835053133895204</v>
      </c>
      <c r="J27" s="35">
        <v>0.28129379823835027</v>
      </c>
      <c r="K27" s="35">
        <v>0.28997627669160136</v>
      </c>
      <c r="L27" s="35">
        <v>0.29588378310727254</v>
      </c>
      <c r="M27" s="35">
        <v>0.38115827329027108</v>
      </c>
      <c r="N27" s="35" t="s">
        <v>262</v>
      </c>
      <c r="O27" s="35" t="s">
        <v>262</v>
      </c>
      <c r="P27" s="35" t="s">
        <v>262</v>
      </c>
      <c r="Q27" s="35" t="s">
        <v>262</v>
      </c>
      <c r="R27" s="35" t="s">
        <v>262</v>
      </c>
      <c r="S27" s="3"/>
      <c r="T27" s="2">
        <v>11</v>
      </c>
    </row>
    <row r="28" spans="1:20" ht="15.75" thickBot="1" x14ac:dyDescent="0.3">
      <c r="A28" s="15">
        <f>Indicadores!A13</f>
        <v>12</v>
      </c>
      <c r="B28" s="9" t="str">
        <f>Indicadores!B13</f>
        <v>Financiera</v>
      </c>
      <c r="C28" s="15" t="str">
        <f t="shared" si="0"/>
        <v>Crédito, Canales y Medios de Pago</v>
      </c>
      <c r="D28" s="15" t="str">
        <f t="shared" si="1"/>
        <v>Crecimiento Sostenido del Negocio</v>
      </c>
      <c r="E28" s="15" t="str">
        <f t="shared" si="2"/>
        <v>Mantener o Reducir la Morosidad de TDC</v>
      </c>
      <c r="F28" s="15" t="str">
        <f t="shared" si="3"/>
        <v>%</v>
      </c>
      <c r="G28" s="35">
        <v>1.3778594837099277E-2</v>
      </c>
      <c r="H28" s="35">
        <v>1.3022341009699042E-2</v>
      </c>
      <c r="I28" s="35">
        <v>1.4334094563400094E-2</v>
      </c>
      <c r="J28" s="35">
        <v>1.498894004856732E-2</v>
      </c>
      <c r="K28" s="35">
        <v>1.5642431155100823E-2</v>
      </c>
      <c r="L28" s="35">
        <v>6.8313858320064279E-3</v>
      </c>
      <c r="M28" s="17" t="s">
        <v>262</v>
      </c>
      <c r="N28" s="17" t="s">
        <v>262</v>
      </c>
      <c r="O28" s="17" t="s">
        <v>262</v>
      </c>
      <c r="P28" s="17" t="s">
        <v>262</v>
      </c>
      <c r="Q28" s="17" t="s">
        <v>262</v>
      </c>
      <c r="R28" s="17" t="s">
        <v>262</v>
      </c>
      <c r="S28" s="3"/>
      <c r="T28" s="2">
        <v>12</v>
      </c>
    </row>
    <row r="29" spans="1:20" ht="15.75" thickBot="1" x14ac:dyDescent="0.3">
      <c r="A29" s="15">
        <f>Indicadores!A14</f>
        <v>13</v>
      </c>
      <c r="B29" s="9" t="str">
        <f>Indicadores!B14</f>
        <v>Financiera</v>
      </c>
      <c r="C29" s="15" t="str">
        <f t="shared" si="0"/>
        <v>Crédito, Canales y Medios de Pago</v>
      </c>
      <c r="D29" s="15" t="str">
        <f t="shared" si="1"/>
        <v>Crecimiento Sostenido del Negocio</v>
      </c>
      <c r="E29" s="15" t="str">
        <f t="shared" si="2"/>
        <v>Cumplir con la morosidad presupuestada</v>
      </c>
      <c r="F29" s="15" t="str">
        <f t="shared" si="3"/>
        <v>%</v>
      </c>
      <c r="G29" s="35">
        <v>5.1958280721504874E-3</v>
      </c>
      <c r="H29" s="35">
        <v>5.0081118749964399E-3</v>
      </c>
      <c r="I29" s="35">
        <v>4.5546202988413897E-3</v>
      </c>
      <c r="J29" s="35">
        <v>4.3414404560106765E-3</v>
      </c>
      <c r="K29" s="35">
        <v>3.5430694762484767E-3</v>
      </c>
      <c r="L29" s="35">
        <v>2.0217182030078246E-3</v>
      </c>
      <c r="M29" s="35">
        <v>1.6178882573983954E-3</v>
      </c>
      <c r="N29" s="35" t="s">
        <v>262</v>
      </c>
      <c r="O29" s="35" t="s">
        <v>262</v>
      </c>
      <c r="P29" s="35" t="s">
        <v>262</v>
      </c>
      <c r="Q29" s="35" t="s">
        <v>262</v>
      </c>
      <c r="R29" s="35" t="s">
        <v>262</v>
      </c>
      <c r="S29" s="3"/>
      <c r="T29" s="2">
        <v>13</v>
      </c>
    </row>
    <row r="30" spans="1:20" ht="15.75" thickBot="1" x14ac:dyDescent="0.3">
      <c r="A30" s="15">
        <f>Indicadores!A41</f>
        <v>41</v>
      </c>
      <c r="B30" s="9" t="str">
        <f>Indicadores!B41</f>
        <v>Clientes</v>
      </c>
      <c r="C30" s="15" t="str">
        <f t="shared" si="0"/>
        <v>Consultoría Jurídica</v>
      </c>
      <c r="D30" s="15" t="str">
        <f t="shared" si="1"/>
        <v>Garantizar la calidad de servicio</v>
      </c>
      <c r="E30" s="15" t="str">
        <f t="shared" si="2"/>
        <v>Eficacia en consultas atendidas a Canales de Venta</v>
      </c>
      <c r="F30" s="15" t="str">
        <f t="shared" si="3"/>
        <v>Unidad</v>
      </c>
      <c r="G30" s="17" t="s">
        <v>262</v>
      </c>
      <c r="H30" s="17" t="s">
        <v>262</v>
      </c>
      <c r="I30" s="17" t="s">
        <v>262</v>
      </c>
      <c r="J30" s="17" t="s">
        <v>262</v>
      </c>
      <c r="K30" s="17" t="s">
        <v>262</v>
      </c>
      <c r="L30" s="17" t="s">
        <v>262</v>
      </c>
      <c r="M30" s="17" t="s">
        <v>262</v>
      </c>
      <c r="N30" s="17" t="s">
        <v>262</v>
      </c>
      <c r="O30" s="17" t="s">
        <v>262</v>
      </c>
      <c r="P30" s="17" t="s">
        <v>262</v>
      </c>
      <c r="Q30" s="17" t="s">
        <v>262</v>
      </c>
      <c r="R30" s="17" t="s">
        <v>262</v>
      </c>
      <c r="S30" s="3"/>
      <c r="T30" s="2">
        <v>42</v>
      </c>
    </row>
    <row r="31" spans="1:20" ht="15.75" thickBot="1" x14ac:dyDescent="0.3">
      <c r="A31" s="15">
        <f>Indicadores!A56</f>
        <v>58</v>
      </c>
      <c r="B31" s="1" t="str">
        <f>Indicadores!B56</f>
        <v>Procesos</v>
      </c>
      <c r="C31" s="15" t="str">
        <f t="shared" si="0"/>
        <v>Consultoría Jurídica</v>
      </c>
      <c r="D31" s="15" t="str">
        <f t="shared" si="1"/>
        <v>Incrementar la Productividad del empleado Banco Activo</v>
      </c>
      <c r="E31" s="15" t="str">
        <f t="shared" si="2"/>
        <v>Eficacia en la atención de solicitud de contratos</v>
      </c>
      <c r="F31" s="15" t="str">
        <f t="shared" si="3"/>
        <v>Unidad</v>
      </c>
      <c r="G31" s="17" t="s">
        <v>262</v>
      </c>
      <c r="H31" s="17" t="s">
        <v>262</v>
      </c>
      <c r="I31" s="17" t="s">
        <v>262</v>
      </c>
      <c r="J31" s="17" t="s">
        <v>262</v>
      </c>
      <c r="K31" s="17" t="s">
        <v>262</v>
      </c>
      <c r="L31" s="17" t="s">
        <v>262</v>
      </c>
      <c r="M31" s="17" t="s">
        <v>262</v>
      </c>
      <c r="N31" s="17" t="s">
        <v>262</v>
      </c>
      <c r="O31" s="17" t="s">
        <v>262</v>
      </c>
      <c r="P31" s="17" t="s">
        <v>262</v>
      </c>
      <c r="Q31" s="17" t="s">
        <v>262</v>
      </c>
      <c r="R31" s="17" t="s">
        <v>262</v>
      </c>
      <c r="S31" s="3"/>
      <c r="T31" s="2">
        <v>59</v>
      </c>
    </row>
    <row r="32" spans="1:20" ht="15.75" thickBot="1" x14ac:dyDescent="0.3">
      <c r="A32" s="15">
        <f>Indicadores!A57</f>
        <v>59</v>
      </c>
      <c r="B32" s="1" t="str">
        <f>Indicadores!B57</f>
        <v>Procesos</v>
      </c>
      <c r="C32" s="15" t="str">
        <f t="shared" si="0"/>
        <v>Crédito, Canales y Medios de Pago</v>
      </c>
      <c r="D32" s="15" t="str">
        <f t="shared" si="1"/>
        <v>Incrementar la Productividad del empleado Banco Activo</v>
      </c>
      <c r="E32" s="15" t="str">
        <f t="shared" si="2"/>
        <v>Eficacia en los tiempos de respuesta de análisis de crédito</v>
      </c>
      <c r="F32" s="15" t="str">
        <f t="shared" si="3"/>
        <v>Unidad</v>
      </c>
      <c r="G32" s="17">
        <v>0</v>
      </c>
      <c r="H32" s="17">
        <v>163</v>
      </c>
      <c r="I32" s="17">
        <v>337</v>
      </c>
      <c r="J32" s="17">
        <v>214</v>
      </c>
      <c r="K32" s="17">
        <v>514</v>
      </c>
      <c r="L32" s="17">
        <v>367</v>
      </c>
      <c r="M32" s="17" t="s">
        <v>262</v>
      </c>
      <c r="N32" s="17" t="s">
        <v>262</v>
      </c>
      <c r="O32" s="17" t="s">
        <v>262</v>
      </c>
      <c r="P32" s="17" t="s">
        <v>262</v>
      </c>
      <c r="Q32" s="17" t="s">
        <v>262</v>
      </c>
      <c r="R32" s="17" t="s">
        <v>262</v>
      </c>
      <c r="S32" s="3"/>
      <c r="T32" s="2">
        <v>60</v>
      </c>
    </row>
    <row r="33" spans="1:20" ht="15.75" thickBot="1" x14ac:dyDescent="0.3">
      <c r="A33" s="15">
        <f>Indicadores!A58</f>
        <v>60</v>
      </c>
      <c r="B33" s="1" t="str">
        <f>Indicadores!B58</f>
        <v>Procesos</v>
      </c>
      <c r="C33" s="15" t="str">
        <f t="shared" si="0"/>
        <v>Crédito, Canales y Medios de Pago</v>
      </c>
      <c r="D33" s="15" t="str">
        <f t="shared" si="1"/>
        <v>Incrementar la Productividad del empleado Banco Activo</v>
      </c>
      <c r="E33" s="15" t="str">
        <f t="shared" si="2"/>
        <v>Eficiencia de análisis de credito</v>
      </c>
      <c r="F33" s="15" t="str">
        <f t="shared" si="3"/>
        <v>Unidad</v>
      </c>
      <c r="G33" s="17">
        <v>0</v>
      </c>
      <c r="H33" s="17">
        <v>161</v>
      </c>
      <c r="I33" s="17">
        <v>333</v>
      </c>
      <c r="J33" s="17">
        <v>203</v>
      </c>
      <c r="K33" s="17">
        <v>503</v>
      </c>
      <c r="L33" s="17">
        <v>297</v>
      </c>
      <c r="M33" s="17" t="s">
        <v>262</v>
      </c>
      <c r="N33" s="17" t="s">
        <v>262</v>
      </c>
      <c r="O33" s="17" t="s">
        <v>262</v>
      </c>
      <c r="P33" s="17" t="s">
        <v>262</v>
      </c>
      <c r="Q33" s="17" t="s">
        <v>262</v>
      </c>
      <c r="R33" s="17" t="s">
        <v>262</v>
      </c>
      <c r="S33" s="3"/>
      <c r="T33" s="2">
        <v>61</v>
      </c>
    </row>
    <row r="34" spans="1:20" ht="15.75" thickBot="1" x14ac:dyDescent="0.3">
      <c r="A34" s="15">
        <f>Indicadores!A71</f>
        <v>73</v>
      </c>
      <c r="B34" s="1" t="str">
        <f>Indicadores!B71</f>
        <v>Aprendizaje y Crecimiento</v>
      </c>
      <c r="C34" s="15" t="str">
        <f t="shared" si="0"/>
        <v>Consultoría Jurídica</v>
      </c>
      <c r="D34" s="15" t="str">
        <f t="shared" si="1"/>
        <v>Generar la mayor satisfacción posible</v>
      </c>
      <c r="E34" s="15" t="str">
        <f t="shared" si="2"/>
        <v>Satisfacción del cliente interno por encima de la meta establecida</v>
      </c>
      <c r="F34" s="15" t="str">
        <f t="shared" si="3"/>
        <v>%</v>
      </c>
      <c r="G34" s="17" t="s">
        <v>262</v>
      </c>
      <c r="H34" s="17" t="s">
        <v>262</v>
      </c>
      <c r="I34" s="17" t="s">
        <v>262</v>
      </c>
      <c r="J34" s="17" t="s">
        <v>262</v>
      </c>
      <c r="K34" s="17" t="s">
        <v>262</v>
      </c>
      <c r="L34" s="17" t="s">
        <v>262</v>
      </c>
      <c r="M34" s="17" t="s">
        <v>262</v>
      </c>
      <c r="N34" s="17" t="s">
        <v>262</v>
      </c>
      <c r="O34" s="17" t="s">
        <v>262</v>
      </c>
      <c r="P34" s="17" t="s">
        <v>262</v>
      </c>
      <c r="Q34" s="17" t="s">
        <v>262</v>
      </c>
      <c r="R34" s="17" t="s">
        <v>262</v>
      </c>
      <c r="S34" s="3"/>
      <c r="T34" s="2">
        <v>74</v>
      </c>
    </row>
    <row r="35" spans="1:20" ht="15.75" thickBot="1" x14ac:dyDescent="0.3">
      <c r="A35" s="15">
        <f>Indicadores!A15</f>
        <v>14</v>
      </c>
      <c r="B35" s="9" t="str">
        <f>Indicadores!B15</f>
        <v>Financiera</v>
      </c>
      <c r="C35" s="15" t="str">
        <f t="shared" si="0"/>
        <v>Finanzas</v>
      </c>
      <c r="D35" s="15" t="str">
        <f t="shared" si="1"/>
        <v>Hacer Crecer la Rentabilidad</v>
      </c>
      <c r="E35" s="15" t="str">
        <f t="shared" si="2"/>
        <v>Cumplimiento del Presupuesto de la áreas</v>
      </c>
      <c r="F35" s="15" t="str">
        <f t="shared" si="3"/>
        <v>Miles de Bs.</v>
      </c>
      <c r="G35" s="17">
        <v>15257.289649999993</v>
      </c>
      <c r="H35" s="17">
        <v>32564.775295000003</v>
      </c>
      <c r="I35" s="17">
        <v>27254.628105000003</v>
      </c>
      <c r="J35" s="17">
        <v>29039.018975833329</v>
      </c>
      <c r="K35" s="17">
        <v>33754.780235833328</v>
      </c>
      <c r="L35" s="17">
        <v>40011.527147500005</v>
      </c>
      <c r="M35" s="17">
        <v>31378.027013333325</v>
      </c>
      <c r="N35" s="17">
        <v>0</v>
      </c>
      <c r="O35" s="17">
        <v>0</v>
      </c>
      <c r="P35" s="17">
        <v>0</v>
      </c>
      <c r="Q35" s="17">
        <v>0</v>
      </c>
      <c r="R35" s="17">
        <v>0</v>
      </c>
      <c r="S35" s="3"/>
      <c r="T35" s="2">
        <v>14</v>
      </c>
    </row>
    <row r="36" spans="1:20" ht="15.75" thickBot="1" x14ac:dyDescent="0.3">
      <c r="A36" s="15">
        <f>Indicadores!A16</f>
        <v>15</v>
      </c>
      <c r="B36" s="9" t="str">
        <f>Indicadores!B16</f>
        <v>Financiera</v>
      </c>
      <c r="C36" s="15" t="str">
        <f t="shared" ref="C36:C64" si="4">VLOOKUP($A36,Indicadores,5,0)</f>
        <v>Finanzas</v>
      </c>
      <c r="D36" s="15" t="str">
        <f t="shared" ref="D36:D64" si="5">VLOOKUP($A36,Indicadores,3,0)</f>
        <v>Hacer Crecer la Rentabilidad</v>
      </c>
      <c r="E36" s="15" t="str">
        <f t="shared" ref="E36:E64" si="6">VLOOKUP($A36,Indicadores,4,0)</f>
        <v>Cumplimiento del Resultado Neto</v>
      </c>
      <c r="F36" s="15" t="str">
        <f t="shared" ref="F36:F64" si="7">VLOOKUP($A36,Indicadores,7,0)</f>
        <v>Bs.</v>
      </c>
      <c r="G36" s="17">
        <f>+G9</f>
        <v>293.90890000000002</v>
      </c>
      <c r="H36" s="17">
        <f t="shared" ref="H36:N36" si="8">+H9</f>
        <v>156.69939999999997</v>
      </c>
      <c r="I36" s="17">
        <f t="shared" si="8"/>
        <v>377.03660000000002</v>
      </c>
      <c r="J36" s="17">
        <f t="shared" si="8"/>
        <v>166.68830000000003</v>
      </c>
      <c r="K36" s="17">
        <f t="shared" si="8"/>
        <v>321.37909999999988</v>
      </c>
      <c r="L36" s="17">
        <f t="shared" si="8"/>
        <v>608.55340000000001</v>
      </c>
      <c r="M36" s="17">
        <f t="shared" si="8"/>
        <v>1231.0001999999999</v>
      </c>
      <c r="N36" s="17">
        <f t="shared" si="8"/>
        <v>507.50829999999996</v>
      </c>
      <c r="O36" s="17" t="s">
        <v>262</v>
      </c>
      <c r="P36" s="17" t="s">
        <v>262</v>
      </c>
      <c r="Q36" s="17" t="s">
        <v>262</v>
      </c>
      <c r="R36" s="17" t="s">
        <v>262</v>
      </c>
      <c r="S36" s="3"/>
      <c r="T36" s="2">
        <v>15</v>
      </c>
    </row>
    <row r="37" spans="1:20" ht="15.75" thickBot="1" x14ac:dyDescent="0.3">
      <c r="A37" s="15">
        <f>Indicadores!A17</f>
        <v>16</v>
      </c>
      <c r="B37" s="9" t="str">
        <f>Indicadores!B17</f>
        <v>Financiera</v>
      </c>
      <c r="C37" s="15" t="str">
        <f t="shared" si="4"/>
        <v>Finanzas</v>
      </c>
      <c r="D37" s="15" t="str">
        <f t="shared" si="5"/>
        <v>Garantizar Indicadores de rentabilidad</v>
      </c>
      <c r="E37" s="15" t="str">
        <f t="shared" si="6"/>
        <v>Cumplimiento ROA</v>
      </c>
      <c r="F37" s="15" t="str">
        <f t="shared" si="7"/>
        <v>%</v>
      </c>
      <c r="G37" s="35">
        <v>3.6586780106566262E-2</v>
      </c>
      <c r="H37" s="35">
        <v>2.76E-2</v>
      </c>
      <c r="I37" s="35">
        <v>3.2800000000000003E-2</v>
      </c>
      <c r="J37" s="35">
        <v>2.8198145359615494E-2</v>
      </c>
      <c r="K37" s="35">
        <v>2.7680085446939815E-2</v>
      </c>
      <c r="L37" s="35">
        <v>3.0012735746107699E-2</v>
      </c>
      <c r="M37" s="35"/>
      <c r="N37" s="35"/>
      <c r="O37" s="35"/>
      <c r="P37" s="35"/>
      <c r="Q37" s="35"/>
      <c r="R37" s="35" t="s">
        <v>262</v>
      </c>
      <c r="S37" s="3"/>
      <c r="T37" s="2">
        <v>16</v>
      </c>
    </row>
    <row r="38" spans="1:20" ht="15.75" thickBot="1" x14ac:dyDescent="0.3">
      <c r="A38" s="15">
        <f>Indicadores!A18</f>
        <v>17</v>
      </c>
      <c r="B38" s="9" t="str">
        <f>Indicadores!B18</f>
        <v>Financiera</v>
      </c>
      <c r="C38" s="15" t="str">
        <f t="shared" si="4"/>
        <v>Finanzas</v>
      </c>
      <c r="D38" s="15" t="str">
        <f t="shared" si="5"/>
        <v>Garantizar Indicadores de rentabilidad</v>
      </c>
      <c r="E38" s="15" t="str">
        <f t="shared" si="6"/>
        <v>Cumplimiento ROE</v>
      </c>
      <c r="F38" s="15" t="str">
        <f t="shared" si="7"/>
        <v>%</v>
      </c>
      <c r="G38" s="35">
        <v>1.0333000000000001</v>
      </c>
      <c r="H38" s="35">
        <v>0.78390000000000004</v>
      </c>
      <c r="I38" s="35">
        <v>0.95240000000000002</v>
      </c>
      <c r="J38" s="35">
        <v>0.84950000000000003</v>
      </c>
      <c r="K38" s="35">
        <v>0.75409999999999999</v>
      </c>
      <c r="L38" s="35">
        <v>0.77680000000000005</v>
      </c>
      <c r="M38" s="35"/>
      <c r="N38" s="35"/>
      <c r="O38" s="35" t="s">
        <v>262</v>
      </c>
      <c r="P38" s="35" t="s">
        <v>262</v>
      </c>
      <c r="Q38" s="35" t="s">
        <v>262</v>
      </c>
      <c r="R38" s="35" t="s">
        <v>262</v>
      </c>
      <c r="S38" s="3"/>
      <c r="T38" s="2">
        <v>17</v>
      </c>
    </row>
    <row r="39" spans="1:20" ht="15.75" thickBot="1" x14ac:dyDescent="0.3">
      <c r="A39" s="15">
        <f>Indicadores!A19</f>
        <v>20</v>
      </c>
      <c r="B39" s="9" t="str">
        <f>Indicadores!B19</f>
        <v>Financiera</v>
      </c>
      <c r="C39" s="15" t="str">
        <f t="shared" si="4"/>
        <v>Finanzas</v>
      </c>
      <c r="D39" s="15" t="str">
        <f t="shared" si="5"/>
        <v>Mayor Eficiencia Financiera</v>
      </c>
      <c r="E39" s="15" t="str">
        <f t="shared" si="6"/>
        <v>Mantener el costo de fondo de las Captaciones de DPF y Depositos temporales por debajo del promedio del sistema</v>
      </c>
      <c r="F39" s="15" t="str">
        <f t="shared" si="7"/>
        <v>%</v>
      </c>
      <c r="G39" s="35">
        <v>1.5100000000000001E-2</v>
      </c>
      <c r="H39" s="35">
        <v>1.41E-2</v>
      </c>
      <c r="I39" s="35">
        <v>1.3599999999999999E-2</v>
      </c>
      <c r="J39" s="35">
        <v>1.3299999999999999E-2</v>
      </c>
      <c r="K39" s="35">
        <v>1.34E-2</v>
      </c>
      <c r="L39" s="35">
        <v>1.29E-2</v>
      </c>
      <c r="M39" s="17" t="s">
        <v>262</v>
      </c>
      <c r="N39" s="17" t="s">
        <v>262</v>
      </c>
      <c r="O39" s="17" t="s">
        <v>262</v>
      </c>
      <c r="P39" s="17" t="s">
        <v>262</v>
      </c>
      <c r="Q39" s="17" t="s">
        <v>262</v>
      </c>
      <c r="R39" s="17" t="s">
        <v>262</v>
      </c>
      <c r="S39" s="3"/>
      <c r="T39" s="2">
        <v>20</v>
      </c>
    </row>
    <row r="40" spans="1:20" ht="15.75" thickBot="1" x14ac:dyDescent="0.3">
      <c r="A40" s="15">
        <f>Indicadores!A42</f>
        <v>42</v>
      </c>
      <c r="B40" s="9" t="str">
        <f>Indicadores!B42</f>
        <v>Clientes</v>
      </c>
      <c r="C40" s="15" t="str">
        <f t="shared" si="4"/>
        <v>Crédito, Canales y Medios de Pago</v>
      </c>
      <c r="D40" s="15" t="str">
        <f t="shared" si="5"/>
        <v>Mejorar el MFB por Cliente</v>
      </c>
      <c r="E40" s="15" t="str">
        <f t="shared" si="6"/>
        <v>Disminuir la cantidad de POS sin facturar</v>
      </c>
      <c r="F40" s="15" t="str">
        <f t="shared" si="7"/>
        <v>% Variación</v>
      </c>
      <c r="G40" s="36">
        <v>895</v>
      </c>
      <c r="H40" s="36">
        <v>932</v>
      </c>
      <c r="I40" s="36">
        <v>807</v>
      </c>
      <c r="J40" s="36">
        <v>896</v>
      </c>
      <c r="K40" s="36">
        <v>791</v>
      </c>
      <c r="L40" s="36">
        <v>756</v>
      </c>
      <c r="M40" s="36">
        <v>823</v>
      </c>
      <c r="N40" s="36">
        <v>823</v>
      </c>
      <c r="O40" s="36" t="s">
        <v>262</v>
      </c>
      <c r="P40" s="36" t="s">
        <v>262</v>
      </c>
      <c r="Q40" s="36" t="s">
        <v>262</v>
      </c>
      <c r="R40" s="36" t="s">
        <v>262</v>
      </c>
      <c r="S40" s="3"/>
      <c r="T40" s="2">
        <v>43</v>
      </c>
    </row>
    <row r="41" spans="1:20" ht="15.75" thickBot="1" x14ac:dyDescent="0.3">
      <c r="A41" s="15">
        <f>Indicadores!A72</f>
        <v>74</v>
      </c>
      <c r="B41" s="1" t="str">
        <f>Indicadores!B72</f>
        <v>Aprendizaje y Crecimiento</v>
      </c>
      <c r="C41" s="15" t="str">
        <f t="shared" si="4"/>
        <v>Crédito, Canales y Medios de Pago</v>
      </c>
      <c r="D41" s="15" t="str">
        <f t="shared" si="5"/>
        <v>Generar la mayor satisfacción posible</v>
      </c>
      <c r="E41" s="15" t="str">
        <f t="shared" si="6"/>
        <v>Satisfacción del cliente interno por encima de la meta establecida</v>
      </c>
      <c r="F41" s="15" t="str">
        <f t="shared" si="7"/>
        <v>%</v>
      </c>
      <c r="G41" s="17" t="s">
        <v>262</v>
      </c>
      <c r="H41" s="17" t="s">
        <v>262</v>
      </c>
      <c r="I41" s="17" t="s">
        <v>262</v>
      </c>
      <c r="J41" s="17" t="s">
        <v>262</v>
      </c>
      <c r="K41" s="17" t="s">
        <v>262</v>
      </c>
      <c r="L41" s="17" t="s">
        <v>262</v>
      </c>
      <c r="M41" s="17" t="s">
        <v>262</v>
      </c>
      <c r="N41" s="17" t="s">
        <v>262</v>
      </c>
      <c r="O41" s="17" t="s">
        <v>262</v>
      </c>
      <c r="P41" s="17" t="s">
        <v>262</v>
      </c>
      <c r="Q41" s="17" t="s">
        <v>262</v>
      </c>
      <c r="R41" s="17" t="s">
        <v>262</v>
      </c>
      <c r="S41" s="3"/>
      <c r="T41" s="2">
        <v>75</v>
      </c>
    </row>
    <row r="42" spans="1:20" ht="15.75" thickBot="1" x14ac:dyDescent="0.3">
      <c r="A42" s="15">
        <f>Indicadores!A4</f>
        <v>3</v>
      </c>
      <c r="B42" s="12" t="str">
        <f>Indicadores!B4</f>
        <v>Financiera</v>
      </c>
      <c r="C42" s="15" t="str">
        <f t="shared" si="4"/>
        <v>Infraestructura</v>
      </c>
      <c r="D42" s="15" t="str">
        <f t="shared" si="5"/>
        <v>Hacer Crecer la Rentabilidad</v>
      </c>
      <c r="E42" s="15" t="str">
        <f t="shared" si="6"/>
        <v>Cumplimiento del Presupuesto del área</v>
      </c>
      <c r="F42" s="15" t="str">
        <f t="shared" si="7"/>
        <v>Miles de Bs.</v>
      </c>
      <c r="G42" s="17">
        <v>2276.6227524999999</v>
      </c>
      <c r="H42" s="17">
        <v>20583.21891333333</v>
      </c>
      <c r="I42" s="17">
        <v>9302.2914333333338</v>
      </c>
      <c r="J42" s="17">
        <v>11293.916214166666</v>
      </c>
      <c r="K42" s="17">
        <v>7431.6619991666676</v>
      </c>
      <c r="L42" s="17">
        <v>11934.056222500001</v>
      </c>
      <c r="M42" s="17">
        <v>15633.661652499997</v>
      </c>
      <c r="N42" s="17">
        <v>0</v>
      </c>
      <c r="O42" s="17">
        <v>0</v>
      </c>
      <c r="P42" s="17">
        <v>0</v>
      </c>
      <c r="Q42" s="17">
        <v>0</v>
      </c>
      <c r="R42" s="17">
        <v>0</v>
      </c>
      <c r="S42" s="3"/>
      <c r="T42" s="2">
        <v>3</v>
      </c>
    </row>
    <row r="43" spans="1:20" ht="15.75" thickBot="1" x14ac:dyDescent="0.3">
      <c r="A43" s="15">
        <f>Indicadores!A33</f>
        <v>33</v>
      </c>
      <c r="B43" s="9" t="str">
        <f>Indicadores!B33</f>
        <v>Clientes</v>
      </c>
      <c r="C43" s="15" t="str">
        <f t="shared" si="4"/>
        <v>Capital Humano</v>
      </c>
      <c r="D43" s="15" t="str">
        <f t="shared" si="5"/>
        <v>Garantizar la calidad de servicio</v>
      </c>
      <c r="E43" s="15" t="str">
        <f t="shared" si="6"/>
        <v>Cumplimiento de la planificación de las actividades de fortalecimiento de imagen de Banco Activo a clientes</v>
      </c>
      <c r="F43" s="15" t="str">
        <f t="shared" si="7"/>
        <v>Unidad</v>
      </c>
      <c r="G43" s="17" t="s">
        <v>262</v>
      </c>
      <c r="H43" s="17" t="s">
        <v>262</v>
      </c>
      <c r="I43" s="17" t="s">
        <v>262</v>
      </c>
      <c r="J43" s="17" t="s">
        <v>262</v>
      </c>
      <c r="K43" s="17" t="s">
        <v>262</v>
      </c>
      <c r="L43" s="17" t="s">
        <v>262</v>
      </c>
      <c r="M43" s="17" t="s">
        <v>262</v>
      </c>
      <c r="N43" s="17" t="s">
        <v>262</v>
      </c>
      <c r="O43" s="17" t="s">
        <v>262</v>
      </c>
      <c r="P43" s="17" t="s">
        <v>262</v>
      </c>
      <c r="Q43" s="17" t="s">
        <v>262</v>
      </c>
      <c r="R43" s="17" t="s">
        <v>262</v>
      </c>
      <c r="S43" s="3"/>
      <c r="T43" s="2">
        <v>34</v>
      </c>
    </row>
    <row r="44" spans="1:20" ht="15.75" thickBot="1" x14ac:dyDescent="0.3">
      <c r="A44" s="15">
        <f>Indicadores!A48</f>
        <v>49</v>
      </c>
      <c r="B44" s="1" t="str">
        <f>Indicadores!B48</f>
        <v>Procesos</v>
      </c>
      <c r="C44" s="15" t="str">
        <f t="shared" si="4"/>
        <v>Capital Humano</v>
      </c>
      <c r="D44" s="15" t="str">
        <f t="shared" si="5"/>
        <v>Detectar Procesos Estratégicos y reducir su tiempo de respuesta</v>
      </c>
      <c r="E44" s="15" t="str">
        <f t="shared" si="6"/>
        <v>Reducción del tiempo de respuesta del proceso de captación de personal</v>
      </c>
      <c r="F44" s="15" t="str">
        <f t="shared" si="7"/>
        <v>Tiempo / Unidad</v>
      </c>
      <c r="G44" s="17" t="s">
        <v>262</v>
      </c>
      <c r="H44" s="17" t="s">
        <v>262</v>
      </c>
      <c r="I44" s="17" t="s">
        <v>262</v>
      </c>
      <c r="J44" s="17" t="s">
        <v>262</v>
      </c>
      <c r="K44" s="17" t="s">
        <v>262</v>
      </c>
      <c r="L44" s="17" t="s">
        <v>262</v>
      </c>
      <c r="M44" s="17" t="s">
        <v>262</v>
      </c>
      <c r="N44" s="17" t="s">
        <v>262</v>
      </c>
      <c r="O44" s="17" t="s">
        <v>262</v>
      </c>
      <c r="P44" s="17" t="s">
        <v>262</v>
      </c>
      <c r="Q44" s="17" t="s">
        <v>262</v>
      </c>
      <c r="R44" s="17" t="s">
        <v>262</v>
      </c>
      <c r="S44" s="3"/>
      <c r="T44" s="2">
        <v>50</v>
      </c>
    </row>
    <row r="45" spans="1:20" ht="15.75" thickBot="1" x14ac:dyDescent="0.3">
      <c r="A45" s="15">
        <f>Indicadores!A66</f>
        <v>68</v>
      </c>
      <c r="B45" s="1" t="str">
        <f>Indicadores!B66</f>
        <v>Aprendizaje y Crecimiento</v>
      </c>
      <c r="C45" s="15" t="str">
        <f t="shared" si="4"/>
        <v>Capital Humano</v>
      </c>
      <c r="D45" s="15" t="str">
        <f t="shared" si="5"/>
        <v>Generar la mayor satisfacción posible</v>
      </c>
      <c r="E45" s="15" t="str">
        <f t="shared" si="6"/>
        <v>Satisfacción del cliente interno por encima de la meta establecida</v>
      </c>
      <c r="F45" s="15" t="str">
        <f t="shared" si="7"/>
        <v>%</v>
      </c>
      <c r="G45" s="17" t="s">
        <v>262</v>
      </c>
      <c r="H45" s="17" t="s">
        <v>262</v>
      </c>
      <c r="I45" s="17" t="s">
        <v>262</v>
      </c>
      <c r="J45" s="17" t="s">
        <v>262</v>
      </c>
      <c r="K45" s="17" t="s">
        <v>262</v>
      </c>
      <c r="L45" s="17" t="s">
        <v>262</v>
      </c>
      <c r="M45" s="17" t="s">
        <v>262</v>
      </c>
      <c r="N45" s="17" t="s">
        <v>262</v>
      </c>
      <c r="O45" s="17" t="s">
        <v>262</v>
      </c>
      <c r="P45" s="17" t="s">
        <v>262</v>
      </c>
      <c r="Q45" s="17" t="s">
        <v>262</v>
      </c>
      <c r="R45" s="17" t="s">
        <v>262</v>
      </c>
      <c r="S45" s="3"/>
      <c r="T45" s="2">
        <v>69</v>
      </c>
    </row>
    <row r="46" spans="1:20" ht="15.75" thickBot="1" x14ac:dyDescent="0.3">
      <c r="A46" s="15">
        <f>Indicadores!A20</f>
        <v>21</v>
      </c>
      <c r="B46" s="9" t="str">
        <f>Indicadores!B20</f>
        <v>Financiera</v>
      </c>
      <c r="C46" s="15" t="str">
        <f t="shared" si="4"/>
        <v>Negocios</v>
      </c>
      <c r="D46" s="15" t="str">
        <f t="shared" si="5"/>
        <v>Crecimiento Sostenido del Negocio</v>
      </c>
      <c r="E46" s="15" t="str">
        <f t="shared" si="6"/>
        <v>Cumplimiento de Captaciones al Público</v>
      </c>
      <c r="F46" s="15" t="str">
        <f t="shared" si="7"/>
        <v>MM Bs.</v>
      </c>
      <c r="G46" s="17">
        <v>82987.944363430011</v>
      </c>
      <c r="H46" s="17">
        <v>89870.302043020012</v>
      </c>
      <c r="I46" s="17">
        <v>96417.286643609987</v>
      </c>
      <c r="J46" s="17">
        <v>100267.36820529003</v>
      </c>
      <c r="K46" s="17">
        <v>126469.76863034001</v>
      </c>
      <c r="L46" s="17">
        <v>169321.12718419006</v>
      </c>
      <c r="M46" s="17">
        <v>198763.89003812007</v>
      </c>
      <c r="N46" s="17" t="s">
        <v>262</v>
      </c>
      <c r="O46" s="17" t="s">
        <v>262</v>
      </c>
      <c r="P46" s="17" t="s">
        <v>262</v>
      </c>
      <c r="Q46" s="17" t="s">
        <v>262</v>
      </c>
      <c r="R46" s="17" t="s">
        <v>262</v>
      </c>
      <c r="S46" s="3"/>
      <c r="T46" s="2">
        <v>21</v>
      </c>
    </row>
    <row r="47" spans="1:20" ht="15.75" thickBot="1" x14ac:dyDescent="0.3">
      <c r="A47" s="15">
        <f>Indicadores!A21</f>
        <v>22</v>
      </c>
      <c r="B47" s="9" t="str">
        <f>Indicadores!B21</f>
        <v>Financiera</v>
      </c>
      <c r="C47" s="15" t="str">
        <f t="shared" si="4"/>
        <v>Negocios</v>
      </c>
      <c r="D47" s="15" t="str">
        <f t="shared" si="5"/>
        <v>Crecimiento Sostenido del Negocio</v>
      </c>
      <c r="E47" s="15" t="str">
        <f t="shared" si="6"/>
        <v>Cumplimiento de la Cartera de Crédito Presupuestada</v>
      </c>
      <c r="F47" s="15" t="str">
        <f t="shared" si="7"/>
        <v>MM Bs.</v>
      </c>
      <c r="G47" s="17">
        <f>+G25</f>
        <v>29167.9995127</v>
      </c>
      <c r="H47" s="17">
        <f t="shared" ref="H47:M47" si="9">+H25</f>
        <v>30719.052345070006</v>
      </c>
      <c r="I47" s="17">
        <f t="shared" si="9"/>
        <v>34021.213052530009</v>
      </c>
      <c r="J47" s="17">
        <f t="shared" si="9"/>
        <v>35921.096988279998</v>
      </c>
      <c r="K47" s="17">
        <f t="shared" si="9"/>
        <v>49733.548128920011</v>
      </c>
      <c r="L47" s="17">
        <f t="shared" si="9"/>
        <v>65339.693580650004</v>
      </c>
      <c r="M47" s="17">
        <f t="shared" si="9"/>
        <v>83192.456828919981</v>
      </c>
      <c r="N47" s="17" t="s">
        <v>262</v>
      </c>
      <c r="O47" s="17" t="s">
        <v>262</v>
      </c>
      <c r="P47" s="17" t="s">
        <v>262</v>
      </c>
      <c r="Q47" s="17" t="s">
        <v>262</v>
      </c>
      <c r="R47" s="17" t="s">
        <v>262</v>
      </c>
      <c r="S47" s="3"/>
      <c r="T47" s="2">
        <v>22</v>
      </c>
    </row>
    <row r="48" spans="1:20" ht="15.75" thickBot="1" x14ac:dyDescent="0.3">
      <c r="A48" s="15">
        <f>Indicadores!A22</f>
        <v>23</v>
      </c>
      <c r="B48" s="9" t="str">
        <f>Indicadores!B22</f>
        <v>Financiera</v>
      </c>
      <c r="C48" s="15" t="str">
        <f t="shared" si="4"/>
        <v>Negocios</v>
      </c>
      <c r="D48" s="15" t="str">
        <f t="shared" si="5"/>
        <v>Mayor Eficiencia Financiera</v>
      </c>
      <c r="E48" s="15" t="str">
        <f t="shared" si="6"/>
        <v>Cumplimiento del Costo de Fondo Presupuestado</v>
      </c>
      <c r="F48" s="15" t="str">
        <f t="shared" si="7"/>
        <v>%</v>
      </c>
      <c r="G48" s="35">
        <f t="shared" ref="G48:R48" si="10">+G39</f>
        <v>1.5100000000000001E-2</v>
      </c>
      <c r="H48" s="35">
        <f t="shared" si="10"/>
        <v>1.41E-2</v>
      </c>
      <c r="I48" s="35">
        <f t="shared" si="10"/>
        <v>1.3599999999999999E-2</v>
      </c>
      <c r="J48" s="35">
        <f t="shared" si="10"/>
        <v>1.3299999999999999E-2</v>
      </c>
      <c r="K48" s="35">
        <f t="shared" si="10"/>
        <v>1.34E-2</v>
      </c>
      <c r="L48" s="35">
        <f t="shared" si="10"/>
        <v>1.29E-2</v>
      </c>
      <c r="M48" s="35" t="str">
        <f>+M39</f>
        <v/>
      </c>
      <c r="N48" s="35" t="str">
        <f t="shared" si="10"/>
        <v/>
      </c>
      <c r="O48" s="35" t="str">
        <f t="shared" si="10"/>
        <v/>
      </c>
      <c r="P48" s="35" t="str">
        <f t="shared" si="10"/>
        <v/>
      </c>
      <c r="Q48" s="35" t="str">
        <f t="shared" si="10"/>
        <v/>
      </c>
      <c r="R48" s="35" t="str">
        <f t="shared" si="10"/>
        <v/>
      </c>
      <c r="S48" s="3"/>
      <c r="T48" s="2">
        <v>23</v>
      </c>
    </row>
    <row r="49" spans="1:20" ht="15.75" thickBot="1" x14ac:dyDescent="0.3">
      <c r="A49" s="15">
        <f>Indicadores!A23</f>
        <v>24</v>
      </c>
      <c r="B49" s="9" t="str">
        <f>Indicadores!B23</f>
        <v>Financiera</v>
      </c>
      <c r="C49" s="15" t="str">
        <f t="shared" si="4"/>
        <v>Negocios</v>
      </c>
      <c r="D49" s="15" t="str">
        <f t="shared" si="5"/>
        <v>Hacer Crecer la Rentabilidad</v>
      </c>
      <c r="E49" s="15" t="str">
        <f t="shared" si="6"/>
        <v>Cumplimiento del Presupuesto del área</v>
      </c>
      <c r="F49" s="15" t="str">
        <f t="shared" si="7"/>
        <v>Miles de Bs.</v>
      </c>
      <c r="G49" s="17">
        <v>983.6011616666666</v>
      </c>
      <c r="H49" s="17">
        <v>1232.6559741666665</v>
      </c>
      <c r="I49" s="17">
        <v>1582.3734708333334</v>
      </c>
      <c r="J49" s="17">
        <v>1764.6449024999999</v>
      </c>
      <c r="K49" s="17">
        <v>1871.6828216666665</v>
      </c>
      <c r="L49" s="17">
        <v>2544.8683766666668</v>
      </c>
      <c r="M49" s="17">
        <v>2912.7267233333332</v>
      </c>
      <c r="N49" s="17">
        <v>0</v>
      </c>
      <c r="O49" s="17">
        <v>0</v>
      </c>
      <c r="P49" s="17">
        <v>0</v>
      </c>
      <c r="Q49" s="17">
        <v>0</v>
      </c>
      <c r="R49" s="17">
        <v>0</v>
      </c>
      <c r="S49" s="3"/>
      <c r="T49" s="2">
        <v>24</v>
      </c>
    </row>
    <row r="50" spans="1:20" ht="15.75" thickBot="1" x14ac:dyDescent="0.3">
      <c r="A50" s="15">
        <f>Indicadores!A24</f>
        <v>25</v>
      </c>
      <c r="B50" s="9" t="str">
        <f>Indicadores!B24</f>
        <v>Financiera</v>
      </c>
      <c r="C50" s="15" t="str">
        <f t="shared" si="4"/>
        <v>Negocios</v>
      </c>
      <c r="D50" s="15" t="str">
        <f t="shared" si="5"/>
        <v>Mayor Eficiencia Financiera</v>
      </c>
      <c r="E50" s="15" t="str">
        <f t="shared" si="6"/>
        <v>Cumplimiento del Rendimiento de la Cartera de Crédito Presupuestada</v>
      </c>
      <c r="F50" s="15" t="str">
        <f t="shared" si="7"/>
        <v>%</v>
      </c>
      <c r="G50" s="35">
        <f t="shared" ref="G50:R50" si="11">+G27</f>
        <v>0.28326174249173824</v>
      </c>
      <c r="H50" s="35">
        <f t="shared" si="11"/>
        <v>0.27531610437465714</v>
      </c>
      <c r="I50" s="35">
        <f t="shared" si="11"/>
        <v>0.2835053133895204</v>
      </c>
      <c r="J50" s="35">
        <f t="shared" si="11"/>
        <v>0.28129379823835027</v>
      </c>
      <c r="K50" s="35">
        <f t="shared" si="11"/>
        <v>0.28997627669160136</v>
      </c>
      <c r="L50" s="35">
        <f t="shared" si="11"/>
        <v>0.29588378310727254</v>
      </c>
      <c r="M50" s="35">
        <f t="shared" si="11"/>
        <v>0.38115827329027108</v>
      </c>
      <c r="N50" s="35" t="str">
        <f t="shared" si="11"/>
        <v/>
      </c>
      <c r="O50" s="35" t="str">
        <f t="shared" si="11"/>
        <v/>
      </c>
      <c r="P50" s="35" t="str">
        <f t="shared" si="11"/>
        <v/>
      </c>
      <c r="Q50" s="35" t="str">
        <f t="shared" si="11"/>
        <v/>
      </c>
      <c r="R50" s="35" t="str">
        <f t="shared" si="11"/>
        <v/>
      </c>
      <c r="S50" s="3"/>
      <c r="T50" s="2">
        <v>25</v>
      </c>
    </row>
    <row r="51" spans="1:20" ht="15.75" thickBot="1" x14ac:dyDescent="0.3">
      <c r="A51" s="15">
        <f>Indicadores!A25</f>
        <v>26</v>
      </c>
      <c r="B51" s="9" t="str">
        <f>Indicadores!B25</f>
        <v>Financiera</v>
      </c>
      <c r="C51" s="15" t="str">
        <f t="shared" si="4"/>
        <v>Negocios</v>
      </c>
      <c r="D51" s="15" t="str">
        <f t="shared" si="5"/>
        <v>Mayor Eficiencia Financiera</v>
      </c>
      <c r="E51" s="15" t="str">
        <f t="shared" si="6"/>
        <v>Cumplir con la morosidad presupuestada</v>
      </c>
      <c r="F51" s="15" t="str">
        <f t="shared" si="7"/>
        <v>%</v>
      </c>
      <c r="G51" s="35">
        <f t="shared" ref="G51:R51" si="12">+G29</f>
        <v>5.1958280721504874E-3</v>
      </c>
      <c r="H51" s="35">
        <f t="shared" si="12"/>
        <v>5.0081118749964399E-3</v>
      </c>
      <c r="I51" s="35">
        <f t="shared" si="12"/>
        <v>4.5546202988413897E-3</v>
      </c>
      <c r="J51" s="35">
        <f t="shared" si="12"/>
        <v>4.3414404560106765E-3</v>
      </c>
      <c r="K51" s="35">
        <f t="shared" si="12"/>
        <v>3.5430694762484767E-3</v>
      </c>
      <c r="L51" s="35">
        <f t="shared" si="12"/>
        <v>2.0217182030078246E-3</v>
      </c>
      <c r="M51" s="35">
        <f t="shared" si="12"/>
        <v>1.6178882573983954E-3</v>
      </c>
      <c r="N51" s="35" t="str">
        <f t="shared" si="12"/>
        <v/>
      </c>
      <c r="O51" s="35" t="str">
        <f t="shared" si="12"/>
        <v/>
      </c>
      <c r="P51" s="35" t="str">
        <f t="shared" si="12"/>
        <v/>
      </c>
      <c r="Q51" s="35" t="str">
        <f t="shared" si="12"/>
        <v/>
      </c>
      <c r="R51" s="35" t="str">
        <f t="shared" si="12"/>
        <v/>
      </c>
      <c r="S51" s="3"/>
      <c r="T51" s="2">
        <v>26</v>
      </c>
    </row>
    <row r="52" spans="1:20" ht="15.75" thickBot="1" x14ac:dyDescent="0.3">
      <c r="A52" s="15">
        <f>Indicadores!A26</f>
        <v>27</v>
      </c>
      <c r="B52" s="9" t="str">
        <f>Indicadores!B26</f>
        <v>Financiera</v>
      </c>
      <c r="C52" s="15" t="str">
        <f t="shared" si="4"/>
        <v>Negocios</v>
      </c>
      <c r="D52" s="15" t="str">
        <f t="shared" si="5"/>
        <v>Crecimiento Sostenido del Negocio</v>
      </c>
      <c r="E52" s="15" t="str">
        <f t="shared" si="6"/>
        <v>Reducir la concentración de clientes</v>
      </c>
      <c r="F52" s="15" t="str">
        <f t="shared" si="7"/>
        <v>%</v>
      </c>
      <c r="G52" s="17" t="s">
        <v>262</v>
      </c>
      <c r="H52" s="17" t="s">
        <v>262</v>
      </c>
      <c r="I52" s="17" t="s">
        <v>262</v>
      </c>
      <c r="J52" s="17" t="s">
        <v>262</v>
      </c>
      <c r="K52" s="17" t="s">
        <v>262</v>
      </c>
      <c r="L52" s="17" t="s">
        <v>262</v>
      </c>
      <c r="M52" s="17" t="s">
        <v>262</v>
      </c>
      <c r="N52" s="17" t="s">
        <v>262</v>
      </c>
      <c r="O52" s="17" t="s">
        <v>262</v>
      </c>
      <c r="P52" s="17" t="s">
        <v>262</v>
      </c>
      <c r="Q52" s="17" t="s">
        <v>262</v>
      </c>
      <c r="R52" s="17" t="s">
        <v>262</v>
      </c>
      <c r="S52" s="3"/>
      <c r="T52" s="2">
        <v>27</v>
      </c>
    </row>
    <row r="53" spans="1:20" ht="15.75" thickBot="1" x14ac:dyDescent="0.3">
      <c r="A53" s="15">
        <f>Indicadores!A43</f>
        <v>44</v>
      </c>
      <c r="B53" s="9" t="str">
        <f>Indicadores!B43</f>
        <v>Clientes</v>
      </c>
      <c r="C53" s="15" t="str">
        <f t="shared" si="4"/>
        <v>Negocios</v>
      </c>
      <c r="D53" s="15" t="str">
        <f t="shared" si="5"/>
        <v>Captar nuevos clientes</v>
      </c>
      <c r="E53" s="15" t="str">
        <f t="shared" si="6"/>
        <v>Eficacia en la captación de clientes</v>
      </c>
      <c r="F53" s="15" t="str">
        <f t="shared" si="7"/>
        <v>Unidad</v>
      </c>
      <c r="G53" s="17" t="s">
        <v>262</v>
      </c>
      <c r="H53" s="17" t="s">
        <v>262</v>
      </c>
      <c r="I53" s="17" t="s">
        <v>262</v>
      </c>
      <c r="J53" s="17" t="s">
        <v>262</v>
      </c>
      <c r="K53" s="17" t="s">
        <v>262</v>
      </c>
      <c r="L53" s="17" t="s">
        <v>262</v>
      </c>
      <c r="M53" s="17" t="s">
        <v>262</v>
      </c>
      <c r="N53" s="17" t="s">
        <v>262</v>
      </c>
      <c r="O53" s="17" t="s">
        <v>262</v>
      </c>
      <c r="P53" s="17" t="s">
        <v>262</v>
      </c>
      <c r="Q53" s="17" t="s">
        <v>262</v>
      </c>
      <c r="R53" s="17" t="s">
        <v>262</v>
      </c>
      <c r="S53" s="3"/>
      <c r="T53" s="2">
        <v>45</v>
      </c>
    </row>
    <row r="54" spans="1:20" ht="15.75" thickBot="1" x14ac:dyDescent="0.3">
      <c r="A54" s="15">
        <f>Indicadores!A44</f>
        <v>45</v>
      </c>
      <c r="B54" s="1" t="str">
        <f>Indicadores!B44</f>
        <v>Clientes</v>
      </c>
      <c r="C54" s="15" t="str">
        <f t="shared" si="4"/>
        <v>Negocios</v>
      </c>
      <c r="D54" s="15" t="str">
        <f t="shared" si="5"/>
        <v>Afianzar la cadena de valor y mejorar el cruce de productos</v>
      </c>
      <c r="E54" s="15" t="str">
        <f t="shared" si="6"/>
        <v>Incremento de crosselling</v>
      </c>
      <c r="F54" s="15" t="str">
        <f t="shared" si="7"/>
        <v>Unidad</v>
      </c>
      <c r="G54" s="17" t="s">
        <v>262</v>
      </c>
      <c r="H54" s="17" t="s">
        <v>262</v>
      </c>
      <c r="I54" s="17" t="s">
        <v>262</v>
      </c>
      <c r="J54" s="17" t="s">
        <v>262</v>
      </c>
      <c r="K54" s="17" t="s">
        <v>262</v>
      </c>
      <c r="L54" s="17" t="s">
        <v>262</v>
      </c>
      <c r="M54" s="17" t="s">
        <v>262</v>
      </c>
      <c r="N54" s="17" t="s">
        <v>262</v>
      </c>
      <c r="O54" s="17" t="s">
        <v>262</v>
      </c>
      <c r="P54" s="17" t="s">
        <v>262</v>
      </c>
      <c r="Q54" s="17" t="s">
        <v>262</v>
      </c>
      <c r="R54" s="17" t="s">
        <v>262</v>
      </c>
      <c r="S54" s="3"/>
      <c r="T54" s="2">
        <v>46</v>
      </c>
    </row>
    <row r="55" spans="1:20" ht="15.75" thickBot="1" x14ac:dyDescent="0.3">
      <c r="A55" s="15">
        <f>Indicadores!A73</f>
        <v>75</v>
      </c>
      <c r="B55" s="1" t="str">
        <f>Indicadores!B73</f>
        <v>Aprendizaje y Crecimiento</v>
      </c>
      <c r="C55" s="15" t="str">
        <f t="shared" si="4"/>
        <v>Finanzas</v>
      </c>
      <c r="D55" s="15" t="str">
        <f t="shared" si="5"/>
        <v>Generar la mayor satisfacción posible</v>
      </c>
      <c r="E55" s="15" t="str">
        <f t="shared" si="6"/>
        <v>Satisfacción del cliente interno por encima de la meta establecida</v>
      </c>
      <c r="F55" s="15" t="str">
        <f t="shared" si="7"/>
        <v>%</v>
      </c>
      <c r="G55" s="17" t="s">
        <v>262</v>
      </c>
      <c r="H55" s="17" t="s">
        <v>262</v>
      </c>
      <c r="I55" s="17" t="s">
        <v>262</v>
      </c>
      <c r="J55" s="17" t="s">
        <v>262</v>
      </c>
      <c r="K55" s="17" t="s">
        <v>262</v>
      </c>
      <c r="L55" s="17" t="s">
        <v>262</v>
      </c>
      <c r="M55" s="17" t="s">
        <v>262</v>
      </c>
      <c r="N55" s="17" t="s">
        <v>262</v>
      </c>
      <c r="O55" s="17" t="s">
        <v>262</v>
      </c>
      <c r="P55" s="17" t="s">
        <v>262</v>
      </c>
      <c r="Q55" s="17" t="s">
        <v>262</v>
      </c>
      <c r="R55" s="17" t="s">
        <v>262</v>
      </c>
      <c r="S55" s="3"/>
      <c r="T55" s="2">
        <v>76</v>
      </c>
    </row>
    <row r="56" spans="1:20" ht="15.75" thickBot="1" x14ac:dyDescent="0.3">
      <c r="A56" s="15">
        <f>Indicadores!A5</f>
        <v>4</v>
      </c>
      <c r="B56" s="12" t="str">
        <f>Indicadores!B5</f>
        <v>Financiera</v>
      </c>
      <c r="C56" s="15" t="str">
        <f t="shared" si="4"/>
        <v>Operaciones</v>
      </c>
      <c r="D56" s="15" t="str">
        <f t="shared" si="5"/>
        <v>Hacer Crecer la Rentabilidad</v>
      </c>
      <c r="E56" s="15" t="str">
        <f t="shared" si="6"/>
        <v>Cumplimiento del Presupuesto del área</v>
      </c>
      <c r="F56" s="15" t="str">
        <f t="shared" si="7"/>
        <v>Miles de Bs.</v>
      </c>
      <c r="G56" s="17">
        <v>9982.9064116666668</v>
      </c>
      <c r="H56" s="17">
        <v>11729.229655000001</v>
      </c>
      <c r="I56" s="17">
        <v>40592.723530833333</v>
      </c>
      <c r="J56" s="17">
        <v>21357.764260833334</v>
      </c>
      <c r="K56" s="17">
        <v>19715.053210000002</v>
      </c>
      <c r="L56" s="17">
        <v>23792.748698333337</v>
      </c>
      <c r="M56" s="17">
        <v>32299.849411666666</v>
      </c>
      <c r="N56" s="17">
        <v>0</v>
      </c>
      <c r="O56" s="17">
        <v>0</v>
      </c>
      <c r="P56" s="17">
        <v>0</v>
      </c>
      <c r="Q56" s="17">
        <v>0</v>
      </c>
      <c r="R56" s="17">
        <v>0</v>
      </c>
      <c r="S56" s="3"/>
      <c r="T56" s="2">
        <v>4</v>
      </c>
    </row>
    <row r="57" spans="1:20" ht="15.75" thickBot="1" x14ac:dyDescent="0.3">
      <c r="A57" s="15">
        <f>Indicadores!A34</f>
        <v>34</v>
      </c>
      <c r="B57" s="9" t="str">
        <f>Indicadores!B34</f>
        <v>Clientes</v>
      </c>
      <c r="C57" s="15" t="str">
        <f t="shared" si="4"/>
        <v>Infraestructura</v>
      </c>
      <c r="D57" s="15" t="str">
        <f t="shared" si="5"/>
        <v>Garantizar la calidad de servicio</v>
      </c>
      <c r="E57" s="15" t="str">
        <f t="shared" si="6"/>
        <v>Satisfacción del cliente externo por encima de la meta establecida</v>
      </c>
      <c r="F57" s="15" t="str">
        <f t="shared" si="7"/>
        <v>%</v>
      </c>
      <c r="G57" s="17" t="s">
        <v>262</v>
      </c>
      <c r="H57" s="17" t="s">
        <v>262</v>
      </c>
      <c r="I57" s="17" t="s">
        <v>262</v>
      </c>
      <c r="J57" s="17" t="s">
        <v>262</v>
      </c>
      <c r="K57" s="17" t="s">
        <v>262</v>
      </c>
      <c r="L57" s="17" t="s">
        <v>262</v>
      </c>
      <c r="M57" s="17" t="s">
        <v>262</v>
      </c>
      <c r="N57" s="17" t="s">
        <v>262</v>
      </c>
      <c r="O57" s="17" t="s">
        <v>262</v>
      </c>
      <c r="P57" s="17" t="s">
        <v>262</v>
      </c>
      <c r="Q57" s="17" t="s">
        <v>262</v>
      </c>
      <c r="R57" s="17" t="s">
        <v>262</v>
      </c>
      <c r="S57" s="3"/>
      <c r="T57" s="2">
        <v>35</v>
      </c>
    </row>
    <row r="58" spans="1:20" ht="15.75" thickBot="1" x14ac:dyDescent="0.3">
      <c r="A58" s="15">
        <f>Indicadores!A35</f>
        <v>35</v>
      </c>
      <c r="B58" s="9" t="str">
        <f>Indicadores!B35</f>
        <v>Clientes</v>
      </c>
      <c r="C58" s="15" t="str">
        <f t="shared" si="4"/>
        <v>Operaciones</v>
      </c>
      <c r="D58" s="15" t="str">
        <f t="shared" si="5"/>
        <v>Garantizar la calidad de servicio</v>
      </c>
      <c r="E58" s="15" t="str">
        <f t="shared" si="6"/>
        <v>Eficacia de atención de las llamadas a tiempo de cliente externo</v>
      </c>
      <c r="F58" s="15" t="str">
        <f t="shared" si="7"/>
        <v>Unidad</v>
      </c>
      <c r="G58" s="17" t="s">
        <v>262</v>
      </c>
      <c r="H58" s="17" t="s">
        <v>262</v>
      </c>
      <c r="I58" s="17" t="s">
        <v>262</v>
      </c>
      <c r="J58" s="17" t="s">
        <v>262</v>
      </c>
      <c r="K58" s="17" t="s">
        <v>262</v>
      </c>
      <c r="L58" s="17" t="s">
        <v>262</v>
      </c>
      <c r="M58" s="17" t="s">
        <v>262</v>
      </c>
      <c r="N58" s="17" t="s">
        <v>262</v>
      </c>
      <c r="O58" s="17" t="s">
        <v>262</v>
      </c>
      <c r="P58" s="17" t="s">
        <v>262</v>
      </c>
      <c r="Q58" s="17" t="s">
        <v>262</v>
      </c>
      <c r="R58" s="17" t="s">
        <v>262</v>
      </c>
      <c r="S58" s="3"/>
      <c r="T58" s="2">
        <v>36</v>
      </c>
    </row>
    <row r="59" spans="1:20" ht="15.75" thickBot="1" x14ac:dyDescent="0.3">
      <c r="A59" s="15">
        <f>Indicadores!A36</f>
        <v>36</v>
      </c>
      <c r="B59" s="9" t="str">
        <f>Indicadores!B36</f>
        <v>Clientes</v>
      </c>
      <c r="C59" s="15" t="str">
        <f t="shared" si="4"/>
        <v>Operaciones</v>
      </c>
      <c r="D59" s="15" t="str">
        <f t="shared" si="5"/>
        <v>Garantizar la calidad de servicio</v>
      </c>
      <c r="E59" s="15" t="str">
        <f t="shared" si="6"/>
        <v>Eficacia de atención de las llamadas a tiempo de cliente interno</v>
      </c>
      <c r="F59" s="15" t="str">
        <f t="shared" si="7"/>
        <v>Unidad</v>
      </c>
      <c r="G59" s="17" t="s">
        <v>262</v>
      </c>
      <c r="H59" s="17" t="s">
        <v>262</v>
      </c>
      <c r="I59" s="17" t="s">
        <v>262</v>
      </c>
      <c r="J59" s="17" t="s">
        <v>262</v>
      </c>
      <c r="K59" s="17" t="s">
        <v>262</v>
      </c>
      <c r="L59" s="17" t="s">
        <v>262</v>
      </c>
      <c r="M59" s="17" t="s">
        <v>262</v>
      </c>
      <c r="N59" s="17" t="s">
        <v>262</v>
      </c>
      <c r="O59" s="17" t="s">
        <v>262</v>
      </c>
      <c r="P59" s="17" t="s">
        <v>262</v>
      </c>
      <c r="Q59" s="17" t="s">
        <v>262</v>
      </c>
      <c r="R59" s="17" t="s">
        <v>262</v>
      </c>
      <c r="S59" s="3"/>
      <c r="T59" s="2">
        <v>37</v>
      </c>
    </row>
    <row r="60" spans="1:20" ht="15.75" thickBot="1" x14ac:dyDescent="0.3">
      <c r="A60" s="15">
        <f>Indicadores!A37</f>
        <v>37</v>
      </c>
      <c r="B60" s="9" t="str">
        <f>Indicadores!B37</f>
        <v>Clientes</v>
      </c>
      <c r="C60" s="15" t="str">
        <f t="shared" si="4"/>
        <v>Operaciones</v>
      </c>
      <c r="D60" s="15" t="str">
        <f t="shared" si="5"/>
        <v>Garantizar la calidad de servicio</v>
      </c>
      <c r="E60" s="15" t="str">
        <f t="shared" si="6"/>
        <v>Cantidad de expedientes con errores = 0</v>
      </c>
      <c r="F60" s="15" t="str">
        <f t="shared" si="7"/>
        <v>Unidad</v>
      </c>
      <c r="G60" s="17" t="s">
        <v>262</v>
      </c>
      <c r="H60" s="17" t="s">
        <v>262</v>
      </c>
      <c r="I60" s="17" t="s">
        <v>262</v>
      </c>
      <c r="J60" s="17" t="s">
        <v>262</v>
      </c>
      <c r="K60" s="17" t="s">
        <v>262</v>
      </c>
      <c r="L60" s="17" t="s">
        <v>262</v>
      </c>
      <c r="M60" s="17" t="s">
        <v>262</v>
      </c>
      <c r="N60" s="17" t="s">
        <v>262</v>
      </c>
      <c r="O60" s="17" t="s">
        <v>262</v>
      </c>
      <c r="P60" s="17" t="s">
        <v>262</v>
      </c>
      <c r="Q60" s="17" t="s">
        <v>262</v>
      </c>
      <c r="R60" s="17" t="s">
        <v>262</v>
      </c>
      <c r="S60" s="3"/>
      <c r="T60" s="2">
        <v>38</v>
      </c>
    </row>
    <row r="61" spans="1:20" ht="15.75" thickBot="1" x14ac:dyDescent="0.3">
      <c r="A61" s="15">
        <f>Indicadores!A49</f>
        <v>50</v>
      </c>
      <c r="B61" s="1" t="str">
        <f>Indicadores!B49</f>
        <v>Procesos</v>
      </c>
      <c r="C61" s="15" t="str">
        <f t="shared" si="4"/>
        <v>Infraestructura</v>
      </c>
      <c r="D61" s="15" t="str">
        <f t="shared" si="5"/>
        <v>Incrementar la Productividad del empleado Banco Activo</v>
      </c>
      <c r="E61" s="15" t="str">
        <f t="shared" si="6"/>
        <v>Eficacia en la atención de Fallas atendidas a tiempo</v>
      </c>
      <c r="F61" s="15" t="str">
        <f t="shared" si="7"/>
        <v>Unidad</v>
      </c>
      <c r="G61" s="17" t="s">
        <v>262</v>
      </c>
      <c r="H61" s="17" t="s">
        <v>262</v>
      </c>
      <c r="I61" s="17" t="s">
        <v>262</v>
      </c>
      <c r="J61" s="17" t="s">
        <v>262</v>
      </c>
      <c r="K61" s="17" t="s">
        <v>262</v>
      </c>
      <c r="L61" s="17" t="s">
        <v>262</v>
      </c>
      <c r="M61" s="17" t="s">
        <v>262</v>
      </c>
      <c r="N61" s="17" t="s">
        <v>262</v>
      </c>
      <c r="O61" s="17" t="s">
        <v>262</v>
      </c>
      <c r="P61" s="17" t="s">
        <v>262</v>
      </c>
      <c r="Q61" s="17" t="s">
        <v>262</v>
      </c>
      <c r="R61" s="17" t="s">
        <v>262</v>
      </c>
      <c r="S61" s="3"/>
      <c r="T61" s="2">
        <v>51</v>
      </c>
    </row>
    <row r="62" spans="1:20" ht="15.75" thickBot="1" x14ac:dyDescent="0.3">
      <c r="A62" s="15">
        <f>Indicadores!A50</f>
        <v>51</v>
      </c>
      <c r="B62" s="1" t="str">
        <f>Indicadores!B50</f>
        <v>Procesos</v>
      </c>
      <c r="C62" s="15" t="str">
        <f t="shared" si="4"/>
        <v>Operaciones</v>
      </c>
      <c r="D62" s="15" t="str">
        <f t="shared" si="5"/>
        <v>Detectar Procesos Estratégicos y reducir su tiempo de respuesta</v>
      </c>
      <c r="E62" s="15" t="str">
        <f t="shared" si="6"/>
        <v>Creación del Manual de Procesos Internos Banco Activo</v>
      </c>
      <c r="F62" s="15" t="str">
        <f t="shared" si="7"/>
        <v>Unidad</v>
      </c>
      <c r="G62" s="17" t="s">
        <v>262</v>
      </c>
      <c r="H62" s="17" t="s">
        <v>262</v>
      </c>
      <c r="I62" s="17" t="s">
        <v>262</v>
      </c>
      <c r="J62" s="17" t="s">
        <v>262</v>
      </c>
      <c r="K62" s="17" t="s">
        <v>262</v>
      </c>
      <c r="L62" s="17" t="s">
        <v>262</v>
      </c>
      <c r="M62" s="17" t="s">
        <v>262</v>
      </c>
      <c r="N62" s="17" t="s">
        <v>262</v>
      </c>
      <c r="O62" s="17" t="s">
        <v>262</v>
      </c>
      <c r="P62" s="17" t="s">
        <v>262</v>
      </c>
      <c r="Q62" s="17" t="s">
        <v>262</v>
      </c>
      <c r="R62" s="17" t="s">
        <v>262</v>
      </c>
      <c r="S62" s="3"/>
      <c r="T62" s="2">
        <v>52</v>
      </c>
    </row>
    <row r="63" spans="1:20" ht="15.75" thickBot="1" x14ac:dyDescent="0.3">
      <c r="A63" s="15">
        <f>Indicadores!A67</f>
        <v>69</v>
      </c>
      <c r="B63" s="1" t="str">
        <f>Indicadores!B67</f>
        <v>Aprendizaje y Crecimiento</v>
      </c>
      <c r="C63" s="15" t="str">
        <f t="shared" si="4"/>
        <v>Infraestructura</v>
      </c>
      <c r="D63" s="15" t="str">
        <f t="shared" si="5"/>
        <v>Generar la mayor satisfacción posible</v>
      </c>
      <c r="E63" s="15" t="str">
        <f t="shared" si="6"/>
        <v>Satisfacción del cliente interno por encima de la meta establecida</v>
      </c>
      <c r="F63" s="15" t="str">
        <f t="shared" si="7"/>
        <v>%</v>
      </c>
      <c r="G63" s="17" t="s">
        <v>262</v>
      </c>
      <c r="H63" s="17" t="s">
        <v>262</v>
      </c>
      <c r="I63" s="17" t="s">
        <v>262</v>
      </c>
      <c r="J63" s="17" t="s">
        <v>262</v>
      </c>
      <c r="K63" s="17" t="s">
        <v>262</v>
      </c>
      <c r="L63" s="17" t="s">
        <v>262</v>
      </c>
      <c r="M63" s="17" t="s">
        <v>262</v>
      </c>
      <c r="N63" s="17" t="s">
        <v>262</v>
      </c>
      <c r="O63" s="17" t="s">
        <v>262</v>
      </c>
      <c r="P63" s="17" t="s">
        <v>262</v>
      </c>
      <c r="Q63" s="17" t="s">
        <v>262</v>
      </c>
      <c r="R63" s="17" t="s">
        <v>262</v>
      </c>
      <c r="S63" s="3"/>
      <c r="T63" s="2">
        <v>70</v>
      </c>
    </row>
    <row r="64" spans="1:20" ht="15.75" thickBot="1" x14ac:dyDescent="0.3">
      <c r="A64" s="15">
        <f>Indicadores!A68</f>
        <v>70</v>
      </c>
      <c r="B64" s="1" t="str">
        <f>Indicadores!B68</f>
        <v>Aprendizaje y Crecimiento</v>
      </c>
      <c r="C64" s="15" t="str">
        <f t="shared" si="4"/>
        <v>Operaciones</v>
      </c>
      <c r="D64" s="15" t="str">
        <f t="shared" si="5"/>
        <v>Generar capacidad tecnológica</v>
      </c>
      <c r="E64" s="15" t="str">
        <f t="shared" si="6"/>
        <v>Cumplimiento de la disponibilidad de servicios de TI</v>
      </c>
      <c r="F64" s="15" t="str">
        <f t="shared" si="7"/>
        <v>%</v>
      </c>
      <c r="G64" s="17" t="s">
        <v>262</v>
      </c>
      <c r="H64" s="17" t="s">
        <v>262</v>
      </c>
      <c r="I64" s="17" t="s">
        <v>262</v>
      </c>
      <c r="J64" s="17" t="s">
        <v>262</v>
      </c>
      <c r="K64" s="17" t="s">
        <v>262</v>
      </c>
      <c r="L64" s="17" t="s">
        <v>262</v>
      </c>
      <c r="M64" s="17" t="s">
        <v>262</v>
      </c>
      <c r="N64" s="17" t="s">
        <v>262</v>
      </c>
      <c r="O64" s="17" t="s">
        <v>262</v>
      </c>
      <c r="P64" s="17" t="s">
        <v>262</v>
      </c>
      <c r="Q64" s="17" t="s">
        <v>262</v>
      </c>
      <c r="R64" s="17" t="s">
        <v>262</v>
      </c>
      <c r="S64" s="3"/>
      <c r="T64" s="2">
        <v>71</v>
      </c>
    </row>
    <row r="65" spans="1:20" ht="15.75" thickBot="1" x14ac:dyDescent="0.3">
      <c r="A65" s="15">
        <f>Indicadores!A27</f>
        <v>28</v>
      </c>
      <c r="B65" s="9" t="str">
        <f>Indicadores!B27</f>
        <v>Financiera</v>
      </c>
      <c r="C65" s="15" t="str">
        <f t="shared" ref="C65:C81" si="13">VLOOKUP($A65,Indicadores,5,0)</f>
        <v>Planificación Estratégica e Innovación</v>
      </c>
      <c r="D65" s="15" t="str">
        <f t="shared" ref="D65:D81" si="14">VLOOKUP($A65,Indicadores,3,0)</f>
        <v>Hacer Crecer la Rentabilidad</v>
      </c>
      <c r="E65" s="15" t="str">
        <f t="shared" ref="E65:E81" si="15">VLOOKUP($A65,Indicadores,4,0)</f>
        <v>Cumplimiento del Presupuesto del área</v>
      </c>
      <c r="F65" s="15" t="str">
        <f t="shared" ref="F65:F81" si="16">VLOOKUP($A65,Indicadores,7,0)</f>
        <v>Miles de Bs.</v>
      </c>
      <c r="G65" s="17">
        <v>271.66898249999997</v>
      </c>
      <c r="H65" s="17">
        <v>514.88031000000001</v>
      </c>
      <c r="I65" s="17">
        <v>68.560107500000001</v>
      </c>
      <c r="J65" s="17">
        <v>1351.394685</v>
      </c>
      <c r="K65" s="17">
        <v>394.98538999999994</v>
      </c>
      <c r="L65" s="17">
        <v>752.58642166666675</v>
      </c>
      <c r="M65" s="17">
        <v>75.257339999999999</v>
      </c>
      <c r="N65" s="17">
        <v>0</v>
      </c>
      <c r="O65" s="17">
        <v>0</v>
      </c>
      <c r="P65" s="17">
        <v>0</v>
      </c>
      <c r="Q65" s="17">
        <v>0</v>
      </c>
      <c r="R65" s="17">
        <v>0</v>
      </c>
      <c r="S65" s="3"/>
      <c r="T65" s="2">
        <v>28</v>
      </c>
    </row>
    <row r="66" spans="1:20" ht="15.75" thickBot="1" x14ac:dyDescent="0.3">
      <c r="A66" s="15">
        <f>Indicadores!A45</f>
        <v>46</v>
      </c>
      <c r="B66" s="1" t="str">
        <f>Indicadores!B45</f>
        <v>Clientes</v>
      </c>
      <c r="C66" s="15" t="str">
        <f t="shared" si="13"/>
        <v>Negocios</v>
      </c>
      <c r="D66" s="15" t="str">
        <f t="shared" si="14"/>
        <v>Garantizar la calidad de servicio</v>
      </c>
      <c r="E66" s="15" t="str">
        <f t="shared" si="15"/>
        <v>Satisfacción del cliente externo por encima de la meta establecida</v>
      </c>
      <c r="F66" s="15" t="str">
        <f t="shared" si="16"/>
        <v>%</v>
      </c>
      <c r="G66" s="17" t="s">
        <v>262</v>
      </c>
      <c r="H66" s="17" t="s">
        <v>262</v>
      </c>
      <c r="I66" s="17" t="s">
        <v>262</v>
      </c>
      <c r="J66" s="17" t="s">
        <v>262</v>
      </c>
      <c r="K66" s="17" t="s">
        <v>262</v>
      </c>
      <c r="L66" s="17" t="s">
        <v>262</v>
      </c>
      <c r="M66" s="17" t="s">
        <v>262</v>
      </c>
      <c r="N66" s="17" t="s">
        <v>262</v>
      </c>
      <c r="O66" s="17" t="s">
        <v>262</v>
      </c>
      <c r="P66" s="17" t="s">
        <v>262</v>
      </c>
      <c r="Q66" s="17" t="s">
        <v>262</v>
      </c>
      <c r="R66" s="17" t="s">
        <v>262</v>
      </c>
      <c r="S66" s="3"/>
      <c r="T66" s="2">
        <v>47</v>
      </c>
    </row>
    <row r="67" spans="1:20" ht="15.75" thickBot="1" x14ac:dyDescent="0.3">
      <c r="A67" s="15">
        <f>Indicadores!A59</f>
        <v>61</v>
      </c>
      <c r="B67" s="1" t="str">
        <f>Indicadores!B59</f>
        <v>Procesos</v>
      </c>
      <c r="C67" s="15" t="str">
        <f t="shared" si="13"/>
        <v>Crédito, Canales y Medios de Pago</v>
      </c>
      <c r="D67" s="15" t="str">
        <f t="shared" si="14"/>
        <v>Incrementar la Productividad del empleado Banco Activo</v>
      </c>
      <c r="E67" s="15" t="str">
        <f t="shared" si="15"/>
        <v>Calidad de los análisis de crédito</v>
      </c>
      <c r="F67" s="15" t="str">
        <f t="shared" si="16"/>
        <v>Unidad</v>
      </c>
      <c r="G67" s="17">
        <v>0</v>
      </c>
      <c r="H67" s="17">
        <v>163</v>
      </c>
      <c r="I67" s="17">
        <v>316</v>
      </c>
      <c r="J67" s="17">
        <v>212</v>
      </c>
      <c r="K67" s="17">
        <v>504</v>
      </c>
      <c r="L67" s="17">
        <v>356</v>
      </c>
      <c r="M67" s="17" t="s">
        <v>262</v>
      </c>
      <c r="N67" s="17" t="s">
        <v>262</v>
      </c>
      <c r="O67" s="17" t="s">
        <v>262</v>
      </c>
      <c r="P67" s="17" t="s">
        <v>262</v>
      </c>
      <c r="Q67" s="17" t="s">
        <v>262</v>
      </c>
      <c r="R67" s="17" t="s">
        <v>262</v>
      </c>
      <c r="S67" s="3"/>
      <c r="T67" s="2">
        <v>62</v>
      </c>
    </row>
    <row r="68" spans="1:20" ht="15.75" thickBot="1" x14ac:dyDescent="0.3">
      <c r="A68" s="15">
        <f>Indicadores!A60</f>
        <v>62</v>
      </c>
      <c r="B68" s="1" t="str">
        <f>Indicadores!B60</f>
        <v>Procesos</v>
      </c>
      <c r="C68" s="15" t="str">
        <f t="shared" si="13"/>
        <v>Planificación Estratégica e Innovación</v>
      </c>
      <c r="D68" s="15" t="str">
        <f t="shared" si="14"/>
        <v>Incrementar la Productividad del empleado Banco Activo</v>
      </c>
      <c r="E68" s="15" t="str">
        <f t="shared" si="15"/>
        <v>Cumplimiento en los tiempos establecidos de los requerimientos de gestión de la demanda</v>
      </c>
      <c r="F68" s="15" t="str">
        <f t="shared" si="16"/>
        <v>Tiempo / Unidad</v>
      </c>
      <c r="G68" s="17" t="s">
        <v>262</v>
      </c>
      <c r="H68" s="17" t="s">
        <v>262</v>
      </c>
      <c r="I68" s="17" t="s">
        <v>262</v>
      </c>
      <c r="J68" s="17" t="s">
        <v>262</v>
      </c>
      <c r="K68" s="17" t="s">
        <v>262</v>
      </c>
      <c r="L68" s="17" t="s">
        <v>262</v>
      </c>
      <c r="M68" s="17" t="s">
        <v>262</v>
      </c>
      <c r="N68" s="17" t="s">
        <v>262</v>
      </c>
      <c r="O68" s="17" t="s">
        <v>262</v>
      </c>
      <c r="P68" s="17" t="s">
        <v>262</v>
      </c>
      <c r="Q68" s="17" t="s">
        <v>262</v>
      </c>
      <c r="R68" s="17" t="s">
        <v>262</v>
      </c>
      <c r="S68" s="3"/>
      <c r="T68" s="2">
        <v>63</v>
      </c>
    </row>
    <row r="69" spans="1:20" ht="15.75" thickBot="1" x14ac:dyDescent="0.3">
      <c r="A69" s="15">
        <f>Indicadores!A62</f>
        <v>64</v>
      </c>
      <c r="B69" s="1" t="str">
        <f>Indicadores!B62</f>
        <v>Procesos</v>
      </c>
      <c r="C69" s="15" t="str">
        <f t="shared" si="13"/>
        <v>UAIR</v>
      </c>
      <c r="D69" s="15" t="str">
        <f t="shared" si="14"/>
        <v>Detectar Procesos Estratégicos y reducir su tiempo de respuesta</v>
      </c>
      <c r="E69" s="15" t="str">
        <f t="shared" si="15"/>
        <v>Entrega de reportes de riesgo de mercado y de liquidez</v>
      </c>
      <c r="F69" s="15" t="str">
        <f t="shared" si="16"/>
        <v>Unidad</v>
      </c>
      <c r="G69" s="17" t="s">
        <v>262</v>
      </c>
      <c r="H69" s="17" t="s">
        <v>262</v>
      </c>
      <c r="I69" s="17" t="s">
        <v>262</v>
      </c>
      <c r="J69" s="17" t="s">
        <v>262</v>
      </c>
      <c r="K69" s="17" t="s">
        <v>262</v>
      </c>
      <c r="L69" s="17" t="s">
        <v>262</v>
      </c>
      <c r="M69" s="17" t="s">
        <v>262</v>
      </c>
      <c r="N69" s="17" t="s">
        <v>262</v>
      </c>
      <c r="O69" s="17" t="s">
        <v>262</v>
      </c>
      <c r="P69" s="17" t="s">
        <v>262</v>
      </c>
      <c r="Q69" s="17" t="s">
        <v>262</v>
      </c>
      <c r="R69" s="17" t="s">
        <v>262</v>
      </c>
      <c r="S69" s="3"/>
      <c r="T69" s="2">
        <v>65</v>
      </c>
    </row>
    <row r="70" spans="1:20" ht="15.75" thickBot="1" x14ac:dyDescent="0.3">
      <c r="A70" s="15">
        <f>Indicadores!A74</f>
        <v>76</v>
      </c>
      <c r="B70" s="1" t="str">
        <f>Indicadores!B74</f>
        <v>Aprendizaje y Crecimiento</v>
      </c>
      <c r="C70" s="15" t="str">
        <f t="shared" si="13"/>
        <v>Negocios</v>
      </c>
      <c r="D70" s="15" t="str">
        <f t="shared" si="14"/>
        <v>Generar la mayor satisfacción posible</v>
      </c>
      <c r="E70" s="15" t="str">
        <f t="shared" si="15"/>
        <v>Satisfacción del cliente interno por encima de la meta establecida</v>
      </c>
      <c r="F70" s="15" t="str">
        <f t="shared" si="16"/>
        <v>%</v>
      </c>
      <c r="G70" s="17" t="s">
        <v>262</v>
      </c>
      <c r="H70" s="17" t="s">
        <v>262</v>
      </c>
      <c r="I70" s="17" t="s">
        <v>262</v>
      </c>
      <c r="J70" s="17" t="s">
        <v>262</v>
      </c>
      <c r="K70" s="17" t="s">
        <v>262</v>
      </c>
      <c r="L70" s="17" t="s">
        <v>262</v>
      </c>
      <c r="M70" s="17" t="s">
        <v>262</v>
      </c>
      <c r="N70" s="17" t="s">
        <v>262</v>
      </c>
      <c r="O70" s="17" t="s">
        <v>262</v>
      </c>
      <c r="P70" s="17" t="s">
        <v>262</v>
      </c>
      <c r="Q70" s="17" t="s">
        <v>262</v>
      </c>
      <c r="R70" s="17" t="s">
        <v>262</v>
      </c>
      <c r="S70" s="3"/>
      <c r="T70" s="2">
        <v>77</v>
      </c>
    </row>
    <row r="71" spans="1:20" ht="15.75" thickBot="1" x14ac:dyDescent="0.3">
      <c r="A71" s="15">
        <f>Indicadores!A75</f>
        <v>77</v>
      </c>
      <c r="B71" s="1" t="str">
        <f>Indicadores!B75</f>
        <v>Aprendizaje y Crecimiento</v>
      </c>
      <c r="C71" s="15" t="str">
        <f t="shared" si="13"/>
        <v>Planificación Estratégica e Innovación</v>
      </c>
      <c r="D71" s="15" t="str">
        <f t="shared" si="14"/>
        <v>Generar la mayor satisfacción posible</v>
      </c>
      <c r="E71" s="15" t="str">
        <f t="shared" si="15"/>
        <v>Satisfacción del cliente interno por encima de la meta establecida</v>
      </c>
      <c r="F71" s="15" t="str">
        <f t="shared" si="16"/>
        <v>%</v>
      </c>
      <c r="G71" s="17" t="s">
        <v>262</v>
      </c>
      <c r="H71" s="17" t="s">
        <v>262</v>
      </c>
      <c r="I71" s="17" t="s">
        <v>262</v>
      </c>
      <c r="J71" s="17" t="s">
        <v>262</v>
      </c>
      <c r="K71" s="17" t="s">
        <v>262</v>
      </c>
      <c r="L71" s="17" t="s">
        <v>262</v>
      </c>
      <c r="M71" s="17" t="s">
        <v>262</v>
      </c>
      <c r="N71" s="17" t="s">
        <v>262</v>
      </c>
      <c r="O71" s="17" t="s">
        <v>262</v>
      </c>
      <c r="P71" s="17" t="s">
        <v>262</v>
      </c>
      <c r="Q71" s="17" t="s">
        <v>262</v>
      </c>
      <c r="R71" s="17" t="s">
        <v>262</v>
      </c>
      <c r="S71" s="3"/>
      <c r="T71" s="2">
        <v>78</v>
      </c>
    </row>
    <row r="72" spans="1:20" ht="15.75" thickBot="1" x14ac:dyDescent="0.3">
      <c r="A72" s="15">
        <f>Indicadores!A6</f>
        <v>5</v>
      </c>
      <c r="B72" s="12" t="str">
        <f>Indicadores!B6</f>
        <v>Financiera</v>
      </c>
      <c r="C72" s="15" t="str">
        <f t="shared" si="13"/>
        <v>Seguridad</v>
      </c>
      <c r="D72" s="15" t="str">
        <f t="shared" si="14"/>
        <v>Hacer Crecer la Rentabilidad</v>
      </c>
      <c r="E72" s="15" t="str">
        <f t="shared" si="15"/>
        <v>Cumplimiento del Presupuesto del área</v>
      </c>
      <c r="F72" s="15" t="str">
        <f t="shared" si="16"/>
        <v>Miles de Bs.</v>
      </c>
      <c r="G72" s="17">
        <v>4848.1687066666664</v>
      </c>
      <c r="H72" s="17">
        <v>2652.9139508333328</v>
      </c>
      <c r="I72" s="17">
        <v>1439.1862091666665</v>
      </c>
      <c r="J72" s="17">
        <v>5214.9930566666662</v>
      </c>
      <c r="K72" s="17">
        <v>4346.740665833333</v>
      </c>
      <c r="L72" s="17">
        <v>6668.956986666667</v>
      </c>
      <c r="M72" s="17">
        <v>12057.0908225</v>
      </c>
      <c r="N72" s="17">
        <v>0</v>
      </c>
      <c r="O72" s="17">
        <v>0</v>
      </c>
      <c r="P72" s="17">
        <v>0</v>
      </c>
      <c r="Q72" s="17">
        <v>0</v>
      </c>
      <c r="R72" s="17">
        <v>0</v>
      </c>
      <c r="S72" s="3"/>
      <c r="T72" s="2">
        <v>5</v>
      </c>
    </row>
    <row r="73" spans="1:20" ht="15.75" thickBot="1" x14ac:dyDescent="0.3">
      <c r="A73" s="15">
        <f>Indicadores!A38</f>
        <v>38</v>
      </c>
      <c r="B73" s="9" t="str">
        <f>Indicadores!B38</f>
        <v>Clientes</v>
      </c>
      <c r="C73" s="15" t="str">
        <f t="shared" si="13"/>
        <v>Operaciones</v>
      </c>
      <c r="D73" s="15" t="str">
        <f t="shared" si="14"/>
        <v>Garantizar la calidad de servicio</v>
      </c>
      <c r="E73" s="15" t="str">
        <f t="shared" si="15"/>
        <v>Cumplimiento de la meta estimada de la mejora mínima estimada de cliente externo</v>
      </c>
      <c r="F73" s="15" t="str">
        <f t="shared" si="16"/>
        <v>%</v>
      </c>
      <c r="G73" s="17" t="s">
        <v>262</v>
      </c>
      <c r="H73" s="17" t="s">
        <v>262</v>
      </c>
      <c r="I73" s="17" t="s">
        <v>262</v>
      </c>
      <c r="J73" s="17" t="s">
        <v>262</v>
      </c>
      <c r="K73" s="17" t="s">
        <v>262</v>
      </c>
      <c r="L73" s="17" t="s">
        <v>262</v>
      </c>
      <c r="M73" s="17" t="s">
        <v>262</v>
      </c>
      <c r="N73" s="17" t="s">
        <v>262</v>
      </c>
      <c r="O73" s="17" t="s">
        <v>262</v>
      </c>
      <c r="P73" s="17" t="s">
        <v>262</v>
      </c>
      <c r="Q73" s="17" t="s">
        <v>262</v>
      </c>
      <c r="R73" s="17" t="s">
        <v>262</v>
      </c>
      <c r="S73" s="3"/>
      <c r="T73" s="2">
        <v>39</v>
      </c>
    </row>
    <row r="74" spans="1:20" ht="15.75" thickBot="1" x14ac:dyDescent="0.3">
      <c r="A74" s="15">
        <f>Indicadores!A51</f>
        <v>52</v>
      </c>
      <c r="B74" s="1" t="str">
        <f>Indicadores!B51</f>
        <v>Procesos</v>
      </c>
      <c r="C74" s="15" t="str">
        <f t="shared" si="13"/>
        <v>Operaciones</v>
      </c>
      <c r="D74" s="15" t="str">
        <f t="shared" si="14"/>
        <v>Detectar Procesos Estratégicos y reducir su tiempo de respuesta</v>
      </c>
      <c r="E74" s="15" t="str">
        <f t="shared" si="15"/>
        <v>Disminución de tiempos de respuestas clientes externos</v>
      </c>
      <c r="F74" s="15" t="str">
        <f t="shared" si="16"/>
        <v>Tiempo / Unidad</v>
      </c>
      <c r="G74" s="17" t="s">
        <v>262</v>
      </c>
      <c r="H74" s="17" t="s">
        <v>262</v>
      </c>
      <c r="I74" s="17" t="s">
        <v>262</v>
      </c>
      <c r="J74" s="17" t="s">
        <v>262</v>
      </c>
      <c r="K74" s="17" t="s">
        <v>262</v>
      </c>
      <c r="L74" s="17" t="s">
        <v>262</v>
      </c>
      <c r="M74" s="17" t="s">
        <v>262</v>
      </c>
      <c r="N74" s="17" t="s">
        <v>262</v>
      </c>
      <c r="O74" s="17" t="s">
        <v>262</v>
      </c>
      <c r="P74" s="17" t="s">
        <v>262</v>
      </c>
      <c r="Q74" s="17" t="s">
        <v>262</v>
      </c>
      <c r="R74" s="17" t="s">
        <v>262</v>
      </c>
      <c r="S74" s="3"/>
      <c r="T74" s="2">
        <v>53</v>
      </c>
    </row>
    <row r="75" spans="1:20" ht="15.75" thickBot="1" x14ac:dyDescent="0.3">
      <c r="A75" s="15">
        <f>Indicadores!A28</f>
        <v>29</v>
      </c>
      <c r="B75" s="9" t="str">
        <f>Indicadores!B28</f>
        <v>Financiera</v>
      </c>
      <c r="C75" s="15" t="str">
        <f t="shared" si="13"/>
        <v>UAIR</v>
      </c>
      <c r="D75" s="15" t="str">
        <f t="shared" si="14"/>
        <v>Hacer Crecer la Rentabilidad</v>
      </c>
      <c r="E75" s="15" t="str">
        <f t="shared" si="15"/>
        <v>Cumplimiento del Presupuesto del área</v>
      </c>
      <c r="F75" s="15" t="str">
        <f t="shared" si="16"/>
        <v>Miles de Bs.</v>
      </c>
      <c r="G75" s="17">
        <v>23.518299166666669</v>
      </c>
      <c r="H75" s="17">
        <v>610.2106275000001</v>
      </c>
      <c r="I75" s="17">
        <v>36.735364999999994</v>
      </c>
      <c r="J75" s="17">
        <v>5.5395024999999993</v>
      </c>
      <c r="K75" s="17">
        <v>53.095101666666665</v>
      </c>
      <c r="L75" s="17">
        <v>82.858400833333334</v>
      </c>
      <c r="M75" s="17">
        <v>152.03268750000001</v>
      </c>
      <c r="N75" s="17">
        <v>0</v>
      </c>
      <c r="O75" s="17">
        <v>0</v>
      </c>
      <c r="P75" s="17">
        <v>0</v>
      </c>
      <c r="Q75" s="17">
        <v>0</v>
      </c>
      <c r="R75" s="17">
        <v>0</v>
      </c>
      <c r="S75" s="3"/>
      <c r="T75" s="2">
        <v>29</v>
      </c>
    </row>
    <row r="76" spans="1:20" ht="15.75" thickBot="1" x14ac:dyDescent="0.3">
      <c r="A76" s="15">
        <f>Indicadores!A29</f>
        <v>30</v>
      </c>
      <c r="B76" s="9" t="str">
        <f>Indicadores!B29</f>
        <v>Financiera</v>
      </c>
      <c r="C76" s="15" t="str">
        <f t="shared" si="13"/>
        <v>UAIR</v>
      </c>
      <c r="D76" s="15" t="str">
        <f t="shared" si="14"/>
        <v>Mayor Eficiencia Financiera</v>
      </c>
      <c r="E76" s="15" t="str">
        <f t="shared" si="15"/>
        <v>Cumplimiento del Rendimiento de la Cartera de Crédito Presupuestada</v>
      </c>
      <c r="F76" s="15" t="str">
        <f t="shared" si="16"/>
        <v>%</v>
      </c>
      <c r="G76" s="35">
        <f>+G50</f>
        <v>0.28326174249173824</v>
      </c>
      <c r="H76" s="35">
        <f t="shared" ref="H76:R76" si="17">+H50</f>
        <v>0.27531610437465714</v>
      </c>
      <c r="I76" s="35">
        <f t="shared" si="17"/>
        <v>0.2835053133895204</v>
      </c>
      <c r="J76" s="35">
        <f t="shared" si="17"/>
        <v>0.28129379823835027</v>
      </c>
      <c r="K76" s="35">
        <f t="shared" si="17"/>
        <v>0.28997627669160136</v>
      </c>
      <c r="L76" s="35">
        <f t="shared" si="17"/>
        <v>0.29588378310727254</v>
      </c>
      <c r="M76" s="35">
        <f t="shared" si="17"/>
        <v>0.38115827329027108</v>
      </c>
      <c r="N76" s="35" t="str">
        <f t="shared" si="17"/>
        <v/>
      </c>
      <c r="O76" s="35" t="str">
        <f t="shared" si="17"/>
        <v/>
      </c>
      <c r="P76" s="35" t="str">
        <f t="shared" si="17"/>
        <v/>
      </c>
      <c r="Q76" s="35" t="str">
        <f t="shared" si="17"/>
        <v/>
      </c>
      <c r="R76" s="35" t="str">
        <f t="shared" si="17"/>
        <v/>
      </c>
      <c r="S76" s="3"/>
      <c r="T76" s="2">
        <v>30</v>
      </c>
    </row>
    <row r="77" spans="1:20" ht="15.75" thickBot="1" x14ac:dyDescent="0.3">
      <c r="A77" s="15">
        <f>Indicadores!A30</f>
        <v>31</v>
      </c>
      <c r="B77" s="9" t="str">
        <f>Indicadores!B30</f>
        <v>Financiera</v>
      </c>
      <c r="C77" s="15" t="str">
        <f t="shared" si="13"/>
        <v>UAIR</v>
      </c>
      <c r="D77" s="15" t="str">
        <f t="shared" si="14"/>
        <v>Mayor Eficiencia Financiera</v>
      </c>
      <c r="E77" s="15" t="str">
        <f t="shared" si="15"/>
        <v>Cumplir con la morosidad presupuestada</v>
      </c>
      <c r="F77" s="15" t="str">
        <f t="shared" si="16"/>
        <v>%</v>
      </c>
      <c r="G77" s="35">
        <f>+G51</f>
        <v>5.1958280721504874E-3</v>
      </c>
      <c r="H77" s="35">
        <f t="shared" ref="H77:R77" si="18">+H51</f>
        <v>5.0081118749964399E-3</v>
      </c>
      <c r="I77" s="35">
        <f t="shared" si="18"/>
        <v>4.5546202988413897E-3</v>
      </c>
      <c r="J77" s="35">
        <f t="shared" si="18"/>
        <v>4.3414404560106765E-3</v>
      </c>
      <c r="K77" s="35">
        <f t="shared" si="18"/>
        <v>3.5430694762484767E-3</v>
      </c>
      <c r="L77" s="35">
        <f t="shared" si="18"/>
        <v>2.0217182030078246E-3</v>
      </c>
      <c r="M77" s="35">
        <f t="shared" si="18"/>
        <v>1.6178882573983954E-3</v>
      </c>
      <c r="N77" s="35" t="str">
        <f t="shared" si="18"/>
        <v/>
      </c>
      <c r="O77" s="35" t="str">
        <f t="shared" si="18"/>
        <v/>
      </c>
      <c r="P77" s="35" t="str">
        <f t="shared" si="18"/>
        <v/>
      </c>
      <c r="Q77" s="35" t="str">
        <f t="shared" si="18"/>
        <v/>
      </c>
      <c r="R77" s="35" t="str">
        <f t="shared" si="18"/>
        <v/>
      </c>
      <c r="S77" s="3"/>
      <c r="T77" s="2">
        <v>31</v>
      </c>
    </row>
    <row r="78" spans="1:20" ht="15.75" thickBot="1" x14ac:dyDescent="0.3">
      <c r="A78" s="15">
        <f>Indicadores!A46</f>
        <v>47</v>
      </c>
      <c r="B78" s="1" t="str">
        <f>Indicadores!B46</f>
        <v>Clientes</v>
      </c>
      <c r="C78" s="15" t="str">
        <f t="shared" si="13"/>
        <v>Planificación Estratégica e Innovación</v>
      </c>
      <c r="D78" s="15" t="str">
        <f t="shared" si="14"/>
        <v>Garantizar la calidad de servicio</v>
      </c>
      <c r="E78" s="15" t="str">
        <f t="shared" si="15"/>
        <v>Satisfacción del cliente externo por encima de la meta establecida en aceptación de productos</v>
      </c>
      <c r="F78" s="15" t="str">
        <f t="shared" si="16"/>
        <v>%</v>
      </c>
      <c r="G78" s="17" t="s">
        <v>262</v>
      </c>
      <c r="H78" s="17" t="s">
        <v>262</v>
      </c>
      <c r="I78" s="17" t="s">
        <v>262</v>
      </c>
      <c r="J78" s="17" t="s">
        <v>262</v>
      </c>
      <c r="K78" s="17" t="s">
        <v>262</v>
      </c>
      <c r="L78" s="17" t="s">
        <v>262</v>
      </c>
      <c r="M78" s="17" t="s">
        <v>262</v>
      </c>
      <c r="N78" s="17" t="s">
        <v>262</v>
      </c>
      <c r="O78" s="17" t="s">
        <v>262</v>
      </c>
      <c r="P78" s="17" t="s">
        <v>262</v>
      </c>
      <c r="Q78" s="17" t="s">
        <v>262</v>
      </c>
      <c r="R78" s="17" t="s">
        <v>262</v>
      </c>
      <c r="S78" s="3"/>
      <c r="T78" s="2">
        <v>48</v>
      </c>
    </row>
    <row r="79" spans="1:20" ht="15.75" thickBot="1" x14ac:dyDescent="0.3">
      <c r="A79" s="15">
        <f>Indicadores!A61</f>
        <v>63</v>
      </c>
      <c r="B79" s="1" t="str">
        <f>Indicadores!B61</f>
        <v>Procesos</v>
      </c>
      <c r="C79" s="15" t="str">
        <f t="shared" si="13"/>
        <v>Planificación Estratégica e Innovación</v>
      </c>
      <c r="D79" s="15" t="str">
        <f t="shared" si="14"/>
        <v>Incrementar la Productividad del empleado Banco Activo</v>
      </c>
      <c r="E79" s="15" t="str">
        <f t="shared" si="15"/>
        <v>Productividad Trabajador Banco Activo vs. Competencia</v>
      </c>
      <c r="F79" s="15" t="str">
        <f t="shared" si="16"/>
        <v>Miles de Bs. / Persona</v>
      </c>
      <c r="G79" s="39">
        <v>0.13204887218045114</v>
      </c>
      <c r="H79" s="39">
        <v>0.14658559401309634</v>
      </c>
      <c r="I79" s="39">
        <v>0.35299625468164791</v>
      </c>
      <c r="J79" s="39">
        <v>0.15696798493408662</v>
      </c>
      <c r="K79" s="39">
        <v>0.30522317188983855</v>
      </c>
      <c r="L79" s="39">
        <v>0.5703842549203374</v>
      </c>
      <c r="M79" s="17" t="s">
        <v>262</v>
      </c>
      <c r="N79" s="17" t="s">
        <v>262</v>
      </c>
      <c r="O79" s="17" t="s">
        <v>262</v>
      </c>
      <c r="P79" s="17" t="s">
        <v>262</v>
      </c>
      <c r="Q79" s="17" t="s">
        <v>262</v>
      </c>
      <c r="R79" s="17" t="s">
        <v>262</v>
      </c>
      <c r="S79" s="3"/>
      <c r="T79" s="2">
        <v>64</v>
      </c>
    </row>
    <row r="80" spans="1:20" ht="15.75" thickBot="1" x14ac:dyDescent="0.3">
      <c r="A80" s="15">
        <f>Indicadores!A76</f>
        <v>78</v>
      </c>
      <c r="B80" s="1" t="str">
        <f>Indicadores!B76</f>
        <v>Aprendizaje y Crecimiento</v>
      </c>
      <c r="C80" s="15" t="str">
        <f t="shared" si="13"/>
        <v>Planificación Estratégica e Innovación</v>
      </c>
      <c r="D80" s="15" t="str">
        <f t="shared" si="14"/>
        <v>Mejorar la comunicación</v>
      </c>
      <c r="E80" s="15" t="str">
        <f t="shared" si="15"/>
        <v>Comunicaciones efectivas de seguimiento del plan estratégico</v>
      </c>
      <c r="F80" s="15" t="str">
        <f t="shared" si="16"/>
        <v>Unidad</v>
      </c>
      <c r="G80" s="17" t="s">
        <v>262</v>
      </c>
      <c r="H80" s="17" t="s">
        <v>262</v>
      </c>
      <c r="I80" s="17" t="s">
        <v>262</v>
      </c>
      <c r="J80" s="17" t="s">
        <v>262</v>
      </c>
      <c r="K80" s="17" t="s">
        <v>262</v>
      </c>
      <c r="L80" s="17" t="s">
        <v>262</v>
      </c>
      <c r="M80" s="17" t="s">
        <v>262</v>
      </c>
      <c r="N80" s="17" t="s">
        <v>262</v>
      </c>
      <c r="O80" s="17" t="s">
        <v>262</v>
      </c>
      <c r="P80" s="17" t="s">
        <v>262</v>
      </c>
      <c r="Q80" s="17" t="s">
        <v>262</v>
      </c>
      <c r="R80" s="17" t="s">
        <v>262</v>
      </c>
      <c r="S80" s="3"/>
      <c r="T80" s="2">
        <v>79</v>
      </c>
    </row>
    <row r="81" spans="1:20" ht="15.75" thickBot="1" x14ac:dyDescent="0.3">
      <c r="A81" s="15">
        <f>Indicadores!A79</f>
        <v>81</v>
      </c>
      <c r="B81" s="1" t="str">
        <f>Indicadores!B79</f>
        <v>Aprendizaje y Crecimiento</v>
      </c>
      <c r="C81" s="15" t="str">
        <f t="shared" si="13"/>
        <v>Capital Humano</v>
      </c>
      <c r="D81" s="15" t="str">
        <f t="shared" si="14"/>
        <v>Retener al personal</v>
      </c>
      <c r="E81" s="15" t="str">
        <f t="shared" si="15"/>
        <v>Cumplimiento del Headcount de Banco Activo</v>
      </c>
      <c r="F81" s="15" t="str">
        <f t="shared" si="16"/>
        <v>Unidad</v>
      </c>
      <c r="G81" s="17" t="s">
        <v>262</v>
      </c>
      <c r="H81" s="17" t="s">
        <v>262</v>
      </c>
      <c r="I81" s="17" t="s">
        <v>262</v>
      </c>
      <c r="J81" s="17" t="s">
        <v>262</v>
      </c>
      <c r="K81" s="17" t="s">
        <v>262</v>
      </c>
      <c r="L81" s="17" t="s">
        <v>262</v>
      </c>
      <c r="M81" s="17" t="s">
        <v>262</v>
      </c>
      <c r="N81" s="17" t="s">
        <v>262</v>
      </c>
      <c r="O81" s="17" t="s">
        <v>262</v>
      </c>
      <c r="P81" s="17" t="s">
        <v>262</v>
      </c>
      <c r="Q81" s="17" t="s">
        <v>262</v>
      </c>
      <c r="R81" s="17" t="s">
        <v>262</v>
      </c>
      <c r="S81" s="3"/>
      <c r="T81" s="2"/>
    </row>
    <row r="82" spans="1:20" x14ac:dyDescent="0.25"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1"/>
  <sheetViews>
    <sheetView showGridLines="0" showZeros="0" topLeftCell="D1" zoomScale="90" zoomScaleNormal="90" zoomScaleSheetLayoutView="70" workbookViewId="0">
      <pane ySplit="3" topLeftCell="A25" activePane="bottomLeft" state="frozen"/>
      <selection activeCell="C4" sqref="C4"/>
      <selection pane="bottomLeft" activeCell="G9" sqref="G9"/>
    </sheetView>
  </sheetViews>
  <sheetFormatPr baseColWidth="10" defaultRowHeight="15" x14ac:dyDescent="0.25"/>
  <cols>
    <col min="1" max="1" width="7.85546875" bestFit="1" customWidth="1"/>
    <col min="2" max="2" width="24.7109375" bestFit="1" customWidth="1"/>
    <col min="3" max="3" width="35.42578125" bestFit="1" customWidth="1"/>
    <col min="4" max="4" width="58.42578125" bestFit="1" customWidth="1"/>
    <col min="5" max="5" width="107.28515625" bestFit="1" customWidth="1"/>
    <col min="6" max="6" width="20.5703125" bestFit="1" customWidth="1"/>
    <col min="7" max="8" width="9.85546875" bestFit="1" customWidth="1"/>
    <col min="9" max="9" width="10.42578125" bestFit="1" customWidth="1"/>
    <col min="10" max="10" width="10" bestFit="1" customWidth="1"/>
    <col min="11" max="11" width="10.5703125" bestFit="1" customWidth="1"/>
    <col min="12" max="13" width="9.85546875" bestFit="1" customWidth="1"/>
    <col min="14" max="14" width="10.28515625" bestFit="1" customWidth="1"/>
    <col min="15" max="16" width="9.85546875" bestFit="1" customWidth="1"/>
    <col min="17" max="17" width="10.28515625" bestFit="1" customWidth="1"/>
    <col min="18" max="18" width="9.85546875" bestFit="1" customWidth="1"/>
    <col min="19" max="19" width="12.5703125" hidden="1" customWidth="1"/>
    <col min="20" max="20" width="6.7109375" hidden="1" customWidth="1"/>
  </cols>
  <sheetData>
    <row r="1" spans="1:20" ht="21" x14ac:dyDescent="0.3">
      <c r="C1" s="8"/>
      <c r="D1" s="8"/>
      <c r="E1" s="14" t="s">
        <v>10</v>
      </c>
    </row>
    <row r="2" spans="1:20" ht="16.5" thickBot="1" x14ac:dyDescent="0.3">
      <c r="E2" s="13" t="s">
        <v>39</v>
      </c>
    </row>
    <row r="3" spans="1:20" ht="15.75" thickBot="1" x14ac:dyDescent="0.3">
      <c r="A3" s="19" t="s">
        <v>234</v>
      </c>
      <c r="B3" s="19" t="s">
        <v>135</v>
      </c>
      <c r="C3" s="19" t="s">
        <v>41</v>
      </c>
      <c r="D3" s="19" t="s">
        <v>146</v>
      </c>
      <c r="E3" s="19" t="s">
        <v>10</v>
      </c>
      <c r="F3" s="19" t="s">
        <v>11</v>
      </c>
      <c r="G3" s="19" t="s">
        <v>12</v>
      </c>
      <c r="H3" s="19" t="s">
        <v>1</v>
      </c>
      <c r="I3" s="19" t="s">
        <v>2</v>
      </c>
      <c r="J3" s="19" t="s">
        <v>13</v>
      </c>
      <c r="K3" s="19" t="s">
        <v>3</v>
      </c>
      <c r="L3" s="19" t="s">
        <v>4</v>
      </c>
      <c r="M3" s="19" t="s">
        <v>5</v>
      </c>
      <c r="N3" s="19" t="s">
        <v>14</v>
      </c>
      <c r="O3" s="19" t="s">
        <v>6</v>
      </c>
      <c r="P3" s="19" t="s">
        <v>7</v>
      </c>
      <c r="Q3" s="19" t="s">
        <v>8</v>
      </c>
      <c r="R3" s="19" t="s">
        <v>15</v>
      </c>
      <c r="S3" s="19" t="s">
        <v>9</v>
      </c>
      <c r="T3" s="6"/>
    </row>
    <row r="4" spans="1:20" ht="15.75" thickBot="1" x14ac:dyDescent="0.3">
      <c r="A4" s="15">
        <f>Real!A4</f>
        <v>6</v>
      </c>
      <c r="B4" s="15" t="str">
        <f>Real!B4</f>
        <v>Financiera</v>
      </c>
      <c r="C4" s="15" t="str">
        <f>Real!C4</f>
        <v>Auditoría Interna</v>
      </c>
      <c r="D4" s="15" t="str">
        <f>Real!D4</f>
        <v>Hacer Crecer la Rentabilidad</v>
      </c>
      <c r="E4" s="15" t="str">
        <f>Real!E4</f>
        <v>Cumplimiento del Presupuesto del área</v>
      </c>
      <c r="F4" s="15" t="str">
        <f>Real!F4</f>
        <v>Miles de Bs.</v>
      </c>
      <c r="G4" s="17">
        <v>3007.6426850547377</v>
      </c>
      <c r="H4" s="17">
        <v>3007.6426850547377</v>
      </c>
      <c r="I4" s="17">
        <v>3007.6426850547377</v>
      </c>
      <c r="J4" s="17">
        <v>3007.6426850547377</v>
      </c>
      <c r="K4" s="17">
        <v>3007.6426850547377</v>
      </c>
      <c r="L4" s="17">
        <v>3007.6426850547377</v>
      </c>
      <c r="M4" s="17">
        <v>3007.6426850547377</v>
      </c>
      <c r="N4" s="17">
        <v>3007.6426850547377</v>
      </c>
      <c r="O4" s="17">
        <v>3007.6426850547377</v>
      </c>
      <c r="P4" s="17">
        <v>3007.6426850547377</v>
      </c>
      <c r="Q4" s="17">
        <v>3007.6426850547377</v>
      </c>
      <c r="R4" s="17">
        <v>3007.6426850547377</v>
      </c>
      <c r="S4" s="16">
        <f t="shared" ref="S4:S28" si="0">SUM(G4:R4)</f>
        <v>36091.712220656846</v>
      </c>
      <c r="T4" s="2">
        <v>1</v>
      </c>
    </row>
    <row r="5" spans="1:20" ht="15.75" thickBot="1" x14ac:dyDescent="0.3">
      <c r="A5" s="15">
        <f>Real!A5</f>
        <v>39</v>
      </c>
      <c r="B5" s="12" t="str">
        <f>Real!B5</f>
        <v>Clientes</v>
      </c>
      <c r="C5" s="15" t="str">
        <f>Real!C5</f>
        <v>Seguridad</v>
      </c>
      <c r="D5" s="15" t="str">
        <f>Real!D5</f>
        <v>Garantizar la calidad de servicio</v>
      </c>
      <c r="E5" s="15" t="str">
        <f>Real!E5</f>
        <v>Efectividad en la atención de clientes por parte de la gerencia de prevención de fraudes</v>
      </c>
      <c r="F5" s="15" t="str">
        <f>Real!F5</f>
        <v>Unidad</v>
      </c>
      <c r="G5" s="17" t="s">
        <v>262</v>
      </c>
      <c r="H5" s="17" t="s">
        <v>262</v>
      </c>
      <c r="I5" s="17" t="s">
        <v>262</v>
      </c>
      <c r="J5" s="17" t="s">
        <v>262</v>
      </c>
      <c r="K5" s="17" t="s">
        <v>262</v>
      </c>
      <c r="L5" s="17" t="s">
        <v>262</v>
      </c>
      <c r="M5" s="17" t="s">
        <v>262</v>
      </c>
      <c r="N5" s="17" t="s">
        <v>262</v>
      </c>
      <c r="O5" s="17" t="s">
        <v>262</v>
      </c>
      <c r="P5" s="17" t="s">
        <v>262</v>
      </c>
      <c r="Q5" s="17" t="s">
        <v>262</v>
      </c>
      <c r="R5" s="17" t="s">
        <v>262</v>
      </c>
      <c r="S5" s="3">
        <f t="shared" si="0"/>
        <v>0</v>
      </c>
      <c r="T5" s="2">
        <v>2</v>
      </c>
    </row>
    <row r="6" spans="1:20" ht="15.75" thickBot="1" x14ac:dyDescent="0.3">
      <c r="A6" s="15">
        <f>Real!A6</f>
        <v>54</v>
      </c>
      <c r="B6" s="12" t="str">
        <f>Real!B6</f>
        <v>Procesos</v>
      </c>
      <c r="C6" s="15" t="str">
        <f>Real!C6</f>
        <v>Seguridad</v>
      </c>
      <c r="D6" s="15" t="str">
        <f>Real!D6</f>
        <v>Incrementar la Productividad del empleado Banco Activo</v>
      </c>
      <c r="E6" s="15" t="str">
        <f>Real!E6</f>
        <v>Efectividad de atención de requerimientos del cliente interno por parte de la gerencia de Seguridad de la Información</v>
      </c>
      <c r="F6" s="15" t="str">
        <f>Real!F6</f>
        <v>Unidad</v>
      </c>
      <c r="G6" s="17" t="s">
        <v>262</v>
      </c>
      <c r="H6" s="17" t="s">
        <v>262</v>
      </c>
      <c r="I6" s="17" t="s">
        <v>262</v>
      </c>
      <c r="J6" s="17" t="s">
        <v>262</v>
      </c>
      <c r="K6" s="17" t="s">
        <v>262</v>
      </c>
      <c r="L6" s="17" t="s">
        <v>262</v>
      </c>
      <c r="M6" s="17" t="s">
        <v>262</v>
      </c>
      <c r="N6" s="17" t="s">
        <v>262</v>
      </c>
      <c r="O6" s="17" t="s">
        <v>262</v>
      </c>
      <c r="P6" s="17" t="s">
        <v>262</v>
      </c>
      <c r="Q6" s="17" t="s">
        <v>262</v>
      </c>
      <c r="R6" s="17" t="s">
        <v>262</v>
      </c>
      <c r="S6" s="3">
        <f t="shared" si="0"/>
        <v>0</v>
      </c>
      <c r="T6" s="2">
        <v>3</v>
      </c>
    </row>
    <row r="7" spans="1:20" ht="15.75" thickBot="1" x14ac:dyDescent="0.3">
      <c r="A7" s="15">
        <f>Real!A7</f>
        <v>71</v>
      </c>
      <c r="B7" s="12" t="str">
        <f>Real!B7</f>
        <v>Aprendizaje y Crecimiento</v>
      </c>
      <c r="C7" s="15" t="str">
        <f>Real!C7</f>
        <v>Operaciones</v>
      </c>
      <c r="D7" s="15" t="str">
        <f>Real!D7</f>
        <v>Generar la mayor satisfacción posible</v>
      </c>
      <c r="E7" s="15" t="str">
        <f>Real!E7</f>
        <v>Satisfacción del cliente interno por encima de la meta establecida</v>
      </c>
      <c r="F7" s="15" t="str">
        <f>Real!F7</f>
        <v>%</v>
      </c>
      <c r="G7" s="17" t="s">
        <v>262</v>
      </c>
      <c r="H7" s="17" t="s">
        <v>262</v>
      </c>
      <c r="I7" s="17" t="s">
        <v>262</v>
      </c>
      <c r="J7" s="17" t="s">
        <v>262</v>
      </c>
      <c r="K7" s="17" t="s">
        <v>262</v>
      </c>
      <c r="L7" s="17" t="s">
        <v>262</v>
      </c>
      <c r="M7" s="17" t="s">
        <v>262</v>
      </c>
      <c r="N7" s="17" t="s">
        <v>262</v>
      </c>
      <c r="O7" s="17" t="s">
        <v>262</v>
      </c>
      <c r="P7" s="17" t="s">
        <v>262</v>
      </c>
      <c r="Q7" s="17" t="s">
        <v>262</v>
      </c>
      <c r="R7" s="17" t="s">
        <v>262</v>
      </c>
      <c r="S7" s="3">
        <f t="shared" si="0"/>
        <v>0</v>
      </c>
      <c r="T7" s="2">
        <v>4</v>
      </c>
    </row>
    <row r="8" spans="1:20" ht="15.75" thickBot="1" x14ac:dyDescent="0.3">
      <c r="A8" s="15">
        <f>Real!A8</f>
        <v>1</v>
      </c>
      <c r="B8" s="12" t="str">
        <f>Real!B8</f>
        <v>Financiera</v>
      </c>
      <c r="C8" s="15" t="str">
        <f>Real!C8</f>
        <v>Capital Humano</v>
      </c>
      <c r="D8" s="15" t="str">
        <f>Real!D8</f>
        <v>Hacer Crecer la Rentabilidad</v>
      </c>
      <c r="E8" s="15" t="str">
        <f>Real!E8</f>
        <v>Cumplimiento del Presupuesto del área</v>
      </c>
      <c r="F8" s="15" t="str">
        <f>Real!F8</f>
        <v>Miles de Bs.</v>
      </c>
      <c r="G8" s="17">
        <v>57055.241589180085</v>
      </c>
      <c r="H8" s="17">
        <v>57055.241589180085</v>
      </c>
      <c r="I8" s="17">
        <v>57055.241589180085</v>
      </c>
      <c r="J8" s="17">
        <v>57055.241589180085</v>
      </c>
      <c r="K8" s="17">
        <v>57055.241589180085</v>
      </c>
      <c r="L8" s="17">
        <v>57055.241589180085</v>
      </c>
      <c r="M8" s="17">
        <v>57055.241589180085</v>
      </c>
      <c r="N8" s="17">
        <v>57055.241589180085</v>
      </c>
      <c r="O8" s="17">
        <v>57055.241589180085</v>
      </c>
      <c r="P8" s="17">
        <v>57055.241589180085</v>
      </c>
      <c r="Q8" s="17">
        <v>57055.241589180085</v>
      </c>
      <c r="R8" s="17">
        <v>57055.241589180085</v>
      </c>
      <c r="S8" s="3">
        <f t="shared" si="0"/>
        <v>684662.89907016105</v>
      </c>
      <c r="T8" s="2">
        <v>5</v>
      </c>
    </row>
    <row r="9" spans="1:20" ht="15.75" thickBot="1" x14ac:dyDescent="0.3">
      <c r="A9" s="15">
        <f>Real!A9</f>
        <v>2</v>
      </c>
      <c r="B9" s="12" t="str">
        <f>Real!B9</f>
        <v>Financiera</v>
      </c>
      <c r="C9" s="15" t="str">
        <f>Real!C9</f>
        <v>Capital Humano</v>
      </c>
      <c r="D9" s="15" t="str">
        <f>Real!D9</f>
        <v>Hacer Crecer la Rentabilidad</v>
      </c>
      <c r="E9" s="15" t="str">
        <f>Real!E9</f>
        <v>Cumplimiento del Resultado Neto</v>
      </c>
      <c r="F9" s="15" t="str">
        <f>Real!F9</f>
        <v>Bs.</v>
      </c>
      <c r="G9" s="17" t="s">
        <v>262</v>
      </c>
      <c r="H9" s="17" t="s">
        <v>262</v>
      </c>
      <c r="I9" s="17" t="s">
        <v>262</v>
      </c>
      <c r="J9" s="17" t="s">
        <v>262</v>
      </c>
      <c r="K9" s="17" t="s">
        <v>262</v>
      </c>
      <c r="L9" s="17" t="s">
        <v>262</v>
      </c>
      <c r="M9" s="17" t="s">
        <v>262</v>
      </c>
      <c r="N9" s="17" t="s">
        <v>262</v>
      </c>
      <c r="O9" s="17" t="s">
        <v>262</v>
      </c>
      <c r="P9" s="17" t="s">
        <v>262</v>
      </c>
      <c r="Q9" s="17" t="s">
        <v>262</v>
      </c>
      <c r="R9" s="17" t="s">
        <v>262</v>
      </c>
      <c r="S9" s="3">
        <f t="shared" si="0"/>
        <v>0</v>
      </c>
      <c r="T9" s="2">
        <v>6</v>
      </c>
    </row>
    <row r="10" spans="1:20" ht="15.75" thickBot="1" x14ac:dyDescent="0.3">
      <c r="A10" s="15">
        <f>Real!A10</f>
        <v>82</v>
      </c>
      <c r="B10" s="12" t="str">
        <f>Real!B10</f>
        <v>Financiera</v>
      </c>
      <c r="C10" s="15" t="str">
        <f>Real!C10</f>
        <v>Finanzas</v>
      </c>
      <c r="D10" s="15" t="str">
        <f>Real!D10</f>
        <v>Hacer Crecer la Rentabilidad</v>
      </c>
      <c r="E10" s="15" t="str">
        <f>Real!E10</f>
        <v>Cumplimiento del Presupuesto de la áreas</v>
      </c>
      <c r="F10" s="15" t="str">
        <f>Real!F10</f>
        <v>Miles de Bs.</v>
      </c>
      <c r="G10" s="17">
        <v>1257399.3985561617</v>
      </c>
      <c r="H10" s="17">
        <v>1257399.3985561617</v>
      </c>
      <c r="I10" s="17">
        <v>1257399.3985561617</v>
      </c>
      <c r="J10" s="17">
        <v>1257399.3985561617</v>
      </c>
      <c r="K10" s="17">
        <v>1257399.3985561617</v>
      </c>
      <c r="L10" s="17">
        <v>1257399.3985561617</v>
      </c>
      <c r="M10" s="17">
        <v>1257399.3985561617</v>
      </c>
      <c r="N10" s="17">
        <v>1257399.3985561617</v>
      </c>
      <c r="O10" s="17">
        <v>1257399.3985561617</v>
      </c>
      <c r="P10" s="17">
        <v>1257399.3985561617</v>
      </c>
      <c r="Q10" s="17">
        <v>1257399.3985561617</v>
      </c>
      <c r="R10" s="17">
        <v>1257399.3985561617</v>
      </c>
      <c r="S10" s="3"/>
      <c r="T10" s="2">
        <v>7</v>
      </c>
    </row>
    <row r="11" spans="1:20" ht="15.75" thickBot="1" x14ac:dyDescent="0.3">
      <c r="A11" s="15">
        <f>Real!A11</f>
        <v>32</v>
      </c>
      <c r="B11" s="12" t="str">
        <f>Real!B11</f>
        <v>Clientes</v>
      </c>
      <c r="C11" s="15" t="str">
        <f>Real!C11</f>
        <v>Capital Humano</v>
      </c>
      <c r="D11" s="15" t="str">
        <f>Real!D11</f>
        <v>Garantizar la calidad de servicio</v>
      </c>
      <c r="E11" s="15" t="str">
        <f>Real!E11</f>
        <v>Satisfacción del cliente externo por encima de la meta establecida</v>
      </c>
      <c r="F11" s="15" t="str">
        <f>Real!F11</f>
        <v>%</v>
      </c>
      <c r="G11" s="17" t="s">
        <v>262</v>
      </c>
      <c r="H11" s="17" t="s">
        <v>262</v>
      </c>
      <c r="I11" s="17" t="s">
        <v>262</v>
      </c>
      <c r="J11" s="17" t="s">
        <v>262</v>
      </c>
      <c r="K11" s="17" t="s">
        <v>262</v>
      </c>
      <c r="L11" s="17" t="s">
        <v>262</v>
      </c>
      <c r="M11" s="17" t="s">
        <v>262</v>
      </c>
      <c r="N11" s="17" t="s">
        <v>262</v>
      </c>
      <c r="O11" s="17" t="s">
        <v>262</v>
      </c>
      <c r="P11" s="17" t="s">
        <v>262</v>
      </c>
      <c r="Q11" s="17" t="s">
        <v>262</v>
      </c>
      <c r="R11" s="17" t="s">
        <v>262</v>
      </c>
      <c r="S11" s="3">
        <f t="shared" si="0"/>
        <v>0</v>
      </c>
      <c r="T11" s="2">
        <v>8</v>
      </c>
    </row>
    <row r="12" spans="1:20" ht="15.75" thickBot="1" x14ac:dyDescent="0.3">
      <c r="A12" s="15">
        <f>Real!A12</f>
        <v>48</v>
      </c>
      <c r="B12" s="12" t="str">
        <f>Real!B12</f>
        <v>Clientes</v>
      </c>
      <c r="C12" s="15" t="str">
        <f>Real!C12</f>
        <v>UAIR</v>
      </c>
      <c r="D12" s="15" t="str">
        <f>Real!D12</f>
        <v>Garantizar la calidad de servicio</v>
      </c>
      <c r="E12" s="15" t="str">
        <f>Real!E12</f>
        <v>Actualizaciones o modificaciones realizadas solicitadas a los planes contigencia</v>
      </c>
      <c r="F12" s="15" t="str">
        <f>Real!F12</f>
        <v>Unidad</v>
      </c>
      <c r="G12" s="17" t="s">
        <v>262</v>
      </c>
      <c r="H12" s="17" t="s">
        <v>262</v>
      </c>
      <c r="I12" s="17" t="s">
        <v>262</v>
      </c>
      <c r="J12" s="17" t="s">
        <v>262</v>
      </c>
      <c r="K12" s="17" t="s">
        <v>262</v>
      </c>
      <c r="L12" s="17" t="s">
        <v>262</v>
      </c>
      <c r="M12" s="17" t="s">
        <v>262</v>
      </c>
      <c r="N12" s="17" t="s">
        <v>262</v>
      </c>
      <c r="O12" s="17" t="s">
        <v>262</v>
      </c>
      <c r="P12" s="17" t="s">
        <v>262</v>
      </c>
      <c r="Q12" s="17" t="s">
        <v>262</v>
      </c>
      <c r="R12" s="17" t="s">
        <v>262</v>
      </c>
      <c r="S12" s="3">
        <f t="shared" si="0"/>
        <v>0</v>
      </c>
      <c r="T12" s="2">
        <v>9</v>
      </c>
    </row>
    <row r="13" spans="1:20" ht="15.75" thickBot="1" x14ac:dyDescent="0.3">
      <c r="A13" s="15">
        <f>Real!A13</f>
        <v>65</v>
      </c>
      <c r="B13" s="12" t="str">
        <f>Real!B13</f>
        <v>Procesos</v>
      </c>
      <c r="C13" s="15" t="str">
        <f>Real!C13</f>
        <v>Planificación Estratégica e Innovación</v>
      </c>
      <c r="D13" s="15" t="str">
        <f>Real!D13</f>
        <v>Desarrollar y culminar el portafolio de proyectos en un 100%</v>
      </c>
      <c r="E13" s="15" t="str">
        <f>Real!E13</f>
        <v>Cumplimiento GANTT proyectos</v>
      </c>
      <c r="F13" s="15" t="str">
        <f>Real!F13</f>
        <v>%</v>
      </c>
      <c r="G13" s="17" t="s">
        <v>262</v>
      </c>
      <c r="H13" s="17" t="s">
        <v>262</v>
      </c>
      <c r="I13" s="17" t="s">
        <v>262</v>
      </c>
      <c r="J13" s="17" t="s">
        <v>262</v>
      </c>
      <c r="K13" s="17" t="s">
        <v>262</v>
      </c>
      <c r="L13" s="17" t="s">
        <v>262</v>
      </c>
      <c r="M13" s="17" t="s">
        <v>262</v>
      </c>
      <c r="N13" s="17" t="s">
        <v>262</v>
      </c>
      <c r="O13" s="17" t="s">
        <v>262</v>
      </c>
      <c r="P13" s="17" t="s">
        <v>262</v>
      </c>
      <c r="Q13" s="17" t="s">
        <v>262</v>
      </c>
      <c r="R13" s="17" t="s">
        <v>262</v>
      </c>
      <c r="S13" s="3">
        <f t="shared" si="0"/>
        <v>0</v>
      </c>
      <c r="T13" s="2">
        <v>10</v>
      </c>
    </row>
    <row r="14" spans="1:20" ht="15.75" thickBot="1" x14ac:dyDescent="0.3">
      <c r="A14" s="15">
        <f>Real!A14</f>
        <v>66</v>
      </c>
      <c r="B14" s="9" t="str">
        <f>Real!B14</f>
        <v>Aprendizaje y Crecimiento</v>
      </c>
      <c r="C14" s="15" t="str">
        <f>Real!C14</f>
        <v>Capital Humano</v>
      </c>
      <c r="D14" s="15" t="str">
        <f>Real!D14</f>
        <v>Generar la mayor satisfacción posible</v>
      </c>
      <c r="E14" s="15" t="str">
        <f>Real!E14</f>
        <v>Aceptación en encuestas de cliente interno por encima de la meta propuesta</v>
      </c>
      <c r="F14" s="15" t="str">
        <f>Real!F14</f>
        <v>%</v>
      </c>
      <c r="G14" s="17" t="s">
        <v>262</v>
      </c>
      <c r="H14" s="17" t="s">
        <v>262</v>
      </c>
      <c r="I14" s="17" t="s">
        <v>262</v>
      </c>
      <c r="J14" s="17" t="s">
        <v>262</v>
      </c>
      <c r="K14" s="17" t="s">
        <v>262</v>
      </c>
      <c r="L14" s="17" t="s">
        <v>262</v>
      </c>
      <c r="M14" s="17" t="s">
        <v>262</v>
      </c>
      <c r="N14" s="17" t="s">
        <v>262</v>
      </c>
      <c r="O14" s="17" t="s">
        <v>262</v>
      </c>
      <c r="P14" s="17" t="s">
        <v>262</v>
      </c>
      <c r="Q14" s="17" t="s">
        <v>262</v>
      </c>
      <c r="R14" s="17" t="s">
        <v>262</v>
      </c>
      <c r="S14" s="3">
        <f t="shared" si="0"/>
        <v>0</v>
      </c>
      <c r="T14" s="2">
        <v>11</v>
      </c>
    </row>
    <row r="15" spans="1:20" ht="15.75" thickBot="1" x14ac:dyDescent="0.3">
      <c r="A15" s="15">
        <f>Real!A15</f>
        <v>67</v>
      </c>
      <c r="B15" s="9" t="str">
        <f>Real!B15</f>
        <v>Aprendizaje y Crecimiento</v>
      </c>
      <c r="C15" s="15" t="str">
        <f>Real!C15</f>
        <v>Capital Humano</v>
      </c>
      <c r="D15" s="15" t="str">
        <f>Real!D15</f>
        <v>Capacitar el personal</v>
      </c>
      <c r="E15" s="15" t="str">
        <f>Real!E15</f>
        <v>Cumplimiento del Personal Capacitado presupuestado</v>
      </c>
      <c r="F15" s="15" t="str">
        <f>Real!F15</f>
        <v>Unidad</v>
      </c>
      <c r="G15" s="17" t="s">
        <v>262</v>
      </c>
      <c r="H15" s="17" t="s">
        <v>262</v>
      </c>
      <c r="I15" s="17" t="s">
        <v>262</v>
      </c>
      <c r="J15" s="17" t="s">
        <v>262</v>
      </c>
      <c r="K15" s="17" t="s">
        <v>262</v>
      </c>
      <c r="L15" s="17" t="s">
        <v>262</v>
      </c>
      <c r="M15" s="17" t="s">
        <v>262</v>
      </c>
      <c r="N15" s="17" t="s">
        <v>262</v>
      </c>
      <c r="O15" s="17" t="s">
        <v>262</v>
      </c>
      <c r="P15" s="17" t="s">
        <v>262</v>
      </c>
      <c r="Q15" s="17" t="s">
        <v>262</v>
      </c>
      <c r="R15" s="17" t="s">
        <v>262</v>
      </c>
      <c r="S15" s="3">
        <f t="shared" si="0"/>
        <v>0</v>
      </c>
      <c r="T15" s="2">
        <v>12</v>
      </c>
    </row>
    <row r="16" spans="1:20" ht="15.75" thickBot="1" x14ac:dyDescent="0.3">
      <c r="A16" s="15">
        <f>Real!A16</f>
        <v>79</v>
      </c>
      <c r="B16" s="9" t="str">
        <f>Real!B16</f>
        <v>Aprendizaje y Crecimiento</v>
      </c>
      <c r="C16" s="15" t="str">
        <f>Real!C16</f>
        <v>UAIR</v>
      </c>
      <c r="D16" s="15" t="str">
        <f>Real!D16</f>
        <v>Generar la mayor satisfacción posible</v>
      </c>
      <c r="E16" s="15" t="str">
        <f>Real!E16</f>
        <v>Satisfacción del cliente interno por encima de la meta establecida</v>
      </c>
      <c r="F16" s="15" t="str">
        <f>Real!F16</f>
        <v>%</v>
      </c>
      <c r="G16" s="17" t="s">
        <v>262</v>
      </c>
      <c r="H16" s="17" t="s">
        <v>262</v>
      </c>
      <c r="I16" s="17" t="s">
        <v>262</v>
      </c>
      <c r="J16" s="17" t="s">
        <v>262</v>
      </c>
      <c r="K16" s="17" t="s">
        <v>262</v>
      </c>
      <c r="L16" s="17" t="s">
        <v>262</v>
      </c>
      <c r="M16" s="17" t="s">
        <v>262</v>
      </c>
      <c r="N16" s="17" t="s">
        <v>262</v>
      </c>
      <c r="O16" s="17" t="s">
        <v>262</v>
      </c>
      <c r="P16" s="17" t="s">
        <v>262</v>
      </c>
      <c r="Q16" s="17" t="s">
        <v>262</v>
      </c>
      <c r="R16" s="17" t="s">
        <v>262</v>
      </c>
      <c r="S16" s="3">
        <f t="shared" si="0"/>
        <v>0</v>
      </c>
      <c r="T16" s="2">
        <v>13</v>
      </c>
    </row>
    <row r="17" spans="1:20" ht="15.75" thickBot="1" x14ac:dyDescent="0.3">
      <c r="A17" s="15">
        <f>Real!A17</f>
        <v>80</v>
      </c>
      <c r="B17" s="9" t="str">
        <f>Real!B17</f>
        <v>Aprendizaje y Crecimiento</v>
      </c>
      <c r="C17" s="15" t="str">
        <f>Real!C17</f>
        <v>Capital Humano</v>
      </c>
      <c r="D17" s="15" t="str">
        <f>Real!D17</f>
        <v>Mejorar el desempeño del personal</v>
      </c>
      <c r="E17" s="15" t="str">
        <f>Real!E17</f>
        <v>Cumplimiento de la mejora en el desempeño de evaluación de los trabajadores del Banco</v>
      </c>
      <c r="F17" s="15" t="str">
        <f>Real!F17</f>
        <v>%</v>
      </c>
      <c r="G17" s="17" t="s">
        <v>262</v>
      </c>
      <c r="H17" s="17" t="s">
        <v>262</v>
      </c>
      <c r="I17" s="17" t="s">
        <v>262</v>
      </c>
      <c r="J17" s="17" t="s">
        <v>262</v>
      </c>
      <c r="K17" s="17" t="s">
        <v>262</v>
      </c>
      <c r="L17" s="17" t="s">
        <v>262</v>
      </c>
      <c r="M17" s="17" t="s">
        <v>262</v>
      </c>
      <c r="N17" s="17" t="s">
        <v>262</v>
      </c>
      <c r="O17" s="17" t="s">
        <v>262</v>
      </c>
      <c r="P17" s="17" t="s">
        <v>262</v>
      </c>
      <c r="Q17" s="17" t="s">
        <v>262</v>
      </c>
      <c r="R17" s="17" t="s">
        <v>262</v>
      </c>
      <c r="S17" s="3">
        <f t="shared" si="0"/>
        <v>0</v>
      </c>
      <c r="T17" s="2">
        <v>14</v>
      </c>
    </row>
    <row r="18" spans="1:20" ht="15.75" thickBot="1" x14ac:dyDescent="0.3">
      <c r="A18" s="15">
        <f>Real!A18</f>
        <v>7</v>
      </c>
      <c r="B18" s="9" t="str">
        <f>Real!B18</f>
        <v>Financiera</v>
      </c>
      <c r="C18" s="15" t="str">
        <f>Real!C18</f>
        <v>Consultoría Jurídica</v>
      </c>
      <c r="D18" s="15" t="str">
        <f>Real!D18</f>
        <v>Hacer Crecer la Rentabilidad</v>
      </c>
      <c r="E18" s="15" t="str">
        <f>Real!E18</f>
        <v>Cumplimiento del Presupuesto del área</v>
      </c>
      <c r="F18" s="15" t="str">
        <f>Real!F18</f>
        <v>Miles de Bs.</v>
      </c>
      <c r="G18" s="17">
        <v>912.86100439736026</v>
      </c>
      <c r="H18" s="17">
        <v>912.86100439736026</v>
      </c>
      <c r="I18" s="17">
        <v>912.86100439736026</v>
      </c>
      <c r="J18" s="17">
        <v>912.86100439736026</v>
      </c>
      <c r="K18" s="17">
        <v>912.86100439736026</v>
      </c>
      <c r="L18" s="17">
        <v>912.86100439736026</v>
      </c>
      <c r="M18" s="17">
        <v>912.86100439736026</v>
      </c>
      <c r="N18" s="17">
        <v>912.86100439736026</v>
      </c>
      <c r="O18" s="17">
        <v>912.86100439736026</v>
      </c>
      <c r="P18" s="17">
        <v>912.86100439736026</v>
      </c>
      <c r="Q18" s="17">
        <v>912.86100439736026</v>
      </c>
      <c r="R18" s="17">
        <v>912.86100439736026</v>
      </c>
      <c r="S18" s="3">
        <f t="shared" si="0"/>
        <v>10954.332052768323</v>
      </c>
      <c r="T18" s="2">
        <v>15</v>
      </c>
    </row>
    <row r="19" spans="1:20" ht="15.75" thickBot="1" x14ac:dyDescent="0.3">
      <c r="A19" s="15">
        <f>Real!A19</f>
        <v>40</v>
      </c>
      <c r="B19" s="9" t="str">
        <f>Real!B19</f>
        <v>Clientes</v>
      </c>
      <c r="C19" s="15" t="str">
        <f>Real!C19</f>
        <v>Auditoría Interna</v>
      </c>
      <c r="D19" s="15" t="str">
        <f>Real!D19</f>
        <v>Garantizar la calidad de servicio</v>
      </c>
      <c r="E19" s="15" t="str">
        <f>Real!E19</f>
        <v>Cierre de brechas detectadas por auditorías mayor al 90%</v>
      </c>
      <c r="F19" s="15" t="str">
        <f>Real!F19</f>
        <v>%</v>
      </c>
      <c r="G19" s="17" t="s">
        <v>262</v>
      </c>
      <c r="H19" s="17" t="s">
        <v>262</v>
      </c>
      <c r="I19" s="17" t="s">
        <v>262</v>
      </c>
      <c r="J19" s="17" t="s">
        <v>262</v>
      </c>
      <c r="K19" s="17" t="s">
        <v>262</v>
      </c>
      <c r="L19" s="17" t="s">
        <v>262</v>
      </c>
      <c r="M19" s="17" t="s">
        <v>262</v>
      </c>
      <c r="N19" s="17" t="s">
        <v>262</v>
      </c>
      <c r="O19" s="17" t="s">
        <v>262</v>
      </c>
      <c r="P19" s="17" t="s">
        <v>262</v>
      </c>
      <c r="Q19" s="17" t="s">
        <v>262</v>
      </c>
      <c r="R19" s="17" t="s">
        <v>262</v>
      </c>
      <c r="S19" s="3">
        <f t="shared" si="0"/>
        <v>0</v>
      </c>
      <c r="T19" s="2">
        <v>16</v>
      </c>
    </row>
    <row r="20" spans="1:20" ht="15.75" thickBot="1" x14ac:dyDescent="0.3">
      <c r="A20" s="15">
        <f>Real!A20</f>
        <v>55</v>
      </c>
      <c r="B20" s="9" t="str">
        <f>Real!B20</f>
        <v>Procesos</v>
      </c>
      <c r="C20" s="15" t="str">
        <f>Real!C20</f>
        <v>Auditoría Interna</v>
      </c>
      <c r="D20" s="15" t="str">
        <f>Real!D20</f>
        <v>Incrementar la Productividad del empleado Banco Activo</v>
      </c>
      <c r="E20" s="15" t="str">
        <f>Real!E20</f>
        <v>Cumplimiento de los planes de auditoria interna y de sistema</v>
      </c>
      <c r="F20" s="15" t="str">
        <f>Real!F20</f>
        <v>Unidad</v>
      </c>
      <c r="G20" s="17" t="s">
        <v>262</v>
      </c>
      <c r="H20" s="17" t="s">
        <v>262</v>
      </c>
      <c r="I20" s="17" t="s">
        <v>262</v>
      </c>
      <c r="J20" s="17" t="s">
        <v>262</v>
      </c>
      <c r="K20" s="17" t="s">
        <v>262</v>
      </c>
      <c r="L20" s="17" t="s">
        <v>262</v>
      </c>
      <c r="M20" s="17" t="s">
        <v>262</v>
      </c>
      <c r="N20" s="17" t="s">
        <v>262</v>
      </c>
      <c r="O20" s="17" t="s">
        <v>262</v>
      </c>
      <c r="P20" s="17" t="s">
        <v>262</v>
      </c>
      <c r="Q20" s="17" t="s">
        <v>262</v>
      </c>
      <c r="R20" s="17" t="s">
        <v>262</v>
      </c>
      <c r="S20" s="3">
        <f t="shared" si="0"/>
        <v>0</v>
      </c>
      <c r="T20" s="2">
        <v>17</v>
      </c>
    </row>
    <row r="21" spans="1:20" ht="15.75" thickBot="1" x14ac:dyDescent="0.3">
      <c r="A21" s="15">
        <f>Real!A21</f>
        <v>56</v>
      </c>
      <c r="B21" s="9" t="str">
        <f>Real!B21</f>
        <v>Procesos</v>
      </c>
      <c r="C21" s="15" t="str">
        <f>Real!C21</f>
        <v>Consultoría Jurídica</v>
      </c>
      <c r="D21" s="15" t="str">
        <f>Real!D21</f>
        <v>Incrementar la Productividad del empleado Banco Activo</v>
      </c>
      <c r="E21" s="15" t="str">
        <f>Real!E21</f>
        <v>Eficacia de atencion de consultas legales recibidas por parte de los clientes internos</v>
      </c>
      <c r="F21" s="15" t="str">
        <f>Real!F21</f>
        <v>Unidad</v>
      </c>
      <c r="G21" s="17" t="s">
        <v>262</v>
      </c>
      <c r="H21" s="17" t="s">
        <v>262</v>
      </c>
      <c r="I21" s="17" t="s">
        <v>262</v>
      </c>
      <c r="J21" s="17" t="s">
        <v>262</v>
      </c>
      <c r="K21" s="17" t="s">
        <v>262</v>
      </c>
      <c r="L21" s="17" t="s">
        <v>262</v>
      </c>
      <c r="M21" s="17" t="s">
        <v>262</v>
      </c>
      <c r="N21" s="17" t="s">
        <v>262</v>
      </c>
      <c r="O21" s="17" t="s">
        <v>262</v>
      </c>
      <c r="P21" s="17" t="s">
        <v>262</v>
      </c>
      <c r="Q21" s="17" t="s">
        <v>262</v>
      </c>
      <c r="R21" s="17" t="s">
        <v>262</v>
      </c>
      <c r="S21" s="3">
        <f t="shared" si="0"/>
        <v>0</v>
      </c>
      <c r="T21" s="2">
        <v>18</v>
      </c>
    </row>
    <row r="22" spans="1:20" ht="15.75" thickBot="1" x14ac:dyDescent="0.3">
      <c r="A22" s="15">
        <f>Real!A22</f>
        <v>57</v>
      </c>
      <c r="B22" s="9" t="str">
        <f>Real!B22</f>
        <v>Procesos</v>
      </c>
      <c r="C22" s="15" t="str">
        <f>Real!C22</f>
        <v>Consultoría Jurídica</v>
      </c>
      <c r="D22" s="15" t="str">
        <f>Real!D22</f>
        <v>Incrementar la Productividad del empleado Banco Activo</v>
      </c>
      <c r="E22" s="15" t="str">
        <f>Real!E22</f>
        <v>Eficacia en atención de respuestas de Entes gubernamentales</v>
      </c>
      <c r="F22" s="15" t="str">
        <f>Real!F22</f>
        <v>Unidad</v>
      </c>
      <c r="G22" s="17" t="s">
        <v>262</v>
      </c>
      <c r="H22" s="17" t="s">
        <v>262</v>
      </c>
      <c r="I22" s="17" t="s">
        <v>262</v>
      </c>
      <c r="J22" s="17" t="s">
        <v>262</v>
      </c>
      <c r="K22" s="17" t="s">
        <v>262</v>
      </c>
      <c r="L22" s="17" t="s">
        <v>262</v>
      </c>
      <c r="M22" s="17" t="s">
        <v>262</v>
      </c>
      <c r="N22" s="17" t="s">
        <v>262</v>
      </c>
      <c r="O22" s="17" t="s">
        <v>262</v>
      </c>
      <c r="P22" s="17" t="s">
        <v>262</v>
      </c>
      <c r="Q22" s="17" t="s">
        <v>262</v>
      </c>
      <c r="R22" s="17" t="s">
        <v>262</v>
      </c>
      <c r="S22" s="3">
        <f t="shared" si="0"/>
        <v>0</v>
      </c>
      <c r="T22" s="2">
        <v>19</v>
      </c>
    </row>
    <row r="23" spans="1:20" ht="15.75" thickBot="1" x14ac:dyDescent="0.3">
      <c r="A23" s="15">
        <f>Real!A23</f>
        <v>72</v>
      </c>
      <c r="B23" s="9" t="str">
        <f>Real!B23</f>
        <v>Aprendizaje y Crecimiento</v>
      </c>
      <c r="C23" s="15" t="str">
        <f>Real!C23</f>
        <v>Auditoría Interna</v>
      </c>
      <c r="D23" s="15" t="str">
        <f>Real!D23</f>
        <v>Generar la mayor satisfacción posible</v>
      </c>
      <c r="E23" s="15" t="str">
        <f>Real!E23</f>
        <v>Satisfacción del cliente interno por encima de la meta establecida</v>
      </c>
      <c r="F23" s="15" t="str">
        <f>Real!F23</f>
        <v>%</v>
      </c>
      <c r="G23" s="17" t="s">
        <v>262</v>
      </c>
      <c r="H23" s="17" t="s">
        <v>262</v>
      </c>
      <c r="I23" s="17" t="s">
        <v>262</v>
      </c>
      <c r="J23" s="17" t="s">
        <v>262</v>
      </c>
      <c r="K23" s="17" t="s">
        <v>262</v>
      </c>
      <c r="L23" s="17" t="s">
        <v>262</v>
      </c>
      <c r="M23" s="17" t="s">
        <v>262</v>
      </c>
      <c r="N23" s="17" t="s">
        <v>262</v>
      </c>
      <c r="O23" s="17" t="s">
        <v>262</v>
      </c>
      <c r="P23" s="17" t="s">
        <v>262</v>
      </c>
      <c r="Q23" s="17" t="s">
        <v>262</v>
      </c>
      <c r="R23" s="17" t="s">
        <v>262</v>
      </c>
      <c r="S23" s="3">
        <f t="shared" si="0"/>
        <v>0</v>
      </c>
      <c r="T23" s="2">
        <v>20</v>
      </c>
    </row>
    <row r="24" spans="1:20" ht="15.75" thickBot="1" x14ac:dyDescent="0.3">
      <c r="A24" s="15">
        <f>Real!A24</f>
        <v>8</v>
      </c>
      <c r="B24" s="9" t="str">
        <f>Real!B24</f>
        <v>Financiera</v>
      </c>
      <c r="C24" s="15" t="str">
        <f>Real!C24</f>
        <v>Crédito, Canales y Medios de Pago</v>
      </c>
      <c r="D24" s="15" t="str">
        <f>Real!D24</f>
        <v>Hacer Crecer la Rentabilidad</v>
      </c>
      <c r="E24" s="15" t="str">
        <f>Real!E24</f>
        <v>Cumplimiento con los tiempos de cobro de penalidad de facturación y reciprocidad</v>
      </c>
      <c r="F24" s="15" t="str">
        <f>Real!F24</f>
        <v>Unidad</v>
      </c>
      <c r="G24" s="17" t="s">
        <v>262</v>
      </c>
      <c r="H24" s="17" t="s">
        <v>262</v>
      </c>
      <c r="I24" s="17" t="s">
        <v>262</v>
      </c>
      <c r="J24" s="17" t="s">
        <v>262</v>
      </c>
      <c r="K24" s="17" t="s">
        <v>262</v>
      </c>
      <c r="L24" s="17" t="s">
        <v>262</v>
      </c>
      <c r="M24" s="17" t="s">
        <v>262</v>
      </c>
      <c r="N24" s="17" t="s">
        <v>262</v>
      </c>
      <c r="O24" s="17" t="s">
        <v>262</v>
      </c>
      <c r="P24" s="17" t="s">
        <v>262</v>
      </c>
      <c r="Q24" s="17" t="s">
        <v>262</v>
      </c>
      <c r="R24" s="17" t="s">
        <v>262</v>
      </c>
      <c r="S24" s="3">
        <f t="shared" si="0"/>
        <v>0</v>
      </c>
      <c r="T24" s="2">
        <v>21</v>
      </c>
    </row>
    <row r="25" spans="1:20" ht="15.75" thickBot="1" x14ac:dyDescent="0.3">
      <c r="A25" s="15">
        <f>Real!A25</f>
        <v>9</v>
      </c>
      <c r="B25" s="9" t="str">
        <f>Real!B25</f>
        <v>Financiera</v>
      </c>
      <c r="C25" s="15" t="str">
        <f>Real!C25</f>
        <v>Crédito, Canales y Medios de Pago</v>
      </c>
      <c r="D25" s="15" t="str">
        <f>Real!D25</f>
        <v>Mayor Eficiencia Financiera</v>
      </c>
      <c r="E25" s="15" t="str">
        <f>Real!E25</f>
        <v>Cumplimiento de la Cartera de Crédito Presupuestada</v>
      </c>
      <c r="F25" s="15" t="str">
        <f>Real!F25</f>
        <v>MM Bs.</v>
      </c>
      <c r="G25" s="17">
        <v>32692.736267446675</v>
      </c>
      <c r="H25" s="17">
        <v>35326.560580453341</v>
      </c>
      <c r="I25" s="17">
        <v>37960.384893459996</v>
      </c>
      <c r="J25" s="17">
        <v>49548.056107536657</v>
      </c>
      <c r="K25" s="17">
        <v>61668.622530151653</v>
      </c>
      <c r="L25" s="17">
        <v>72723.398535689994</v>
      </c>
      <c r="M25" s="17">
        <v>98628.362397696677</v>
      </c>
      <c r="N25" s="17">
        <v>124533.32625970336</v>
      </c>
      <c r="O25" s="17">
        <v>150438.29012171002</v>
      </c>
      <c r="P25" s="17">
        <v>174304.95678837667</v>
      </c>
      <c r="Q25" s="17">
        <v>198171.62345504333</v>
      </c>
      <c r="R25" s="17">
        <v>222038.29012170999</v>
      </c>
      <c r="S25" s="3"/>
      <c r="T25" s="2">
        <v>22</v>
      </c>
    </row>
    <row r="26" spans="1:20" ht="15.75" thickBot="1" x14ac:dyDescent="0.3">
      <c r="A26" s="15">
        <f>Real!A26</f>
        <v>10</v>
      </c>
      <c r="B26" s="9" t="str">
        <f>Real!B26</f>
        <v>Financiera</v>
      </c>
      <c r="C26" s="15" t="str">
        <f>Real!C26</f>
        <v>Crédito, Canales y Medios de Pago</v>
      </c>
      <c r="D26" s="15" t="str">
        <f>Real!D26</f>
        <v>Hacer Crecer la Rentabilidad</v>
      </c>
      <c r="E26" s="15" t="str">
        <f>Real!E26</f>
        <v>Cumplimiento del Presupuesto del área</v>
      </c>
      <c r="F26" s="15" t="str">
        <f>Real!F26</f>
        <v>Miles de Bs.</v>
      </c>
      <c r="G26" s="17">
        <v>267182.57549097191</v>
      </c>
      <c r="H26" s="17">
        <v>267182.57549097191</v>
      </c>
      <c r="I26" s="17">
        <v>267182.57549097191</v>
      </c>
      <c r="J26" s="17">
        <v>267182.57549097191</v>
      </c>
      <c r="K26" s="17">
        <v>267182.57549097191</v>
      </c>
      <c r="L26" s="17">
        <v>267182.57549097191</v>
      </c>
      <c r="M26" s="17">
        <v>267182.57549097191</v>
      </c>
      <c r="N26" s="17">
        <v>267182.57549097191</v>
      </c>
      <c r="O26" s="17">
        <v>267182.57549097191</v>
      </c>
      <c r="P26" s="17">
        <v>267182.57549097191</v>
      </c>
      <c r="Q26" s="17">
        <v>267182.57549097191</v>
      </c>
      <c r="R26" s="17">
        <v>267182.57549097191</v>
      </c>
      <c r="S26" s="3">
        <f t="shared" si="0"/>
        <v>3206190.9058916639</v>
      </c>
      <c r="T26" s="2">
        <v>23</v>
      </c>
    </row>
    <row r="27" spans="1:20" ht="15.75" thickBot="1" x14ac:dyDescent="0.3">
      <c r="A27" s="15">
        <f>Real!A27</f>
        <v>11</v>
      </c>
      <c r="B27" s="9" t="str">
        <f>Real!B27</f>
        <v>Financiera</v>
      </c>
      <c r="C27" s="15" t="str">
        <f>Real!C27</f>
        <v>Crédito, Canales y Medios de Pago</v>
      </c>
      <c r="D27" s="15" t="str">
        <f>Real!D27</f>
        <v>Crecimiento Sostenido del Negocio</v>
      </c>
      <c r="E27" s="15" t="str">
        <f>Real!E27</f>
        <v>Cumplimiento del Rendimiento de la Cartera de Crédito Presupuestada</v>
      </c>
      <c r="F27" s="15" t="str">
        <f>Real!F27</f>
        <v>%</v>
      </c>
      <c r="G27" s="35">
        <v>0.2591260015432475</v>
      </c>
      <c r="H27" s="35">
        <v>0.2600921875851982</v>
      </c>
      <c r="I27" s="35">
        <v>0.26057167399922837</v>
      </c>
      <c r="J27" s="35">
        <v>0.25661922325468273</v>
      </c>
      <c r="K27" s="35">
        <v>0.25746070456678882</v>
      </c>
      <c r="L27" s="35">
        <v>0.25745197192792868</v>
      </c>
      <c r="M27" s="35">
        <v>0.31453933452516042</v>
      </c>
      <c r="N27" s="35">
        <v>0.29801012077375882</v>
      </c>
      <c r="O27" s="35">
        <v>0.2820393062474289</v>
      </c>
      <c r="P27" s="35">
        <v>0.27010146689861247</v>
      </c>
      <c r="Q27" s="35">
        <v>0.26002857087524606</v>
      </c>
      <c r="R27" s="35">
        <v>0.25100304019322012</v>
      </c>
      <c r="S27" s="3"/>
      <c r="T27" s="2">
        <v>24</v>
      </c>
    </row>
    <row r="28" spans="1:20" ht="15.75" thickBot="1" x14ac:dyDescent="0.3">
      <c r="A28" s="15">
        <f>Real!A28</f>
        <v>12</v>
      </c>
      <c r="B28" s="9" t="str">
        <f>Real!B28</f>
        <v>Financiera</v>
      </c>
      <c r="C28" s="15" t="str">
        <f>Real!C28</f>
        <v>Crédito, Canales y Medios de Pago</v>
      </c>
      <c r="D28" s="15" t="str">
        <f>Real!D28</f>
        <v>Crecimiento Sostenido del Negocio</v>
      </c>
      <c r="E28" s="15" t="str">
        <f>Real!E28</f>
        <v>Mantener o Reducir la Morosidad de TDC</v>
      </c>
      <c r="F28" s="15" t="str">
        <f>Real!F28</f>
        <v>%</v>
      </c>
      <c r="G28" s="35">
        <v>1.3088019281494601E-2</v>
      </c>
      <c r="H28" s="35">
        <v>1.3088019281494601E-2</v>
      </c>
      <c r="I28" s="35">
        <v>1.3088019281494601E-2</v>
      </c>
      <c r="J28" s="35">
        <v>1.3088019281494601E-2</v>
      </c>
      <c r="K28" s="35">
        <v>1.3088019281494601E-2</v>
      </c>
      <c r="L28" s="35">
        <v>1.3088019281494601E-2</v>
      </c>
      <c r="M28" s="35">
        <v>1.3088019281494601E-2</v>
      </c>
      <c r="N28" s="35">
        <v>1.3088019281494601E-2</v>
      </c>
      <c r="O28" s="35">
        <v>1.3088019281494601E-2</v>
      </c>
      <c r="P28" s="35">
        <v>1.3088019281494601E-2</v>
      </c>
      <c r="Q28" s="35">
        <v>1.3088019281494601E-2</v>
      </c>
      <c r="R28" s="35">
        <v>1.3088019281494601E-2</v>
      </c>
      <c r="S28" s="3">
        <f t="shared" si="0"/>
        <v>0.15705623137793523</v>
      </c>
      <c r="T28" s="2">
        <v>25</v>
      </c>
    </row>
    <row r="29" spans="1:20" ht="15.75" thickBot="1" x14ac:dyDescent="0.3">
      <c r="A29" s="15">
        <f>Real!A29</f>
        <v>13</v>
      </c>
      <c r="B29" s="9" t="str">
        <f>Real!B29</f>
        <v>Financiera</v>
      </c>
      <c r="C29" s="15" t="str">
        <f>Real!C29</f>
        <v>Crédito, Canales y Medios de Pago</v>
      </c>
      <c r="D29" s="15" t="str">
        <f>Real!D29</f>
        <v>Crecimiento Sostenido del Negocio</v>
      </c>
      <c r="E29" s="15" t="str">
        <f>Real!E29</f>
        <v>Cumplir con la morosidad presupuestada</v>
      </c>
      <c r="F29" s="15" t="str">
        <f>Real!F29</f>
        <v>%</v>
      </c>
      <c r="G29" s="35">
        <v>2.7521772815530805E-3</v>
      </c>
      <c r="H29" s="35">
        <v>2.3530914577222237E-3</v>
      </c>
      <c r="I29" s="35">
        <v>2.0331403846172717E-3</v>
      </c>
      <c r="J29" s="35">
        <v>1.7588539852362707E-3</v>
      </c>
      <c r="K29" s="35">
        <v>1.5342957043897455E-3</v>
      </c>
      <c r="L29" s="35">
        <v>1.3237794660620754E-3</v>
      </c>
      <c r="M29" s="35">
        <v>1.2278326545370382E-3</v>
      </c>
      <c r="N29" s="35">
        <v>1.1339922859750957E-3</v>
      </c>
      <c r="O29" s="35">
        <v>1.0746171352615471E-3</v>
      </c>
      <c r="P29" s="35">
        <v>9.970411863656685E-4</v>
      </c>
      <c r="Q29" s="35">
        <v>9.246913758758239E-4</v>
      </c>
      <c r="R29" s="35">
        <v>8.6011262337118129E-4</v>
      </c>
      <c r="S29" s="3"/>
      <c r="T29" s="2">
        <v>26</v>
      </c>
    </row>
    <row r="30" spans="1:20" ht="15.75" thickBot="1" x14ac:dyDescent="0.3">
      <c r="A30" s="15">
        <f>Real!A30</f>
        <v>41</v>
      </c>
      <c r="B30" s="9" t="str">
        <f>Real!B30</f>
        <v>Clientes</v>
      </c>
      <c r="C30" s="15" t="str">
        <f>Real!C30</f>
        <v>Consultoría Jurídica</v>
      </c>
      <c r="D30" s="15" t="str">
        <f>Real!D30</f>
        <v>Garantizar la calidad de servicio</v>
      </c>
      <c r="E30" s="15" t="str">
        <f>Real!E30</f>
        <v>Eficacia en consultas atendidas a Canales de Venta</v>
      </c>
      <c r="F30" s="15" t="str">
        <f>Real!F30</f>
        <v>Unidad</v>
      </c>
      <c r="G30" s="17" t="s">
        <v>262</v>
      </c>
      <c r="H30" s="17" t="s">
        <v>262</v>
      </c>
      <c r="I30" s="17" t="s">
        <v>262</v>
      </c>
      <c r="J30" s="17" t="s">
        <v>262</v>
      </c>
      <c r="K30" s="17" t="s">
        <v>262</v>
      </c>
      <c r="L30" s="17" t="s">
        <v>262</v>
      </c>
      <c r="M30" s="17" t="s">
        <v>262</v>
      </c>
      <c r="N30" s="17" t="s">
        <v>262</v>
      </c>
      <c r="O30" s="17" t="s">
        <v>262</v>
      </c>
      <c r="P30" s="17" t="s">
        <v>262</v>
      </c>
      <c r="Q30" s="17" t="s">
        <v>262</v>
      </c>
      <c r="R30" s="17" t="s">
        <v>262</v>
      </c>
      <c r="S30" s="3"/>
      <c r="T30" s="2">
        <v>27</v>
      </c>
    </row>
    <row r="31" spans="1:20" ht="15.75" thickBot="1" x14ac:dyDescent="0.3">
      <c r="A31" s="15">
        <f>Real!A31</f>
        <v>58</v>
      </c>
      <c r="B31" s="9" t="str">
        <f>Real!B31</f>
        <v>Procesos</v>
      </c>
      <c r="C31" s="15" t="str">
        <f>Real!C31</f>
        <v>Consultoría Jurídica</v>
      </c>
      <c r="D31" s="15" t="str">
        <f>Real!D31</f>
        <v>Incrementar la Productividad del empleado Banco Activo</v>
      </c>
      <c r="E31" s="15" t="str">
        <f>Real!E31</f>
        <v>Eficacia en la atención de solicitud de contratos</v>
      </c>
      <c r="F31" s="15" t="str">
        <f>Real!F31</f>
        <v>Unidad</v>
      </c>
      <c r="G31" s="17" t="s">
        <v>262</v>
      </c>
      <c r="H31" s="17" t="s">
        <v>262</v>
      </c>
      <c r="I31" s="17" t="s">
        <v>262</v>
      </c>
      <c r="J31" s="17" t="s">
        <v>262</v>
      </c>
      <c r="K31" s="17" t="s">
        <v>262</v>
      </c>
      <c r="L31" s="17" t="s">
        <v>262</v>
      </c>
      <c r="M31" s="17" t="s">
        <v>262</v>
      </c>
      <c r="N31" s="17" t="s">
        <v>262</v>
      </c>
      <c r="O31" s="17" t="s">
        <v>262</v>
      </c>
      <c r="P31" s="17" t="s">
        <v>262</v>
      </c>
      <c r="Q31" s="17" t="s">
        <v>262</v>
      </c>
      <c r="R31" s="17" t="s">
        <v>262</v>
      </c>
      <c r="S31" s="3"/>
      <c r="T31" s="2">
        <v>28</v>
      </c>
    </row>
    <row r="32" spans="1:20" ht="15.75" thickBot="1" x14ac:dyDescent="0.3">
      <c r="A32" s="15">
        <f>Real!A32</f>
        <v>59</v>
      </c>
      <c r="B32" s="9" t="str">
        <f>Real!B32</f>
        <v>Procesos</v>
      </c>
      <c r="C32" s="15" t="str">
        <f>Real!C32</f>
        <v>Crédito, Canales y Medios de Pago</v>
      </c>
      <c r="D32" s="15" t="str">
        <f>Real!D32</f>
        <v>Incrementar la Productividad del empleado Banco Activo</v>
      </c>
      <c r="E32" s="15" t="str">
        <f>Real!E32</f>
        <v>Eficacia en los tiempos de respuesta de análisis de crédito</v>
      </c>
      <c r="F32" s="15" t="str">
        <f>Real!F32</f>
        <v>Unidad</v>
      </c>
      <c r="G32" s="17">
        <v>0</v>
      </c>
      <c r="H32" s="17">
        <v>163</v>
      </c>
      <c r="I32" s="17">
        <v>337</v>
      </c>
      <c r="J32" s="17">
        <v>345</v>
      </c>
      <c r="K32" s="17">
        <v>345</v>
      </c>
      <c r="L32" s="17">
        <v>345</v>
      </c>
      <c r="M32" s="17">
        <v>345</v>
      </c>
      <c r="N32" s="17">
        <v>345</v>
      </c>
      <c r="O32" s="17">
        <v>345</v>
      </c>
      <c r="P32" s="17">
        <v>345</v>
      </c>
      <c r="Q32" s="17">
        <v>345</v>
      </c>
      <c r="R32" s="17">
        <v>345</v>
      </c>
      <c r="S32" s="3"/>
      <c r="T32" s="2">
        <v>29</v>
      </c>
    </row>
    <row r="33" spans="1:20" ht="15.75" thickBot="1" x14ac:dyDescent="0.3">
      <c r="A33" s="15">
        <f>Real!A33</f>
        <v>60</v>
      </c>
      <c r="B33" s="9" t="str">
        <f>Real!B33</f>
        <v>Procesos</v>
      </c>
      <c r="C33" s="15" t="str">
        <f>Real!C33</f>
        <v>Crédito, Canales y Medios de Pago</v>
      </c>
      <c r="D33" s="15" t="str">
        <f>Real!D33</f>
        <v>Incrementar la Productividad del empleado Banco Activo</v>
      </c>
      <c r="E33" s="15" t="str">
        <f>Real!E33</f>
        <v>Eficiencia de análisis de credito</v>
      </c>
      <c r="F33" s="15" t="str">
        <f>Real!F33</f>
        <v>Unidad</v>
      </c>
      <c r="G33" s="17">
        <v>0</v>
      </c>
      <c r="H33" s="17">
        <v>163</v>
      </c>
      <c r="I33" s="17">
        <v>337</v>
      </c>
      <c r="J33" s="17">
        <v>365</v>
      </c>
      <c r="K33" s="17">
        <v>365</v>
      </c>
      <c r="L33" s="17">
        <v>365</v>
      </c>
      <c r="M33" s="17"/>
      <c r="N33" s="17"/>
      <c r="O33" s="17"/>
      <c r="P33" s="17"/>
      <c r="Q33" s="17"/>
      <c r="R33" s="17"/>
      <c r="S33" s="3"/>
      <c r="T33" s="2">
        <v>30</v>
      </c>
    </row>
    <row r="34" spans="1:20" ht="15.75" thickBot="1" x14ac:dyDescent="0.3">
      <c r="A34" s="15">
        <f>Real!A34</f>
        <v>73</v>
      </c>
      <c r="B34" s="9" t="str">
        <f>Real!B34</f>
        <v>Aprendizaje y Crecimiento</v>
      </c>
      <c r="C34" s="15" t="str">
        <f>Real!C34</f>
        <v>Consultoría Jurídica</v>
      </c>
      <c r="D34" s="15" t="str">
        <f>Real!D34</f>
        <v>Generar la mayor satisfacción posible</v>
      </c>
      <c r="E34" s="15" t="str">
        <f>Real!E34</f>
        <v>Satisfacción del cliente interno por encima de la meta establecida</v>
      </c>
      <c r="F34" s="15" t="str">
        <f>Real!F34</f>
        <v>%</v>
      </c>
      <c r="G34" s="17" t="s">
        <v>262</v>
      </c>
      <c r="H34" s="17" t="s">
        <v>262</v>
      </c>
      <c r="I34" s="17" t="s">
        <v>262</v>
      </c>
      <c r="J34" s="17" t="s">
        <v>262</v>
      </c>
      <c r="K34" s="17" t="s">
        <v>262</v>
      </c>
      <c r="L34" s="17" t="s">
        <v>262</v>
      </c>
      <c r="M34" s="17" t="s">
        <v>262</v>
      </c>
      <c r="N34" s="17" t="s">
        <v>262</v>
      </c>
      <c r="O34" s="17" t="s">
        <v>262</v>
      </c>
      <c r="P34" s="17" t="s">
        <v>262</v>
      </c>
      <c r="Q34" s="17" t="s">
        <v>262</v>
      </c>
      <c r="R34" s="17" t="s">
        <v>262</v>
      </c>
      <c r="S34" s="3"/>
      <c r="T34" s="2">
        <v>31</v>
      </c>
    </row>
    <row r="35" spans="1:20" ht="15.75" thickBot="1" x14ac:dyDescent="0.3">
      <c r="A35" s="15">
        <f>Real!A35</f>
        <v>14</v>
      </c>
      <c r="B35" s="9" t="str">
        <f>Real!B35</f>
        <v>Financiera</v>
      </c>
      <c r="C35" s="15" t="str">
        <f>Real!C35</f>
        <v>Finanzas</v>
      </c>
      <c r="D35" s="15" t="str">
        <f>Real!D35</f>
        <v>Hacer Crecer la Rentabilidad</v>
      </c>
      <c r="E35" s="15" t="str">
        <f>Real!E35</f>
        <v>Cumplimiento del Presupuesto de la áreas</v>
      </c>
      <c r="F35" s="15" t="str">
        <f>Real!F35</f>
        <v>Miles de Bs.</v>
      </c>
      <c r="G35" s="17">
        <v>524438.25656160305</v>
      </c>
      <c r="H35" s="17">
        <v>524438.25656160305</v>
      </c>
      <c r="I35" s="17">
        <v>524438.25656160305</v>
      </c>
      <c r="J35" s="17">
        <v>524438.25656160305</v>
      </c>
      <c r="K35" s="17">
        <v>524438.25656160305</v>
      </c>
      <c r="L35" s="17">
        <v>524438.25656160305</v>
      </c>
      <c r="M35" s="17">
        <v>524438.25656160305</v>
      </c>
      <c r="N35" s="17">
        <v>524438.25656160305</v>
      </c>
      <c r="O35" s="17">
        <v>524438.25656160305</v>
      </c>
      <c r="P35" s="17">
        <v>524438.25656160305</v>
      </c>
      <c r="Q35" s="17">
        <v>524438.25656160305</v>
      </c>
      <c r="R35" s="17">
        <v>524438.25656160305</v>
      </c>
      <c r="S35" s="3"/>
      <c r="T35" s="2">
        <v>32</v>
      </c>
    </row>
    <row r="36" spans="1:20" ht="15.75" thickBot="1" x14ac:dyDescent="0.3">
      <c r="A36" s="15">
        <f>Real!A36</f>
        <v>15</v>
      </c>
      <c r="B36" s="9" t="str">
        <f>Real!B36</f>
        <v>Financiera</v>
      </c>
      <c r="C36" s="15" t="str">
        <f>Real!C36</f>
        <v>Finanzas</v>
      </c>
      <c r="D36" s="15" t="str">
        <f>Real!D36</f>
        <v>Hacer Crecer la Rentabilidad</v>
      </c>
      <c r="E36" s="15" t="str">
        <f>Real!E36</f>
        <v>Cumplimiento del Resultado Neto</v>
      </c>
      <c r="F36" s="15" t="str">
        <f>Real!F36</f>
        <v>Bs.</v>
      </c>
      <c r="G36" s="17" t="s">
        <v>262</v>
      </c>
      <c r="H36" s="17" t="s">
        <v>262</v>
      </c>
      <c r="I36" s="17" t="s">
        <v>262</v>
      </c>
      <c r="J36" s="17" t="s">
        <v>262</v>
      </c>
      <c r="K36" s="17" t="s">
        <v>262</v>
      </c>
      <c r="L36" s="17" t="s">
        <v>262</v>
      </c>
      <c r="M36" s="17" t="s">
        <v>262</v>
      </c>
      <c r="N36" s="17" t="s">
        <v>262</v>
      </c>
      <c r="O36" s="17" t="s">
        <v>262</v>
      </c>
      <c r="P36" s="17" t="s">
        <v>262</v>
      </c>
      <c r="Q36" s="17" t="s">
        <v>262</v>
      </c>
      <c r="R36" s="17" t="s">
        <v>262</v>
      </c>
      <c r="S36" s="3"/>
      <c r="T36" s="2">
        <v>33</v>
      </c>
    </row>
    <row r="37" spans="1:20" ht="15.75" thickBot="1" x14ac:dyDescent="0.3">
      <c r="A37" s="15">
        <f>Real!A37</f>
        <v>16</v>
      </c>
      <c r="B37" s="9" t="str">
        <f>Real!B37</f>
        <v>Financiera</v>
      </c>
      <c r="C37" s="15" t="str">
        <f>Real!C37</f>
        <v>Finanzas</v>
      </c>
      <c r="D37" s="15" t="str">
        <f>Real!D37</f>
        <v>Garantizar Indicadores de rentabilidad</v>
      </c>
      <c r="E37" s="15" t="str">
        <f>Real!E37</f>
        <v>Cumplimiento ROA</v>
      </c>
      <c r="F37" s="15" t="str">
        <f>Real!F37</f>
        <v>%</v>
      </c>
      <c r="G37" s="17" t="s">
        <v>262</v>
      </c>
      <c r="H37" s="17" t="s">
        <v>262</v>
      </c>
      <c r="I37" s="17" t="s">
        <v>262</v>
      </c>
      <c r="J37" s="17" t="s">
        <v>262</v>
      </c>
      <c r="K37" s="17" t="s">
        <v>262</v>
      </c>
      <c r="L37" s="17" t="s">
        <v>262</v>
      </c>
      <c r="M37" s="17" t="s">
        <v>262</v>
      </c>
      <c r="N37" s="17" t="s">
        <v>262</v>
      </c>
      <c r="O37" s="17" t="s">
        <v>262</v>
      </c>
      <c r="P37" s="17" t="s">
        <v>262</v>
      </c>
      <c r="Q37" s="17" t="s">
        <v>262</v>
      </c>
      <c r="R37" s="17" t="s">
        <v>262</v>
      </c>
      <c r="S37" s="3"/>
      <c r="T37" s="2">
        <v>34</v>
      </c>
    </row>
    <row r="38" spans="1:20" ht="15.75" thickBot="1" x14ac:dyDescent="0.3">
      <c r="A38" s="15">
        <f>Real!A38</f>
        <v>17</v>
      </c>
      <c r="B38" s="9" t="str">
        <f>Real!B38</f>
        <v>Financiera</v>
      </c>
      <c r="C38" s="15" t="str">
        <f>Real!C38</f>
        <v>Finanzas</v>
      </c>
      <c r="D38" s="15" t="str">
        <f>Real!D38</f>
        <v>Garantizar Indicadores de rentabilidad</v>
      </c>
      <c r="E38" s="15" t="str">
        <f>Real!E38</f>
        <v>Cumplimiento ROE</v>
      </c>
      <c r="F38" s="15" t="str">
        <f>Real!F38</f>
        <v>%</v>
      </c>
      <c r="G38" s="17" t="s">
        <v>262</v>
      </c>
      <c r="H38" s="17" t="s">
        <v>262</v>
      </c>
      <c r="I38" s="17" t="s">
        <v>262</v>
      </c>
      <c r="J38" s="17" t="s">
        <v>262</v>
      </c>
      <c r="K38" s="17" t="s">
        <v>262</v>
      </c>
      <c r="L38" s="17" t="s">
        <v>262</v>
      </c>
      <c r="M38" s="17" t="s">
        <v>262</v>
      </c>
      <c r="N38" s="17" t="s">
        <v>262</v>
      </c>
      <c r="O38" s="17" t="s">
        <v>262</v>
      </c>
      <c r="P38" s="17" t="s">
        <v>262</v>
      </c>
      <c r="Q38" s="17" t="s">
        <v>262</v>
      </c>
      <c r="R38" s="17" t="s">
        <v>262</v>
      </c>
      <c r="S38" s="3"/>
      <c r="T38" s="2">
        <v>35</v>
      </c>
    </row>
    <row r="39" spans="1:20" ht="15.75" thickBot="1" x14ac:dyDescent="0.3">
      <c r="A39" s="15">
        <f>Real!A39</f>
        <v>20</v>
      </c>
      <c r="B39" s="9" t="str">
        <f>Real!B39</f>
        <v>Financiera</v>
      </c>
      <c r="C39" s="15" t="str">
        <f>Real!C39</f>
        <v>Finanzas</v>
      </c>
      <c r="D39" s="15" t="str">
        <f>Real!D39</f>
        <v>Mayor Eficiencia Financiera</v>
      </c>
      <c r="E39" s="15" t="str">
        <f>Real!E39</f>
        <v>Mantener el costo de fondo de las Captaciones de DPF y Depositos temporales por debajo del promedio del sistema</v>
      </c>
      <c r="F39" s="15" t="str">
        <f>Real!F39</f>
        <v>%</v>
      </c>
      <c r="G39" s="37">
        <v>2.47E-2</v>
      </c>
      <c r="H39" s="37">
        <v>2.3E-2</v>
      </c>
      <c r="I39" s="37">
        <v>2.3800000000000002E-2</v>
      </c>
      <c r="J39" s="37">
        <v>2.3800000000000002E-2</v>
      </c>
      <c r="K39" s="37">
        <v>2.3800000000000002E-2</v>
      </c>
      <c r="L39" s="37">
        <v>2.3400000000000001E-2</v>
      </c>
      <c r="M39" s="37" t="s">
        <v>262</v>
      </c>
      <c r="N39" s="37" t="s">
        <v>262</v>
      </c>
      <c r="O39" s="37" t="s">
        <v>262</v>
      </c>
      <c r="P39" s="37" t="s">
        <v>262</v>
      </c>
      <c r="Q39" s="37" t="s">
        <v>262</v>
      </c>
      <c r="R39" s="37" t="s">
        <v>262</v>
      </c>
      <c r="S39" s="3"/>
      <c r="T39" s="2">
        <v>38</v>
      </c>
    </row>
    <row r="40" spans="1:20" ht="15.75" thickBot="1" x14ac:dyDescent="0.3">
      <c r="A40" s="15">
        <f>Real!A40</f>
        <v>42</v>
      </c>
      <c r="B40" s="9" t="str">
        <f>Real!B40</f>
        <v>Clientes</v>
      </c>
      <c r="C40" s="15" t="str">
        <f>Real!C40</f>
        <v>Crédito, Canales y Medios de Pago</v>
      </c>
      <c r="D40" s="15" t="str">
        <f>Real!D40</f>
        <v>Mejorar el MFB por Cliente</v>
      </c>
      <c r="E40" s="15" t="str">
        <f>Real!E40</f>
        <v>Disminuir la cantidad de POS sin facturar</v>
      </c>
      <c r="F40" s="15" t="str">
        <f>Real!F40</f>
        <v>% Variación</v>
      </c>
      <c r="G40" s="17">
        <v>894</v>
      </c>
      <c r="H40" s="17">
        <v>894</v>
      </c>
      <c r="I40" s="17">
        <v>931</v>
      </c>
      <c r="J40" s="17">
        <v>806</v>
      </c>
      <c r="K40" s="17">
        <v>895</v>
      </c>
      <c r="L40" s="17">
        <v>790</v>
      </c>
      <c r="M40" s="17">
        <v>755</v>
      </c>
      <c r="N40" s="17">
        <v>822</v>
      </c>
      <c r="O40" s="17" t="s">
        <v>262</v>
      </c>
      <c r="P40" s="17" t="s">
        <v>262</v>
      </c>
      <c r="Q40" s="17" t="s">
        <v>262</v>
      </c>
      <c r="R40" s="17" t="s">
        <v>262</v>
      </c>
      <c r="S40" s="3"/>
      <c r="T40" s="2">
        <v>39</v>
      </c>
    </row>
    <row r="41" spans="1:20" ht="15.75" thickBot="1" x14ac:dyDescent="0.3">
      <c r="A41" s="15">
        <f>Real!A41</f>
        <v>74</v>
      </c>
      <c r="B41" s="9" t="str">
        <f>Real!B41</f>
        <v>Aprendizaje y Crecimiento</v>
      </c>
      <c r="C41" s="15" t="str">
        <f>Real!C41</f>
        <v>Crédito, Canales y Medios de Pago</v>
      </c>
      <c r="D41" s="15" t="str">
        <f>Real!D41</f>
        <v>Generar la mayor satisfacción posible</v>
      </c>
      <c r="E41" s="15" t="str">
        <f>Real!E41</f>
        <v>Satisfacción del cliente interno por encima de la meta establecida</v>
      </c>
      <c r="F41" s="15" t="str">
        <f>Real!F41</f>
        <v>%</v>
      </c>
      <c r="G41" s="17" t="s">
        <v>262</v>
      </c>
      <c r="H41" s="17" t="s">
        <v>262</v>
      </c>
      <c r="I41" s="17" t="s">
        <v>262</v>
      </c>
      <c r="J41" s="17" t="s">
        <v>262</v>
      </c>
      <c r="K41" s="17" t="s">
        <v>262</v>
      </c>
      <c r="L41" s="17" t="s">
        <v>262</v>
      </c>
      <c r="M41" s="17" t="s">
        <v>262</v>
      </c>
      <c r="N41" s="17" t="s">
        <v>262</v>
      </c>
      <c r="O41" s="17" t="s">
        <v>262</v>
      </c>
      <c r="P41" s="17" t="s">
        <v>262</v>
      </c>
      <c r="Q41" s="17" t="s">
        <v>262</v>
      </c>
      <c r="R41" s="17" t="s">
        <v>262</v>
      </c>
      <c r="S41" s="3"/>
      <c r="T41" s="2">
        <v>40</v>
      </c>
    </row>
    <row r="42" spans="1:20" ht="15.75" thickBot="1" x14ac:dyDescent="0.3">
      <c r="A42" s="15">
        <f>Real!A42</f>
        <v>3</v>
      </c>
      <c r="B42" s="9" t="str">
        <f>Real!B42</f>
        <v>Financiera</v>
      </c>
      <c r="C42" s="15" t="str">
        <f>Real!C42</f>
        <v>Infraestructura</v>
      </c>
      <c r="D42" s="15" t="str">
        <f>Real!D42</f>
        <v>Hacer Crecer la Rentabilidad</v>
      </c>
      <c r="E42" s="15" t="str">
        <f>Real!E42</f>
        <v>Cumplimiento del Presupuesto del área</v>
      </c>
      <c r="F42" s="15" t="str">
        <f>Real!F42</f>
        <v>Miles de Bs.</v>
      </c>
      <c r="G42" s="17">
        <v>43044.3670854417</v>
      </c>
      <c r="H42" s="17">
        <v>43044.3670854417</v>
      </c>
      <c r="I42" s="17">
        <v>43044.3670854417</v>
      </c>
      <c r="J42" s="17">
        <v>43044.3670854417</v>
      </c>
      <c r="K42" s="17">
        <v>43044.3670854417</v>
      </c>
      <c r="L42" s="17">
        <v>43044.3670854417</v>
      </c>
      <c r="M42" s="17">
        <v>43044.3670854417</v>
      </c>
      <c r="N42" s="17">
        <v>43044.3670854417</v>
      </c>
      <c r="O42" s="17">
        <v>43044.3670854417</v>
      </c>
      <c r="P42" s="17">
        <v>43044.3670854417</v>
      </c>
      <c r="Q42" s="17">
        <v>43044.3670854417</v>
      </c>
      <c r="R42" s="17">
        <v>43044.3670854417</v>
      </c>
      <c r="S42" s="3"/>
      <c r="T42" s="2">
        <v>41</v>
      </c>
    </row>
    <row r="43" spans="1:20" ht="15.75" thickBot="1" x14ac:dyDescent="0.3">
      <c r="A43" s="15">
        <f>Real!A43</f>
        <v>33</v>
      </c>
      <c r="B43" s="9" t="str">
        <f>Real!B43</f>
        <v>Clientes</v>
      </c>
      <c r="C43" s="15" t="str">
        <f>Real!C43</f>
        <v>Capital Humano</v>
      </c>
      <c r="D43" s="15" t="str">
        <f>Real!D43</f>
        <v>Garantizar la calidad de servicio</v>
      </c>
      <c r="E43" s="15" t="str">
        <f>Real!E43</f>
        <v>Cumplimiento de la planificación de las actividades de fortalecimiento de imagen de Banco Activo a clientes</v>
      </c>
      <c r="F43" s="15" t="str">
        <f>Real!F43</f>
        <v>Unidad</v>
      </c>
      <c r="G43" s="17" t="s">
        <v>262</v>
      </c>
      <c r="H43" s="17" t="s">
        <v>262</v>
      </c>
      <c r="I43" s="17" t="s">
        <v>262</v>
      </c>
      <c r="J43" s="17" t="s">
        <v>262</v>
      </c>
      <c r="K43" s="17" t="s">
        <v>262</v>
      </c>
      <c r="L43" s="17" t="s">
        <v>262</v>
      </c>
      <c r="M43" s="17" t="s">
        <v>262</v>
      </c>
      <c r="N43" s="17" t="s">
        <v>262</v>
      </c>
      <c r="O43" s="17" t="s">
        <v>262</v>
      </c>
      <c r="P43" s="17" t="s">
        <v>262</v>
      </c>
      <c r="Q43" s="17" t="s">
        <v>262</v>
      </c>
      <c r="R43" s="17" t="s">
        <v>262</v>
      </c>
      <c r="S43" s="3"/>
      <c r="T43" s="2">
        <v>42</v>
      </c>
    </row>
    <row r="44" spans="1:20" ht="15.75" thickBot="1" x14ac:dyDescent="0.3">
      <c r="A44" s="15">
        <f>Real!A44</f>
        <v>49</v>
      </c>
      <c r="B44" s="9" t="str">
        <f>Real!B44</f>
        <v>Procesos</v>
      </c>
      <c r="C44" s="15" t="str">
        <f>Real!C44</f>
        <v>Capital Humano</v>
      </c>
      <c r="D44" s="15" t="str">
        <f>Real!D44</f>
        <v>Detectar Procesos Estratégicos y reducir su tiempo de respuesta</v>
      </c>
      <c r="E44" s="15" t="str">
        <f>Real!E44</f>
        <v>Reducción del tiempo de respuesta del proceso de captación de personal</v>
      </c>
      <c r="F44" s="15" t="str">
        <f>Real!F44</f>
        <v>Tiempo / Unidad</v>
      </c>
      <c r="G44" s="17" t="s">
        <v>262</v>
      </c>
      <c r="H44" s="17" t="s">
        <v>262</v>
      </c>
      <c r="I44" s="17" t="s">
        <v>262</v>
      </c>
      <c r="J44" s="17" t="s">
        <v>262</v>
      </c>
      <c r="K44" s="17" t="s">
        <v>262</v>
      </c>
      <c r="L44" s="17" t="s">
        <v>262</v>
      </c>
      <c r="M44" s="17" t="s">
        <v>262</v>
      </c>
      <c r="N44" s="17" t="s">
        <v>262</v>
      </c>
      <c r="O44" s="17" t="s">
        <v>262</v>
      </c>
      <c r="P44" s="17" t="s">
        <v>262</v>
      </c>
      <c r="Q44" s="17" t="s">
        <v>262</v>
      </c>
      <c r="R44" s="17" t="s">
        <v>262</v>
      </c>
      <c r="S44" s="3"/>
      <c r="T44" s="2">
        <v>43</v>
      </c>
    </row>
    <row r="45" spans="1:20" ht="15.75" thickBot="1" x14ac:dyDescent="0.3">
      <c r="A45" s="15">
        <f>Real!A45</f>
        <v>68</v>
      </c>
      <c r="B45" s="9" t="str">
        <f>Real!B45</f>
        <v>Aprendizaje y Crecimiento</v>
      </c>
      <c r="C45" s="15" t="str">
        <f>Real!C45</f>
        <v>Capital Humano</v>
      </c>
      <c r="D45" s="15" t="str">
        <f>Real!D45</f>
        <v>Generar la mayor satisfacción posible</v>
      </c>
      <c r="E45" s="15" t="str">
        <f>Real!E45</f>
        <v>Satisfacción del cliente interno por encima de la meta establecida</v>
      </c>
      <c r="F45" s="15" t="str">
        <f>Real!F45</f>
        <v>%</v>
      </c>
      <c r="G45" s="17" t="s">
        <v>262</v>
      </c>
      <c r="H45" s="17" t="s">
        <v>262</v>
      </c>
      <c r="I45" s="17" t="s">
        <v>262</v>
      </c>
      <c r="J45" s="17" t="s">
        <v>262</v>
      </c>
      <c r="K45" s="17" t="s">
        <v>262</v>
      </c>
      <c r="L45" s="17" t="s">
        <v>262</v>
      </c>
      <c r="M45" s="17" t="s">
        <v>262</v>
      </c>
      <c r="N45" s="17" t="s">
        <v>262</v>
      </c>
      <c r="O45" s="17" t="s">
        <v>262</v>
      </c>
      <c r="P45" s="17" t="s">
        <v>262</v>
      </c>
      <c r="Q45" s="17" t="s">
        <v>262</v>
      </c>
      <c r="R45" s="17" t="s">
        <v>262</v>
      </c>
      <c r="S45" s="3"/>
      <c r="T45" s="2">
        <v>44</v>
      </c>
    </row>
    <row r="46" spans="1:20" ht="15.75" thickBot="1" x14ac:dyDescent="0.3">
      <c r="A46" s="15">
        <f>Real!A46</f>
        <v>21</v>
      </c>
      <c r="B46" s="9" t="str">
        <f>Real!B46</f>
        <v>Financiera</v>
      </c>
      <c r="C46" s="15" t="str">
        <f>Real!C46</f>
        <v>Negocios</v>
      </c>
      <c r="D46" s="15" t="str">
        <f>Real!D46</f>
        <v>Crecimiento Sostenido del Negocio</v>
      </c>
      <c r="E46" s="15" t="str">
        <f>Real!E46</f>
        <v>Cumplimiento de Captaciones al Público</v>
      </c>
      <c r="F46" s="15" t="str">
        <f>Real!F46</f>
        <v>MM Bs.</v>
      </c>
      <c r="G46" s="17">
        <v>87346.266925333315</v>
      </c>
      <c r="H46" s="17">
        <v>93299.210757046647</v>
      </c>
      <c r="I46" s="17">
        <v>99252.154588759979</v>
      </c>
      <c r="J46" s="17">
        <v>124703.77922794</v>
      </c>
      <c r="K46" s="17">
        <v>150155.40386712004</v>
      </c>
      <c r="L46" s="17">
        <v>175607.02850630006</v>
      </c>
      <c r="M46" s="17">
        <v>221282.00904387305</v>
      </c>
      <c r="N46" s="17">
        <v>266956.98958144605</v>
      </c>
      <c r="O46" s="17">
        <v>312631.97011901904</v>
      </c>
      <c r="P46" s="17">
        <v>358470.13719629805</v>
      </c>
      <c r="Q46" s="17">
        <v>404308.304273577</v>
      </c>
      <c r="R46" s="17">
        <v>450146.47135085601</v>
      </c>
      <c r="S46" s="3"/>
      <c r="T46" s="2">
        <v>45</v>
      </c>
    </row>
    <row r="47" spans="1:20" ht="15.75" thickBot="1" x14ac:dyDescent="0.3">
      <c r="A47" s="15">
        <f>Real!A47</f>
        <v>22</v>
      </c>
      <c r="B47" s="9" t="str">
        <f>Real!B47</f>
        <v>Financiera</v>
      </c>
      <c r="C47" s="15" t="str">
        <f>Real!C47</f>
        <v>Negocios</v>
      </c>
      <c r="D47" s="15" t="str">
        <f>Real!D47</f>
        <v>Crecimiento Sostenido del Negocio</v>
      </c>
      <c r="E47" s="15" t="str">
        <f>Real!E47</f>
        <v>Cumplimiento de la Cartera de Crédito Presupuestada</v>
      </c>
      <c r="F47" s="15" t="str">
        <f>Real!F47</f>
        <v>MM Bs.</v>
      </c>
      <c r="G47" s="17">
        <f>+G25</f>
        <v>32692.736267446675</v>
      </c>
      <c r="H47" s="17">
        <f t="shared" ref="H47:R47" si="1">+H25</f>
        <v>35326.560580453341</v>
      </c>
      <c r="I47" s="17">
        <f t="shared" si="1"/>
        <v>37960.384893459996</v>
      </c>
      <c r="J47" s="17">
        <f t="shared" si="1"/>
        <v>49548.056107536657</v>
      </c>
      <c r="K47" s="17">
        <f t="shared" si="1"/>
        <v>61668.622530151653</v>
      </c>
      <c r="L47" s="17">
        <f t="shared" si="1"/>
        <v>72723.398535689994</v>
      </c>
      <c r="M47" s="17">
        <f t="shared" si="1"/>
        <v>98628.362397696677</v>
      </c>
      <c r="N47" s="17">
        <f t="shared" si="1"/>
        <v>124533.32625970336</v>
      </c>
      <c r="O47" s="17">
        <f t="shared" si="1"/>
        <v>150438.29012171002</v>
      </c>
      <c r="P47" s="17">
        <f t="shared" si="1"/>
        <v>174304.95678837667</v>
      </c>
      <c r="Q47" s="17">
        <f t="shared" si="1"/>
        <v>198171.62345504333</v>
      </c>
      <c r="R47" s="17">
        <f t="shared" si="1"/>
        <v>222038.29012170999</v>
      </c>
      <c r="S47" s="3"/>
      <c r="T47" s="2">
        <v>46</v>
      </c>
    </row>
    <row r="48" spans="1:20" ht="15.75" thickBot="1" x14ac:dyDescent="0.3">
      <c r="A48" s="15">
        <f>Real!A48</f>
        <v>23</v>
      </c>
      <c r="B48" s="9" t="str">
        <f>Real!B48</f>
        <v>Financiera</v>
      </c>
      <c r="C48" s="15" t="str">
        <f>Real!C48</f>
        <v>Negocios</v>
      </c>
      <c r="D48" s="15" t="str">
        <f>Real!D48</f>
        <v>Mayor Eficiencia Financiera</v>
      </c>
      <c r="E48" s="15" t="str">
        <f>Real!E48</f>
        <v>Cumplimiento del Costo de Fondo Presupuestado</v>
      </c>
      <c r="F48" s="15" t="str">
        <f>Real!F48</f>
        <v>%</v>
      </c>
      <c r="G48" s="35">
        <v>2.3524130201923107E-2</v>
      </c>
      <c r="H48" s="35">
        <v>2.4200856408483868E-2</v>
      </c>
      <c r="I48" s="35">
        <v>2.4075308930095594E-2</v>
      </c>
      <c r="J48" s="35">
        <v>2.3755817254246595E-2</v>
      </c>
      <c r="K48" s="35">
        <v>2.3806700021646719E-2</v>
      </c>
      <c r="L48" s="35">
        <v>2.3727683378759714E-2</v>
      </c>
      <c r="M48" s="35">
        <v>2.4654069098055034E-2</v>
      </c>
      <c r="N48" s="35">
        <v>2.4747566807324581E-2</v>
      </c>
      <c r="O48" s="35">
        <v>2.4841813837834816E-2</v>
      </c>
      <c r="P48" s="35">
        <v>2.4856182742752055E-2</v>
      </c>
      <c r="Q48" s="35">
        <v>2.4861628920913568E-2</v>
      </c>
      <c r="R48" s="35">
        <v>2.492498796135828E-2</v>
      </c>
      <c r="S48" s="3"/>
      <c r="T48" s="2">
        <v>47</v>
      </c>
    </row>
    <row r="49" spans="1:20" ht="15.75" thickBot="1" x14ac:dyDescent="0.3">
      <c r="A49" s="15">
        <f>Real!A49</f>
        <v>24</v>
      </c>
      <c r="B49" s="9" t="str">
        <f>Real!B49</f>
        <v>Financiera</v>
      </c>
      <c r="C49" s="15" t="str">
        <f>Real!C49</f>
        <v>Negocios</v>
      </c>
      <c r="D49" s="15" t="str">
        <f>Real!D49</f>
        <v>Hacer Crecer la Rentabilidad</v>
      </c>
      <c r="E49" s="15" t="str">
        <f>Real!E49</f>
        <v>Cumplimiento del Presupuesto del área</v>
      </c>
      <c r="F49" s="15" t="str">
        <f>Real!F49</f>
        <v>Miles de Bs.</v>
      </c>
      <c r="G49" s="17">
        <v>12486.858820387684</v>
      </c>
      <c r="H49" s="17">
        <v>12486.858820387684</v>
      </c>
      <c r="I49" s="17">
        <v>12486.858820387684</v>
      </c>
      <c r="J49" s="17">
        <v>12486.858820387684</v>
      </c>
      <c r="K49" s="17">
        <v>12486.858820387684</v>
      </c>
      <c r="L49" s="17">
        <v>12486.858820387684</v>
      </c>
      <c r="M49" s="17">
        <v>12486.858820387684</v>
      </c>
      <c r="N49" s="17">
        <v>12486.858820387684</v>
      </c>
      <c r="O49" s="17">
        <v>12486.858820387684</v>
      </c>
      <c r="P49" s="17">
        <v>12486.858820387684</v>
      </c>
      <c r="Q49" s="17">
        <v>12486.858820387684</v>
      </c>
      <c r="R49" s="17">
        <v>12486.858820387684</v>
      </c>
      <c r="S49" s="3"/>
      <c r="T49" s="2">
        <v>48</v>
      </c>
    </row>
    <row r="50" spans="1:20" ht="15.75" thickBot="1" x14ac:dyDescent="0.3">
      <c r="A50" s="15">
        <f>Real!A50</f>
        <v>25</v>
      </c>
      <c r="B50" s="9" t="str">
        <f>Real!B50</f>
        <v>Financiera</v>
      </c>
      <c r="C50" s="15" t="str">
        <f>Real!C50</f>
        <v>Negocios</v>
      </c>
      <c r="D50" s="15" t="str">
        <f>Real!D50</f>
        <v>Mayor Eficiencia Financiera</v>
      </c>
      <c r="E50" s="15" t="str">
        <f>Real!E50</f>
        <v>Cumplimiento del Rendimiento de la Cartera de Crédito Presupuestada</v>
      </c>
      <c r="F50" s="15" t="str">
        <f>Real!F50</f>
        <v>%</v>
      </c>
      <c r="G50" s="35">
        <f t="shared" ref="G50:R50" si="2">+G27</f>
        <v>0.2591260015432475</v>
      </c>
      <c r="H50" s="35">
        <f t="shared" si="2"/>
        <v>0.2600921875851982</v>
      </c>
      <c r="I50" s="35">
        <f t="shared" si="2"/>
        <v>0.26057167399922837</v>
      </c>
      <c r="J50" s="35">
        <f t="shared" si="2"/>
        <v>0.25661922325468273</v>
      </c>
      <c r="K50" s="35">
        <f t="shared" si="2"/>
        <v>0.25746070456678882</v>
      </c>
      <c r="L50" s="35">
        <f t="shared" si="2"/>
        <v>0.25745197192792868</v>
      </c>
      <c r="M50" s="35">
        <f t="shared" si="2"/>
        <v>0.31453933452516042</v>
      </c>
      <c r="N50" s="35">
        <f t="shared" si="2"/>
        <v>0.29801012077375882</v>
      </c>
      <c r="O50" s="35">
        <f t="shared" si="2"/>
        <v>0.2820393062474289</v>
      </c>
      <c r="P50" s="35">
        <f t="shared" si="2"/>
        <v>0.27010146689861247</v>
      </c>
      <c r="Q50" s="35">
        <f t="shared" si="2"/>
        <v>0.26002857087524606</v>
      </c>
      <c r="R50" s="35">
        <f t="shared" si="2"/>
        <v>0.25100304019322012</v>
      </c>
      <c r="S50" s="3"/>
      <c r="T50" s="2">
        <v>49</v>
      </c>
    </row>
    <row r="51" spans="1:20" ht="15.75" thickBot="1" x14ac:dyDescent="0.3">
      <c r="A51" s="15">
        <f>Real!A51</f>
        <v>26</v>
      </c>
      <c r="B51" s="9" t="str">
        <f>Real!B51</f>
        <v>Financiera</v>
      </c>
      <c r="C51" s="15" t="str">
        <f>Real!C51</f>
        <v>Negocios</v>
      </c>
      <c r="D51" s="15" t="str">
        <f>Real!D51</f>
        <v>Mayor Eficiencia Financiera</v>
      </c>
      <c r="E51" s="15" t="str">
        <f>Real!E51</f>
        <v>Cumplir con la morosidad presupuestada</v>
      </c>
      <c r="F51" s="15" t="str">
        <f>Real!F51</f>
        <v>%</v>
      </c>
      <c r="G51" s="35">
        <f t="shared" ref="G51:R51" si="3">+G29</f>
        <v>2.7521772815530805E-3</v>
      </c>
      <c r="H51" s="35">
        <f t="shared" si="3"/>
        <v>2.3530914577222237E-3</v>
      </c>
      <c r="I51" s="35">
        <f t="shared" si="3"/>
        <v>2.0331403846172717E-3</v>
      </c>
      <c r="J51" s="35">
        <f t="shared" si="3"/>
        <v>1.7588539852362707E-3</v>
      </c>
      <c r="K51" s="35">
        <f t="shared" si="3"/>
        <v>1.5342957043897455E-3</v>
      </c>
      <c r="L51" s="35">
        <f t="shared" si="3"/>
        <v>1.3237794660620754E-3</v>
      </c>
      <c r="M51" s="35">
        <f t="shared" si="3"/>
        <v>1.2278326545370382E-3</v>
      </c>
      <c r="N51" s="35">
        <f t="shared" si="3"/>
        <v>1.1339922859750957E-3</v>
      </c>
      <c r="O51" s="35">
        <f t="shared" si="3"/>
        <v>1.0746171352615471E-3</v>
      </c>
      <c r="P51" s="35">
        <f t="shared" si="3"/>
        <v>9.970411863656685E-4</v>
      </c>
      <c r="Q51" s="35">
        <f t="shared" si="3"/>
        <v>9.246913758758239E-4</v>
      </c>
      <c r="R51" s="35">
        <f t="shared" si="3"/>
        <v>8.6011262337118129E-4</v>
      </c>
      <c r="S51" s="3"/>
      <c r="T51" s="2">
        <v>50</v>
      </c>
    </row>
    <row r="52" spans="1:20" ht="15.75" thickBot="1" x14ac:dyDescent="0.3">
      <c r="A52" s="15">
        <f>Real!A52</f>
        <v>27</v>
      </c>
      <c r="B52" s="9" t="str">
        <f>Real!B52</f>
        <v>Financiera</v>
      </c>
      <c r="C52" s="15" t="str">
        <f>Real!C52</f>
        <v>Negocios</v>
      </c>
      <c r="D52" s="15" t="str">
        <f>Real!D52</f>
        <v>Crecimiento Sostenido del Negocio</v>
      </c>
      <c r="E52" s="15" t="str">
        <f>Real!E52</f>
        <v>Reducir la concentración de clientes</v>
      </c>
      <c r="F52" s="15" t="str">
        <f>Real!F52</f>
        <v>%</v>
      </c>
      <c r="G52" s="17" t="s">
        <v>262</v>
      </c>
      <c r="H52" s="17" t="s">
        <v>262</v>
      </c>
      <c r="I52" s="17" t="s">
        <v>262</v>
      </c>
      <c r="J52" s="17" t="s">
        <v>262</v>
      </c>
      <c r="K52" s="17" t="s">
        <v>262</v>
      </c>
      <c r="L52" s="17" t="s">
        <v>262</v>
      </c>
      <c r="M52" s="17" t="s">
        <v>262</v>
      </c>
      <c r="N52" s="17" t="s">
        <v>262</v>
      </c>
      <c r="O52" s="17" t="s">
        <v>262</v>
      </c>
      <c r="P52" s="17" t="s">
        <v>262</v>
      </c>
      <c r="Q52" s="17" t="s">
        <v>262</v>
      </c>
      <c r="R52" s="17" t="s">
        <v>262</v>
      </c>
      <c r="S52" s="3"/>
      <c r="T52" s="2">
        <v>51</v>
      </c>
    </row>
    <row r="53" spans="1:20" ht="15.75" thickBot="1" x14ac:dyDescent="0.3">
      <c r="A53" s="15">
        <f>Real!A53</f>
        <v>44</v>
      </c>
      <c r="B53" s="9" t="str">
        <f>Real!B53</f>
        <v>Clientes</v>
      </c>
      <c r="C53" s="15" t="str">
        <f>Real!C53</f>
        <v>Negocios</v>
      </c>
      <c r="D53" s="15" t="str">
        <f>Real!D53</f>
        <v>Captar nuevos clientes</v>
      </c>
      <c r="E53" s="15" t="str">
        <f>Real!E53</f>
        <v>Eficacia en la captación de clientes</v>
      </c>
      <c r="F53" s="15" t="str">
        <f>Real!F53</f>
        <v>Unidad</v>
      </c>
      <c r="G53" s="17" t="s">
        <v>262</v>
      </c>
      <c r="H53" s="17" t="s">
        <v>262</v>
      </c>
      <c r="I53" s="17" t="s">
        <v>262</v>
      </c>
      <c r="J53" s="17" t="s">
        <v>262</v>
      </c>
      <c r="K53" s="17" t="s">
        <v>262</v>
      </c>
      <c r="L53" s="17" t="s">
        <v>262</v>
      </c>
      <c r="M53" s="17" t="s">
        <v>262</v>
      </c>
      <c r="N53" s="17" t="s">
        <v>262</v>
      </c>
      <c r="O53" s="17" t="s">
        <v>262</v>
      </c>
      <c r="P53" s="17" t="s">
        <v>262</v>
      </c>
      <c r="Q53" s="17" t="s">
        <v>262</v>
      </c>
      <c r="R53" s="17" t="s">
        <v>262</v>
      </c>
      <c r="S53" s="3"/>
      <c r="T53" s="2">
        <v>53</v>
      </c>
    </row>
    <row r="54" spans="1:20" ht="15.75" thickBot="1" x14ac:dyDescent="0.3">
      <c r="A54" s="15">
        <f>Real!A54</f>
        <v>45</v>
      </c>
      <c r="B54" s="9" t="str">
        <f>Real!B54</f>
        <v>Clientes</v>
      </c>
      <c r="C54" s="15" t="str">
        <f>Real!C54</f>
        <v>Negocios</v>
      </c>
      <c r="D54" s="15" t="str">
        <f>Real!D54</f>
        <v>Afianzar la cadena de valor y mejorar el cruce de productos</v>
      </c>
      <c r="E54" s="15" t="str">
        <f>Real!E54</f>
        <v>Incremento de crosselling</v>
      </c>
      <c r="F54" s="15" t="str">
        <f>Real!F54</f>
        <v>Unidad</v>
      </c>
      <c r="G54" s="17" t="s">
        <v>262</v>
      </c>
      <c r="H54" s="17" t="s">
        <v>262</v>
      </c>
      <c r="I54" s="17" t="s">
        <v>262</v>
      </c>
      <c r="J54" s="17" t="s">
        <v>262</v>
      </c>
      <c r="K54" s="17" t="s">
        <v>262</v>
      </c>
      <c r="L54" s="17" t="s">
        <v>262</v>
      </c>
      <c r="M54" s="17" t="s">
        <v>262</v>
      </c>
      <c r="N54" s="17" t="s">
        <v>262</v>
      </c>
      <c r="O54" s="17" t="s">
        <v>262</v>
      </c>
      <c r="P54" s="17" t="s">
        <v>262</v>
      </c>
      <c r="Q54" s="17" t="s">
        <v>262</v>
      </c>
      <c r="R54" s="17" t="s">
        <v>262</v>
      </c>
      <c r="S54" s="3"/>
      <c r="T54" s="2">
        <v>54</v>
      </c>
    </row>
    <row r="55" spans="1:20" ht="15.75" thickBot="1" x14ac:dyDescent="0.3">
      <c r="A55" s="15">
        <f>Real!A55</f>
        <v>75</v>
      </c>
      <c r="B55" s="9" t="str">
        <f>Real!B55</f>
        <v>Aprendizaje y Crecimiento</v>
      </c>
      <c r="C55" s="15" t="str">
        <f>Real!C55</f>
        <v>Finanzas</v>
      </c>
      <c r="D55" s="15" t="str">
        <f>Real!D55</f>
        <v>Generar la mayor satisfacción posible</v>
      </c>
      <c r="E55" s="15" t="str">
        <f>Real!E55</f>
        <v>Satisfacción del cliente interno por encima de la meta establecida</v>
      </c>
      <c r="F55" s="15" t="str">
        <f>Real!F55</f>
        <v>%</v>
      </c>
      <c r="G55" s="17" t="s">
        <v>262</v>
      </c>
      <c r="H55" s="17" t="s">
        <v>262</v>
      </c>
      <c r="I55" s="17" t="s">
        <v>262</v>
      </c>
      <c r="J55" s="17" t="s">
        <v>262</v>
      </c>
      <c r="K55" s="17" t="s">
        <v>262</v>
      </c>
      <c r="L55" s="17" t="s">
        <v>262</v>
      </c>
      <c r="M55" s="17" t="s">
        <v>262</v>
      </c>
      <c r="N55" s="17" t="s">
        <v>262</v>
      </c>
      <c r="O55" s="17" t="s">
        <v>262</v>
      </c>
      <c r="P55" s="17" t="s">
        <v>262</v>
      </c>
      <c r="Q55" s="17" t="s">
        <v>262</v>
      </c>
      <c r="R55" s="17" t="s">
        <v>262</v>
      </c>
      <c r="S55" s="3"/>
      <c r="T55" s="2">
        <v>55</v>
      </c>
    </row>
    <row r="56" spans="1:20" ht="15.75" thickBot="1" x14ac:dyDescent="0.3">
      <c r="A56" s="15">
        <f>Real!A56</f>
        <v>4</v>
      </c>
      <c r="B56" s="9" t="str">
        <f>Real!B56</f>
        <v>Financiera</v>
      </c>
      <c r="C56" s="15" t="str">
        <f>Real!C56</f>
        <v>Operaciones</v>
      </c>
      <c r="D56" s="15" t="str">
        <f>Real!D56</f>
        <v>Hacer Crecer la Rentabilidad</v>
      </c>
      <c r="E56" s="15" t="str">
        <f>Real!E56</f>
        <v>Cumplimiento del Presupuesto del área</v>
      </c>
      <c r="F56" s="15" t="str">
        <f>Real!F56</f>
        <v>Miles de Bs.</v>
      </c>
      <c r="G56" s="17">
        <v>206681.93429078913</v>
      </c>
      <c r="H56" s="17">
        <v>206681.93429078913</v>
      </c>
      <c r="I56" s="17">
        <v>206681.93429078913</v>
      </c>
      <c r="J56" s="17">
        <v>206681.93429078913</v>
      </c>
      <c r="K56" s="17">
        <v>206681.93429078913</v>
      </c>
      <c r="L56" s="17">
        <v>206681.93429078913</v>
      </c>
      <c r="M56" s="17">
        <v>206681.93429078913</v>
      </c>
      <c r="N56" s="17">
        <v>206681.93429078913</v>
      </c>
      <c r="O56" s="17">
        <v>206681.93429078913</v>
      </c>
      <c r="P56" s="17">
        <v>206681.93429078913</v>
      </c>
      <c r="Q56" s="17">
        <v>206681.93429078913</v>
      </c>
      <c r="R56" s="17">
        <v>206681.93429078913</v>
      </c>
      <c r="S56" s="3"/>
      <c r="T56" s="2">
        <v>56</v>
      </c>
    </row>
    <row r="57" spans="1:20" ht="15.75" thickBot="1" x14ac:dyDescent="0.3">
      <c r="A57" s="15">
        <f>Real!A57</f>
        <v>34</v>
      </c>
      <c r="B57" s="9" t="str">
        <f>Real!B57</f>
        <v>Clientes</v>
      </c>
      <c r="C57" s="15" t="str">
        <f>Real!C57</f>
        <v>Infraestructura</v>
      </c>
      <c r="D57" s="15" t="str">
        <f>Real!D57</f>
        <v>Garantizar la calidad de servicio</v>
      </c>
      <c r="E57" s="15" t="str">
        <f>Real!E57</f>
        <v>Satisfacción del cliente externo por encima de la meta establecida</v>
      </c>
      <c r="F57" s="15" t="str">
        <f>Real!F57</f>
        <v>%</v>
      </c>
      <c r="G57" s="17" t="s">
        <v>262</v>
      </c>
      <c r="H57" s="17" t="s">
        <v>262</v>
      </c>
      <c r="I57" s="17" t="s">
        <v>262</v>
      </c>
      <c r="J57" s="17" t="s">
        <v>262</v>
      </c>
      <c r="K57" s="17" t="s">
        <v>262</v>
      </c>
      <c r="L57" s="17" t="s">
        <v>262</v>
      </c>
      <c r="M57" s="17" t="s">
        <v>262</v>
      </c>
      <c r="N57" s="17" t="s">
        <v>262</v>
      </c>
      <c r="O57" s="17" t="s">
        <v>262</v>
      </c>
      <c r="P57" s="17" t="s">
        <v>262</v>
      </c>
      <c r="Q57" s="17" t="s">
        <v>262</v>
      </c>
      <c r="R57" s="17" t="s">
        <v>262</v>
      </c>
      <c r="S57" s="3"/>
      <c r="T57" s="2">
        <v>57</v>
      </c>
    </row>
    <row r="58" spans="1:20" ht="15.75" thickBot="1" x14ac:dyDescent="0.3">
      <c r="A58" s="15">
        <f>Real!A58</f>
        <v>35</v>
      </c>
      <c r="B58" s="9" t="str">
        <f>Real!B58</f>
        <v>Clientes</v>
      </c>
      <c r="C58" s="15" t="str">
        <f>Real!C58</f>
        <v>Operaciones</v>
      </c>
      <c r="D58" s="15" t="str">
        <f>Real!D58</f>
        <v>Garantizar la calidad de servicio</v>
      </c>
      <c r="E58" s="15" t="str">
        <f>Real!E58</f>
        <v>Eficacia de atención de las llamadas a tiempo de cliente externo</v>
      </c>
      <c r="F58" s="15" t="str">
        <f>Real!F58</f>
        <v>Unidad</v>
      </c>
      <c r="G58" s="17" t="s">
        <v>262</v>
      </c>
      <c r="H58" s="17" t="s">
        <v>262</v>
      </c>
      <c r="I58" s="17" t="s">
        <v>262</v>
      </c>
      <c r="J58" s="17" t="s">
        <v>262</v>
      </c>
      <c r="K58" s="17" t="s">
        <v>262</v>
      </c>
      <c r="L58" s="17" t="s">
        <v>262</v>
      </c>
      <c r="M58" s="17" t="s">
        <v>262</v>
      </c>
      <c r="N58" s="17" t="s">
        <v>262</v>
      </c>
      <c r="O58" s="17" t="s">
        <v>262</v>
      </c>
      <c r="P58" s="17" t="s">
        <v>262</v>
      </c>
      <c r="Q58" s="17" t="s">
        <v>262</v>
      </c>
      <c r="R58" s="17" t="s">
        <v>262</v>
      </c>
      <c r="S58" s="3"/>
      <c r="T58" s="2">
        <v>58</v>
      </c>
    </row>
    <row r="59" spans="1:20" ht="15.75" thickBot="1" x14ac:dyDescent="0.3">
      <c r="A59" s="15">
        <f>Real!A59</f>
        <v>36</v>
      </c>
      <c r="B59" s="9" t="str">
        <f>Real!B59</f>
        <v>Clientes</v>
      </c>
      <c r="C59" s="15" t="str">
        <f>Real!C59</f>
        <v>Operaciones</v>
      </c>
      <c r="D59" s="15" t="str">
        <f>Real!D59</f>
        <v>Garantizar la calidad de servicio</v>
      </c>
      <c r="E59" s="15" t="str">
        <f>Real!E59</f>
        <v>Eficacia de atención de las llamadas a tiempo de cliente interno</v>
      </c>
      <c r="F59" s="15" t="str">
        <f>Real!F59</f>
        <v>Unidad</v>
      </c>
      <c r="G59" s="17" t="s">
        <v>262</v>
      </c>
      <c r="H59" s="17" t="s">
        <v>262</v>
      </c>
      <c r="I59" s="17" t="s">
        <v>262</v>
      </c>
      <c r="J59" s="17" t="s">
        <v>262</v>
      </c>
      <c r="K59" s="17" t="s">
        <v>262</v>
      </c>
      <c r="L59" s="17" t="s">
        <v>262</v>
      </c>
      <c r="M59" s="17" t="s">
        <v>262</v>
      </c>
      <c r="N59" s="17" t="s">
        <v>262</v>
      </c>
      <c r="O59" s="17" t="s">
        <v>262</v>
      </c>
      <c r="P59" s="17" t="s">
        <v>262</v>
      </c>
      <c r="Q59" s="17" t="s">
        <v>262</v>
      </c>
      <c r="R59" s="17" t="s">
        <v>262</v>
      </c>
      <c r="S59" s="3"/>
      <c r="T59" s="2">
        <v>59</v>
      </c>
    </row>
    <row r="60" spans="1:20" ht="15.75" thickBot="1" x14ac:dyDescent="0.3">
      <c r="A60" s="15">
        <f>Real!A60</f>
        <v>37</v>
      </c>
      <c r="B60" s="9" t="str">
        <f>Real!B60</f>
        <v>Clientes</v>
      </c>
      <c r="C60" s="15" t="str">
        <f>Real!C60</f>
        <v>Operaciones</v>
      </c>
      <c r="D60" s="15" t="str">
        <f>Real!D60</f>
        <v>Garantizar la calidad de servicio</v>
      </c>
      <c r="E60" s="15" t="str">
        <f>Real!E60</f>
        <v>Cantidad de expedientes con errores = 0</v>
      </c>
      <c r="F60" s="15" t="str">
        <f>Real!F60</f>
        <v>Unidad</v>
      </c>
      <c r="G60" s="17" t="s">
        <v>262</v>
      </c>
      <c r="H60" s="17" t="s">
        <v>262</v>
      </c>
      <c r="I60" s="17" t="s">
        <v>262</v>
      </c>
      <c r="J60" s="17" t="s">
        <v>262</v>
      </c>
      <c r="K60" s="17" t="s">
        <v>262</v>
      </c>
      <c r="L60" s="17" t="s">
        <v>262</v>
      </c>
      <c r="M60" s="17" t="s">
        <v>262</v>
      </c>
      <c r="N60" s="17" t="s">
        <v>262</v>
      </c>
      <c r="O60" s="17" t="s">
        <v>262</v>
      </c>
      <c r="P60" s="17" t="s">
        <v>262</v>
      </c>
      <c r="Q60" s="17" t="s">
        <v>262</v>
      </c>
      <c r="R60" s="17" t="s">
        <v>262</v>
      </c>
      <c r="S60" s="3"/>
      <c r="T60" s="2">
        <v>60</v>
      </c>
    </row>
    <row r="61" spans="1:20" ht="15.75" thickBot="1" x14ac:dyDescent="0.3">
      <c r="A61" s="15">
        <f>Real!A61</f>
        <v>50</v>
      </c>
      <c r="B61" s="9" t="str">
        <f>Real!B61</f>
        <v>Procesos</v>
      </c>
      <c r="C61" s="15" t="str">
        <f>Real!C61</f>
        <v>Infraestructura</v>
      </c>
      <c r="D61" s="15" t="str">
        <f>Real!D61</f>
        <v>Incrementar la Productividad del empleado Banco Activo</v>
      </c>
      <c r="E61" s="15" t="str">
        <f>Real!E61</f>
        <v>Eficacia en la atención de Fallas atendidas a tiempo</v>
      </c>
      <c r="F61" s="15" t="str">
        <f>Real!F61</f>
        <v>Unidad</v>
      </c>
      <c r="G61" s="17" t="s">
        <v>262</v>
      </c>
      <c r="H61" s="17" t="s">
        <v>262</v>
      </c>
      <c r="I61" s="17" t="s">
        <v>262</v>
      </c>
      <c r="J61" s="17" t="s">
        <v>262</v>
      </c>
      <c r="K61" s="17" t="s">
        <v>262</v>
      </c>
      <c r="L61" s="17" t="s">
        <v>262</v>
      </c>
      <c r="M61" s="17" t="s">
        <v>262</v>
      </c>
      <c r="N61" s="17" t="s">
        <v>262</v>
      </c>
      <c r="O61" s="17" t="s">
        <v>262</v>
      </c>
      <c r="P61" s="17" t="s">
        <v>262</v>
      </c>
      <c r="Q61" s="17" t="s">
        <v>262</v>
      </c>
      <c r="R61" s="17" t="s">
        <v>262</v>
      </c>
      <c r="S61" s="3"/>
      <c r="T61" s="2">
        <v>61</v>
      </c>
    </row>
    <row r="62" spans="1:20" ht="15.75" thickBot="1" x14ac:dyDescent="0.3">
      <c r="A62" s="15">
        <f>Real!A62</f>
        <v>51</v>
      </c>
      <c r="B62" s="9" t="str">
        <f>Real!B62</f>
        <v>Procesos</v>
      </c>
      <c r="C62" s="15" t="str">
        <f>Real!C62</f>
        <v>Operaciones</v>
      </c>
      <c r="D62" s="15" t="str">
        <f>Real!D62</f>
        <v>Detectar Procesos Estratégicos y reducir su tiempo de respuesta</v>
      </c>
      <c r="E62" s="15" t="str">
        <f>Real!E62</f>
        <v>Creación del Manual de Procesos Internos Banco Activo</v>
      </c>
      <c r="F62" s="15" t="str">
        <f>Real!F62</f>
        <v>Unidad</v>
      </c>
      <c r="G62" s="17" t="s">
        <v>262</v>
      </c>
      <c r="H62" s="17" t="s">
        <v>262</v>
      </c>
      <c r="I62" s="17" t="s">
        <v>262</v>
      </c>
      <c r="J62" s="17" t="s">
        <v>262</v>
      </c>
      <c r="K62" s="17" t="s">
        <v>262</v>
      </c>
      <c r="L62" s="17" t="s">
        <v>262</v>
      </c>
      <c r="M62" s="17" t="s">
        <v>262</v>
      </c>
      <c r="N62" s="17" t="s">
        <v>262</v>
      </c>
      <c r="O62" s="17" t="s">
        <v>262</v>
      </c>
      <c r="P62" s="17" t="s">
        <v>262</v>
      </c>
      <c r="Q62" s="17" t="s">
        <v>262</v>
      </c>
      <c r="R62" s="17" t="s">
        <v>262</v>
      </c>
      <c r="S62" s="3"/>
      <c r="T62" s="2">
        <v>62</v>
      </c>
    </row>
    <row r="63" spans="1:20" ht="15.75" thickBot="1" x14ac:dyDescent="0.3">
      <c r="A63" s="15">
        <f>Real!A63</f>
        <v>69</v>
      </c>
      <c r="B63" s="9" t="str">
        <f>Real!B63</f>
        <v>Aprendizaje y Crecimiento</v>
      </c>
      <c r="C63" s="15" t="str">
        <f>Real!C63</f>
        <v>Infraestructura</v>
      </c>
      <c r="D63" s="15" t="str">
        <f>Real!D63</f>
        <v>Generar la mayor satisfacción posible</v>
      </c>
      <c r="E63" s="15" t="str">
        <f>Real!E63</f>
        <v>Satisfacción del cliente interno por encima de la meta establecida</v>
      </c>
      <c r="F63" s="15" t="str">
        <f>Real!F63</f>
        <v>%</v>
      </c>
      <c r="G63" s="17" t="s">
        <v>262</v>
      </c>
      <c r="H63" s="17" t="s">
        <v>262</v>
      </c>
      <c r="I63" s="17" t="s">
        <v>262</v>
      </c>
      <c r="J63" s="17" t="s">
        <v>262</v>
      </c>
      <c r="K63" s="17" t="s">
        <v>262</v>
      </c>
      <c r="L63" s="17" t="s">
        <v>262</v>
      </c>
      <c r="M63" s="17" t="s">
        <v>262</v>
      </c>
      <c r="N63" s="17" t="s">
        <v>262</v>
      </c>
      <c r="O63" s="17" t="s">
        <v>262</v>
      </c>
      <c r="P63" s="17" t="s">
        <v>262</v>
      </c>
      <c r="Q63" s="17" t="s">
        <v>262</v>
      </c>
      <c r="R63" s="17" t="s">
        <v>262</v>
      </c>
      <c r="S63" s="3"/>
      <c r="T63" s="2">
        <v>63</v>
      </c>
    </row>
    <row r="64" spans="1:20" ht="15.75" thickBot="1" x14ac:dyDescent="0.3">
      <c r="A64" s="15">
        <f>Real!A64</f>
        <v>70</v>
      </c>
      <c r="B64" s="9" t="str">
        <f>Real!B64</f>
        <v>Aprendizaje y Crecimiento</v>
      </c>
      <c r="C64" s="15" t="str">
        <f>Real!C64</f>
        <v>Operaciones</v>
      </c>
      <c r="D64" s="15" t="str">
        <f>Real!D64</f>
        <v>Generar capacidad tecnológica</v>
      </c>
      <c r="E64" s="15" t="str">
        <f>Real!E64</f>
        <v>Cumplimiento de la disponibilidad de servicios de TI</v>
      </c>
      <c r="F64" s="15" t="str">
        <f>Real!F64</f>
        <v>%</v>
      </c>
      <c r="G64" s="17" t="s">
        <v>262</v>
      </c>
      <c r="H64" s="17" t="s">
        <v>262</v>
      </c>
      <c r="I64" s="17" t="s">
        <v>262</v>
      </c>
      <c r="J64" s="17" t="s">
        <v>262</v>
      </c>
      <c r="K64" s="17" t="s">
        <v>262</v>
      </c>
      <c r="L64" s="17" t="s">
        <v>262</v>
      </c>
      <c r="M64" s="17" t="s">
        <v>262</v>
      </c>
      <c r="N64" s="17" t="s">
        <v>262</v>
      </c>
      <c r="O64" s="17" t="s">
        <v>262</v>
      </c>
      <c r="P64" s="17" t="s">
        <v>262</v>
      </c>
      <c r="Q64" s="17" t="s">
        <v>262</v>
      </c>
      <c r="R64" s="17" t="s">
        <v>262</v>
      </c>
      <c r="S64" s="3"/>
      <c r="T64" s="2">
        <v>64</v>
      </c>
    </row>
    <row r="65" spans="1:20" ht="15.75" thickBot="1" x14ac:dyDescent="0.3">
      <c r="A65" s="15">
        <f>Real!A65</f>
        <v>28</v>
      </c>
      <c r="B65" s="9" t="str">
        <f>Real!B65</f>
        <v>Financiera</v>
      </c>
      <c r="C65" s="15" t="str">
        <f>Real!C65</f>
        <v>Planificación Estratégica e Innovación</v>
      </c>
      <c r="D65" s="15" t="str">
        <f>Real!D65</f>
        <v>Hacer Crecer la Rentabilidad</v>
      </c>
      <c r="E65" s="15" t="str">
        <f>Real!E65</f>
        <v>Cumplimiento del Presupuesto del área</v>
      </c>
      <c r="F65" s="15" t="str">
        <f>Real!F65</f>
        <v>Miles de Bs.</v>
      </c>
      <c r="G65" s="17">
        <v>19966.347872033653</v>
      </c>
      <c r="H65" s="17">
        <v>19966.347872033653</v>
      </c>
      <c r="I65" s="17">
        <v>19966.347872033653</v>
      </c>
      <c r="J65" s="17">
        <v>19966.347872033653</v>
      </c>
      <c r="K65" s="17">
        <v>19966.347872033653</v>
      </c>
      <c r="L65" s="17">
        <v>19966.347872033653</v>
      </c>
      <c r="M65" s="17">
        <v>19966.347872033653</v>
      </c>
      <c r="N65" s="17">
        <v>19966.347872033653</v>
      </c>
      <c r="O65" s="17">
        <v>19966.347872033653</v>
      </c>
      <c r="P65" s="17">
        <v>19966.347872033653</v>
      </c>
      <c r="Q65" s="17">
        <v>19966.347872033653</v>
      </c>
      <c r="R65" s="17">
        <v>19966.347872033653</v>
      </c>
      <c r="S65" s="3"/>
      <c r="T65" s="2">
        <v>65</v>
      </c>
    </row>
    <row r="66" spans="1:20" ht="15.75" thickBot="1" x14ac:dyDescent="0.3">
      <c r="A66" s="15">
        <f>Real!A66</f>
        <v>46</v>
      </c>
      <c r="B66" s="9" t="str">
        <f>Real!B66</f>
        <v>Clientes</v>
      </c>
      <c r="C66" s="15" t="str">
        <f>Real!C66</f>
        <v>Negocios</v>
      </c>
      <c r="D66" s="15" t="str">
        <f>Real!D66</f>
        <v>Garantizar la calidad de servicio</v>
      </c>
      <c r="E66" s="15" t="str">
        <f>Real!E66</f>
        <v>Satisfacción del cliente externo por encima de la meta establecida</v>
      </c>
      <c r="F66" s="15" t="str">
        <f>Real!F66</f>
        <v>%</v>
      </c>
      <c r="G66" s="17" t="s">
        <v>262</v>
      </c>
      <c r="H66" s="17" t="s">
        <v>262</v>
      </c>
      <c r="I66" s="17" t="s">
        <v>262</v>
      </c>
      <c r="J66" s="17" t="s">
        <v>262</v>
      </c>
      <c r="K66" s="17" t="s">
        <v>262</v>
      </c>
      <c r="L66" s="17" t="s">
        <v>262</v>
      </c>
      <c r="M66" s="17" t="s">
        <v>262</v>
      </c>
      <c r="N66" s="17" t="s">
        <v>262</v>
      </c>
      <c r="O66" s="17" t="s">
        <v>262</v>
      </c>
      <c r="P66" s="17" t="s">
        <v>262</v>
      </c>
      <c r="Q66" s="17" t="s">
        <v>262</v>
      </c>
      <c r="R66" s="17" t="s">
        <v>262</v>
      </c>
      <c r="S66" s="3"/>
      <c r="T66" s="2">
        <v>66</v>
      </c>
    </row>
    <row r="67" spans="1:20" ht="15.75" thickBot="1" x14ac:dyDescent="0.3">
      <c r="A67" s="15">
        <f>Real!A67</f>
        <v>61</v>
      </c>
      <c r="B67" s="9" t="str">
        <f>Real!B67</f>
        <v>Procesos</v>
      </c>
      <c r="C67" s="15" t="str">
        <f>Real!C67</f>
        <v>Crédito, Canales y Medios de Pago</v>
      </c>
      <c r="D67" s="15" t="str">
        <f>Real!D67</f>
        <v>Incrementar la Productividad del empleado Banco Activo</v>
      </c>
      <c r="E67" s="15" t="str">
        <f>Real!E67</f>
        <v>Calidad de los análisis de crédito</v>
      </c>
      <c r="F67" s="15" t="str">
        <f>Real!F67</f>
        <v>Unidad</v>
      </c>
      <c r="G67" s="17">
        <v>0</v>
      </c>
      <c r="H67" s="17">
        <f>+H33</f>
        <v>163</v>
      </c>
      <c r="I67" s="17">
        <f>+I33</f>
        <v>337</v>
      </c>
      <c r="J67" s="17">
        <v>365</v>
      </c>
      <c r="K67" s="17">
        <v>365</v>
      </c>
      <c r="L67" s="17">
        <v>365</v>
      </c>
      <c r="M67" s="17"/>
      <c r="N67" s="17"/>
      <c r="O67" s="17"/>
      <c r="P67" s="17"/>
      <c r="Q67" s="17"/>
      <c r="R67" s="17"/>
      <c r="S67" s="3"/>
      <c r="T67" s="2">
        <v>67</v>
      </c>
    </row>
    <row r="68" spans="1:20" ht="15.75" thickBot="1" x14ac:dyDescent="0.3">
      <c r="A68" s="15">
        <f>Real!A68</f>
        <v>62</v>
      </c>
      <c r="B68" s="9" t="str">
        <f>Real!B68</f>
        <v>Procesos</v>
      </c>
      <c r="C68" s="15" t="str">
        <f>Real!C68</f>
        <v>Planificación Estratégica e Innovación</v>
      </c>
      <c r="D68" s="15" t="str">
        <f>Real!D68</f>
        <v>Incrementar la Productividad del empleado Banco Activo</v>
      </c>
      <c r="E68" s="15" t="str">
        <f>Real!E68</f>
        <v>Cumplimiento en los tiempos establecidos de los requerimientos de gestión de la demanda</v>
      </c>
      <c r="F68" s="15" t="str">
        <f>Real!F68</f>
        <v>Tiempo / Unidad</v>
      </c>
      <c r="G68" s="17" t="s">
        <v>262</v>
      </c>
      <c r="H68" s="17" t="s">
        <v>262</v>
      </c>
      <c r="I68" s="17" t="s">
        <v>262</v>
      </c>
      <c r="J68" s="17" t="s">
        <v>262</v>
      </c>
      <c r="K68" s="17" t="s">
        <v>262</v>
      </c>
      <c r="L68" s="17" t="s">
        <v>262</v>
      </c>
      <c r="M68" s="17" t="s">
        <v>262</v>
      </c>
      <c r="N68" s="17" t="s">
        <v>262</v>
      </c>
      <c r="O68" s="17" t="s">
        <v>262</v>
      </c>
      <c r="P68" s="17" t="s">
        <v>262</v>
      </c>
      <c r="Q68" s="17" t="s">
        <v>262</v>
      </c>
      <c r="R68" s="17" t="s">
        <v>262</v>
      </c>
      <c r="S68" s="3"/>
      <c r="T68" s="2">
        <v>68</v>
      </c>
    </row>
    <row r="69" spans="1:20" ht="15.75" thickBot="1" x14ac:dyDescent="0.3">
      <c r="A69" s="15">
        <f>Real!A69</f>
        <v>64</v>
      </c>
      <c r="B69" s="9" t="str">
        <f>Real!B69</f>
        <v>Procesos</v>
      </c>
      <c r="C69" s="15" t="str">
        <f>Real!C69</f>
        <v>UAIR</v>
      </c>
      <c r="D69" s="15" t="str">
        <f>Real!D69</f>
        <v>Detectar Procesos Estratégicos y reducir su tiempo de respuesta</v>
      </c>
      <c r="E69" s="15" t="str">
        <f>Real!E69</f>
        <v>Entrega de reportes de riesgo de mercado y de liquidez</v>
      </c>
      <c r="F69" s="15" t="str">
        <f>Real!F69</f>
        <v>Unidad</v>
      </c>
      <c r="G69" s="17" t="s">
        <v>262</v>
      </c>
      <c r="H69" s="17" t="s">
        <v>262</v>
      </c>
      <c r="I69" s="17" t="s">
        <v>262</v>
      </c>
      <c r="J69" s="17" t="s">
        <v>262</v>
      </c>
      <c r="K69" s="17" t="s">
        <v>262</v>
      </c>
      <c r="L69" s="17" t="s">
        <v>262</v>
      </c>
      <c r="M69" s="17" t="s">
        <v>262</v>
      </c>
      <c r="N69" s="17" t="s">
        <v>262</v>
      </c>
      <c r="O69" s="17" t="s">
        <v>262</v>
      </c>
      <c r="P69" s="17" t="s">
        <v>262</v>
      </c>
      <c r="Q69" s="17" t="s">
        <v>262</v>
      </c>
      <c r="R69" s="17" t="s">
        <v>262</v>
      </c>
      <c r="S69" s="3"/>
      <c r="T69" s="2">
        <v>69</v>
      </c>
    </row>
    <row r="70" spans="1:20" ht="15.75" thickBot="1" x14ac:dyDescent="0.3">
      <c r="A70" s="15">
        <f>Real!A70</f>
        <v>76</v>
      </c>
      <c r="B70" s="9" t="str">
        <f>Real!B70</f>
        <v>Aprendizaje y Crecimiento</v>
      </c>
      <c r="C70" s="15" t="str">
        <f>Real!C70</f>
        <v>Negocios</v>
      </c>
      <c r="D70" s="15" t="str">
        <f>Real!D70</f>
        <v>Generar la mayor satisfacción posible</v>
      </c>
      <c r="E70" s="15" t="str">
        <f>Real!E70</f>
        <v>Satisfacción del cliente interno por encima de la meta establecida</v>
      </c>
      <c r="F70" s="15" t="str">
        <f>Real!F70</f>
        <v>%</v>
      </c>
      <c r="G70" s="17" t="s">
        <v>262</v>
      </c>
      <c r="H70" s="17" t="s">
        <v>262</v>
      </c>
      <c r="I70" s="17" t="s">
        <v>262</v>
      </c>
      <c r="J70" s="17" t="s">
        <v>262</v>
      </c>
      <c r="K70" s="17" t="s">
        <v>262</v>
      </c>
      <c r="L70" s="17" t="s">
        <v>262</v>
      </c>
      <c r="M70" s="17" t="s">
        <v>262</v>
      </c>
      <c r="N70" s="17" t="s">
        <v>262</v>
      </c>
      <c r="O70" s="17" t="s">
        <v>262</v>
      </c>
      <c r="P70" s="17" t="s">
        <v>262</v>
      </c>
      <c r="Q70" s="17" t="s">
        <v>262</v>
      </c>
      <c r="R70" s="17" t="s">
        <v>262</v>
      </c>
      <c r="S70" s="3"/>
      <c r="T70" s="2">
        <v>70</v>
      </c>
    </row>
    <row r="71" spans="1:20" ht="15.75" thickBot="1" x14ac:dyDescent="0.3">
      <c r="A71" s="15">
        <f>Real!A71</f>
        <v>77</v>
      </c>
      <c r="B71" s="9" t="str">
        <f>Real!B71</f>
        <v>Aprendizaje y Crecimiento</v>
      </c>
      <c r="C71" s="15" t="str">
        <f>Real!C71</f>
        <v>Planificación Estratégica e Innovación</v>
      </c>
      <c r="D71" s="15" t="str">
        <f>Real!D71</f>
        <v>Generar la mayor satisfacción posible</v>
      </c>
      <c r="E71" s="15" t="str">
        <f>Real!E71</f>
        <v>Satisfacción del cliente interno por encima de la meta establecida</v>
      </c>
      <c r="F71" s="15" t="str">
        <f>Real!F71</f>
        <v>%</v>
      </c>
      <c r="G71" s="17" t="s">
        <v>262</v>
      </c>
      <c r="H71" s="17" t="s">
        <v>262</v>
      </c>
      <c r="I71" s="17" t="s">
        <v>262</v>
      </c>
      <c r="J71" s="17" t="s">
        <v>262</v>
      </c>
      <c r="K71" s="17" t="s">
        <v>262</v>
      </c>
      <c r="L71" s="17" t="s">
        <v>262</v>
      </c>
      <c r="M71" s="17" t="s">
        <v>262</v>
      </c>
      <c r="N71" s="17" t="s">
        <v>262</v>
      </c>
      <c r="O71" s="17" t="s">
        <v>262</v>
      </c>
      <c r="P71" s="17" t="s">
        <v>262</v>
      </c>
      <c r="Q71" s="17" t="s">
        <v>262</v>
      </c>
      <c r="R71" s="17" t="s">
        <v>262</v>
      </c>
      <c r="S71" s="3"/>
      <c r="T71" s="2">
        <v>71</v>
      </c>
    </row>
    <row r="72" spans="1:20" ht="15.75" thickBot="1" x14ac:dyDescent="0.3">
      <c r="A72" s="15">
        <f>Real!A72</f>
        <v>5</v>
      </c>
      <c r="B72" s="9" t="str">
        <f>Real!B72</f>
        <v>Financiera</v>
      </c>
      <c r="C72" s="15" t="str">
        <f>Real!C72</f>
        <v>Seguridad</v>
      </c>
      <c r="D72" s="15" t="str">
        <f>Real!D72</f>
        <v>Hacer Crecer la Rentabilidad</v>
      </c>
      <c r="E72" s="15" t="str">
        <f>Real!E72</f>
        <v>Cumplimiento del Presupuesto del área</v>
      </c>
      <c r="F72" s="15" t="str">
        <f>Real!F72</f>
        <v>Miles de Bs.</v>
      </c>
      <c r="G72" s="17">
        <v>58372.418326480445</v>
      </c>
      <c r="H72" s="17">
        <v>58372.418326480445</v>
      </c>
      <c r="I72" s="17">
        <v>58372.418326480445</v>
      </c>
      <c r="J72" s="17">
        <v>58372.418326480445</v>
      </c>
      <c r="K72" s="17">
        <v>58372.418326480445</v>
      </c>
      <c r="L72" s="17">
        <v>58372.418326480445</v>
      </c>
      <c r="M72" s="17">
        <v>58372.418326480445</v>
      </c>
      <c r="N72" s="17">
        <v>58372.418326480445</v>
      </c>
      <c r="O72" s="17">
        <v>58372.418326480445</v>
      </c>
      <c r="P72" s="17">
        <v>58372.418326480445</v>
      </c>
      <c r="Q72" s="17">
        <v>58372.418326480445</v>
      </c>
      <c r="R72" s="17">
        <v>58372.418326480445</v>
      </c>
      <c r="S72" s="3"/>
      <c r="T72" s="2">
        <v>72</v>
      </c>
    </row>
    <row r="73" spans="1:20" ht="15.75" thickBot="1" x14ac:dyDescent="0.3">
      <c r="A73" s="15">
        <f>Real!A73</f>
        <v>38</v>
      </c>
      <c r="B73" s="9" t="str">
        <f>Real!B73</f>
        <v>Clientes</v>
      </c>
      <c r="C73" s="15" t="str">
        <f>Real!C73</f>
        <v>Operaciones</v>
      </c>
      <c r="D73" s="15" t="str">
        <f>Real!D73</f>
        <v>Garantizar la calidad de servicio</v>
      </c>
      <c r="E73" s="15" t="str">
        <f>Real!E73</f>
        <v>Cumplimiento de la meta estimada de la mejora mínima estimada de cliente externo</v>
      </c>
      <c r="F73" s="15" t="str">
        <f>Real!F73</f>
        <v>%</v>
      </c>
      <c r="G73" s="17" t="s">
        <v>262</v>
      </c>
      <c r="H73" s="17" t="s">
        <v>262</v>
      </c>
      <c r="I73" s="17" t="s">
        <v>262</v>
      </c>
      <c r="J73" s="17" t="s">
        <v>262</v>
      </c>
      <c r="K73" s="17" t="s">
        <v>262</v>
      </c>
      <c r="L73" s="17" t="s">
        <v>262</v>
      </c>
      <c r="M73" s="17" t="s">
        <v>262</v>
      </c>
      <c r="N73" s="17" t="s">
        <v>262</v>
      </c>
      <c r="O73" s="17" t="s">
        <v>262</v>
      </c>
      <c r="P73" s="17" t="s">
        <v>262</v>
      </c>
      <c r="Q73" s="17" t="s">
        <v>262</v>
      </c>
      <c r="R73" s="17" t="s">
        <v>262</v>
      </c>
      <c r="S73" s="3"/>
      <c r="T73" s="2">
        <v>73</v>
      </c>
    </row>
    <row r="74" spans="1:20" ht="15.75" thickBot="1" x14ac:dyDescent="0.3">
      <c r="A74" s="15">
        <f>Real!A74</f>
        <v>52</v>
      </c>
      <c r="B74" s="9" t="str">
        <f>Real!B74</f>
        <v>Procesos</v>
      </c>
      <c r="C74" s="15" t="str">
        <f>Real!C74</f>
        <v>Operaciones</v>
      </c>
      <c r="D74" s="15" t="str">
        <f>Real!D74</f>
        <v>Detectar Procesos Estratégicos y reducir su tiempo de respuesta</v>
      </c>
      <c r="E74" s="15" t="str">
        <f>Real!E74</f>
        <v>Disminución de tiempos de respuestas clientes externos</v>
      </c>
      <c r="F74" s="15" t="str">
        <f>Real!F74</f>
        <v>Tiempo / Unidad</v>
      </c>
      <c r="G74" s="17" t="s">
        <v>262</v>
      </c>
      <c r="H74" s="17" t="s">
        <v>262</v>
      </c>
      <c r="I74" s="17" t="s">
        <v>262</v>
      </c>
      <c r="J74" s="17" t="s">
        <v>262</v>
      </c>
      <c r="K74" s="17" t="s">
        <v>262</v>
      </c>
      <c r="L74" s="17" t="s">
        <v>262</v>
      </c>
      <c r="M74" s="17" t="s">
        <v>262</v>
      </c>
      <c r="N74" s="17" t="s">
        <v>262</v>
      </c>
      <c r="O74" s="17" t="s">
        <v>262</v>
      </c>
      <c r="P74" s="17" t="s">
        <v>262</v>
      </c>
      <c r="Q74" s="17" t="s">
        <v>262</v>
      </c>
      <c r="R74" s="17" t="s">
        <v>262</v>
      </c>
      <c r="S74" s="3"/>
      <c r="T74" s="2">
        <v>74</v>
      </c>
    </row>
    <row r="75" spans="1:20" ht="15.75" thickBot="1" x14ac:dyDescent="0.3">
      <c r="A75" s="15">
        <f>Real!A75</f>
        <v>29</v>
      </c>
      <c r="B75" s="9" t="str">
        <f>Real!B75</f>
        <v>Financiera</v>
      </c>
      <c r="C75" s="15" t="str">
        <f>Real!C75</f>
        <v>UAIR</v>
      </c>
      <c r="D75" s="15" t="str">
        <f>Real!D75</f>
        <v>Hacer Crecer la Rentabilidad</v>
      </c>
      <c r="E75" s="15" t="str">
        <f>Real!E75</f>
        <v>Cumplimiento del Presupuesto del área</v>
      </c>
      <c r="F75" s="15" t="str">
        <f>Real!F75</f>
        <v>Miles de Bs.</v>
      </c>
      <c r="G75" s="17">
        <v>4102.8760227924322</v>
      </c>
      <c r="H75" s="17">
        <v>4102.8760227924322</v>
      </c>
      <c r="I75" s="17">
        <v>4102.8760227924322</v>
      </c>
      <c r="J75" s="17">
        <v>4102.8760227924322</v>
      </c>
      <c r="K75" s="17">
        <v>4102.8760227924322</v>
      </c>
      <c r="L75" s="17">
        <v>4102.8760227924322</v>
      </c>
      <c r="M75" s="17">
        <v>4102.8760227924322</v>
      </c>
      <c r="N75" s="17">
        <v>4102.8760227924322</v>
      </c>
      <c r="O75" s="17">
        <v>4102.8760227924322</v>
      </c>
      <c r="P75" s="17">
        <v>4102.8760227924322</v>
      </c>
      <c r="Q75" s="17">
        <v>4102.8760227924322</v>
      </c>
      <c r="R75" s="17">
        <v>4102.8760227924322</v>
      </c>
      <c r="S75" s="3"/>
      <c r="T75" s="2">
        <v>76</v>
      </c>
    </row>
    <row r="76" spans="1:20" ht="15.75" thickBot="1" x14ac:dyDescent="0.3">
      <c r="A76" s="15">
        <f>Real!A76</f>
        <v>30</v>
      </c>
      <c r="B76" s="9" t="str">
        <f>Real!B76</f>
        <v>Financiera</v>
      </c>
      <c r="C76" s="15" t="str">
        <f>Real!C76</f>
        <v>UAIR</v>
      </c>
      <c r="D76" s="15" t="str">
        <f>Real!D76</f>
        <v>Mayor Eficiencia Financiera</v>
      </c>
      <c r="E76" s="15" t="str">
        <f>Real!E76</f>
        <v>Cumplimiento del Rendimiento de la Cartera de Crédito Presupuestada</v>
      </c>
      <c r="F76" s="15" t="str">
        <f>Real!F76</f>
        <v>%</v>
      </c>
      <c r="G76" s="35">
        <f>+G50</f>
        <v>0.2591260015432475</v>
      </c>
      <c r="H76" s="35">
        <f t="shared" ref="H76:R76" si="4">+H50</f>
        <v>0.2600921875851982</v>
      </c>
      <c r="I76" s="35">
        <f t="shared" si="4"/>
        <v>0.26057167399922837</v>
      </c>
      <c r="J76" s="35">
        <f t="shared" si="4"/>
        <v>0.25661922325468273</v>
      </c>
      <c r="K76" s="35">
        <f t="shared" si="4"/>
        <v>0.25746070456678882</v>
      </c>
      <c r="L76" s="35">
        <f t="shared" si="4"/>
        <v>0.25745197192792868</v>
      </c>
      <c r="M76" s="35">
        <f t="shared" si="4"/>
        <v>0.31453933452516042</v>
      </c>
      <c r="N76" s="35">
        <f t="shared" si="4"/>
        <v>0.29801012077375882</v>
      </c>
      <c r="O76" s="35">
        <f t="shared" si="4"/>
        <v>0.2820393062474289</v>
      </c>
      <c r="P76" s="35">
        <f t="shared" si="4"/>
        <v>0.27010146689861247</v>
      </c>
      <c r="Q76" s="35">
        <f t="shared" si="4"/>
        <v>0.26002857087524606</v>
      </c>
      <c r="R76" s="35">
        <f t="shared" si="4"/>
        <v>0.25100304019322012</v>
      </c>
      <c r="S76" s="3"/>
      <c r="T76" s="2">
        <v>77</v>
      </c>
    </row>
    <row r="77" spans="1:20" ht="15.75" thickBot="1" x14ac:dyDescent="0.3">
      <c r="A77" s="15">
        <f>Real!A77</f>
        <v>31</v>
      </c>
      <c r="B77" s="9" t="str">
        <f>Real!B77</f>
        <v>Financiera</v>
      </c>
      <c r="C77" s="15" t="str">
        <f>Real!C77</f>
        <v>UAIR</v>
      </c>
      <c r="D77" s="15" t="str">
        <f>Real!D77</f>
        <v>Mayor Eficiencia Financiera</v>
      </c>
      <c r="E77" s="15" t="str">
        <f>Real!E77</f>
        <v>Cumplir con la morosidad presupuestada</v>
      </c>
      <c r="F77" s="15" t="str">
        <f>Real!F77</f>
        <v>%</v>
      </c>
      <c r="G77" s="35">
        <f>+G51</f>
        <v>2.7521772815530805E-3</v>
      </c>
      <c r="H77" s="35">
        <f t="shared" ref="H77:R77" si="5">+H51</f>
        <v>2.3530914577222237E-3</v>
      </c>
      <c r="I77" s="35">
        <f t="shared" si="5"/>
        <v>2.0331403846172717E-3</v>
      </c>
      <c r="J77" s="35">
        <f t="shared" si="5"/>
        <v>1.7588539852362707E-3</v>
      </c>
      <c r="K77" s="35">
        <f t="shared" si="5"/>
        <v>1.5342957043897455E-3</v>
      </c>
      <c r="L77" s="35">
        <f t="shared" si="5"/>
        <v>1.3237794660620754E-3</v>
      </c>
      <c r="M77" s="35">
        <f t="shared" si="5"/>
        <v>1.2278326545370382E-3</v>
      </c>
      <c r="N77" s="35">
        <f t="shared" si="5"/>
        <v>1.1339922859750957E-3</v>
      </c>
      <c r="O77" s="35">
        <f t="shared" si="5"/>
        <v>1.0746171352615471E-3</v>
      </c>
      <c r="P77" s="35">
        <f t="shared" si="5"/>
        <v>9.970411863656685E-4</v>
      </c>
      <c r="Q77" s="35">
        <f t="shared" si="5"/>
        <v>9.246913758758239E-4</v>
      </c>
      <c r="R77" s="35">
        <f t="shared" si="5"/>
        <v>8.6011262337118129E-4</v>
      </c>
      <c r="S77" s="3"/>
      <c r="T77" s="2">
        <v>78</v>
      </c>
    </row>
    <row r="78" spans="1:20" ht="15.75" thickBot="1" x14ac:dyDescent="0.3">
      <c r="A78" s="15">
        <f>Real!A78</f>
        <v>47</v>
      </c>
      <c r="B78" s="9" t="str">
        <f>Real!B78</f>
        <v>Clientes</v>
      </c>
      <c r="C78" s="15" t="str">
        <f>Real!C78</f>
        <v>Planificación Estratégica e Innovación</v>
      </c>
      <c r="D78" s="15" t="str">
        <f>Real!D78</f>
        <v>Garantizar la calidad de servicio</v>
      </c>
      <c r="E78" s="15" t="str">
        <f>Real!E78</f>
        <v>Satisfacción del cliente externo por encima de la meta establecida en aceptación de productos</v>
      </c>
      <c r="F78" s="15" t="str">
        <f>Real!F78</f>
        <v>%</v>
      </c>
      <c r="G78" s="17" t="s">
        <v>262</v>
      </c>
      <c r="H78" s="17" t="s">
        <v>262</v>
      </c>
      <c r="I78" s="17" t="s">
        <v>262</v>
      </c>
      <c r="J78" s="17" t="s">
        <v>262</v>
      </c>
      <c r="K78" s="17" t="s">
        <v>262</v>
      </c>
      <c r="L78" s="17" t="s">
        <v>262</v>
      </c>
      <c r="M78" s="17" t="s">
        <v>262</v>
      </c>
      <c r="N78" s="17" t="s">
        <v>262</v>
      </c>
      <c r="O78" s="17" t="s">
        <v>262</v>
      </c>
      <c r="P78" s="17" t="s">
        <v>262</v>
      </c>
      <c r="Q78" s="17" t="s">
        <v>262</v>
      </c>
      <c r="R78" s="17" t="s">
        <v>262</v>
      </c>
      <c r="S78" s="3"/>
      <c r="T78" s="2">
        <v>79</v>
      </c>
    </row>
    <row r="79" spans="1:20" ht="15.75" thickBot="1" x14ac:dyDescent="0.3">
      <c r="A79" s="15">
        <f>Real!A79</f>
        <v>63</v>
      </c>
      <c r="B79" s="9" t="str">
        <f>Real!B79</f>
        <v>Procesos</v>
      </c>
      <c r="C79" s="15" t="str">
        <f>Real!C79</f>
        <v>Planificación Estratégica e Innovación</v>
      </c>
      <c r="D79" s="15" t="str">
        <f>Real!D79</f>
        <v>Incrementar la Productividad del empleado Banco Activo</v>
      </c>
      <c r="E79" s="15" t="str">
        <f>Real!E79</f>
        <v>Productividad Trabajador Banco Activo vs. Competencia</v>
      </c>
      <c r="F79" s="15" t="str">
        <f>Real!F79</f>
        <v>Miles de Bs. / Persona</v>
      </c>
      <c r="G79" s="38">
        <v>0.29929846938775512</v>
      </c>
      <c r="H79" s="38">
        <v>0.39478524288650874</v>
      </c>
      <c r="I79" s="38">
        <v>0.52247288503253797</v>
      </c>
      <c r="J79" s="38">
        <v>0.53126222029111447</v>
      </c>
      <c r="K79" s="38">
        <v>0.64890815318775374</v>
      </c>
      <c r="L79" s="38">
        <v>0.80386510456586002</v>
      </c>
      <c r="M79" s="17" t="s">
        <v>262</v>
      </c>
      <c r="N79" s="17" t="s">
        <v>262</v>
      </c>
      <c r="O79" s="17" t="s">
        <v>262</v>
      </c>
      <c r="P79" s="17" t="s">
        <v>262</v>
      </c>
      <c r="Q79" s="17" t="s">
        <v>262</v>
      </c>
      <c r="R79" s="17" t="s">
        <v>262</v>
      </c>
      <c r="S79" s="3"/>
      <c r="T79" s="2">
        <v>80</v>
      </c>
    </row>
    <row r="80" spans="1:20" ht="15.75" thickBot="1" x14ac:dyDescent="0.3">
      <c r="A80" s="15">
        <f>Real!A80</f>
        <v>78</v>
      </c>
      <c r="B80" s="9" t="str">
        <f>Real!B80</f>
        <v>Aprendizaje y Crecimiento</v>
      </c>
      <c r="C80" s="15" t="str">
        <f>Real!C80</f>
        <v>Planificación Estratégica e Innovación</v>
      </c>
      <c r="D80" s="15" t="str">
        <f>Real!D80</f>
        <v>Mejorar la comunicación</v>
      </c>
      <c r="E80" s="15" t="str">
        <f>Real!E80</f>
        <v>Comunicaciones efectivas de seguimiento del plan estratégico</v>
      </c>
      <c r="F80" s="15" t="str">
        <f>Real!F80</f>
        <v>Unidad</v>
      </c>
      <c r="G80" s="17" t="s">
        <v>262</v>
      </c>
      <c r="H80" s="17" t="s">
        <v>262</v>
      </c>
      <c r="I80" s="17" t="s">
        <v>262</v>
      </c>
      <c r="J80" s="17" t="s">
        <v>262</v>
      </c>
      <c r="K80" s="17" t="s">
        <v>262</v>
      </c>
      <c r="L80" s="17" t="s">
        <v>262</v>
      </c>
      <c r="M80" s="17" t="s">
        <v>262</v>
      </c>
      <c r="N80" s="17" t="s">
        <v>262</v>
      </c>
      <c r="O80" s="17" t="s">
        <v>262</v>
      </c>
      <c r="P80" s="17" t="s">
        <v>262</v>
      </c>
      <c r="Q80" s="17" t="s">
        <v>262</v>
      </c>
      <c r="R80" s="17" t="s">
        <v>262</v>
      </c>
      <c r="S80" s="3"/>
      <c r="T80" s="2">
        <v>81</v>
      </c>
    </row>
    <row r="81" spans="1:20" ht="15.75" thickBot="1" x14ac:dyDescent="0.3">
      <c r="A81" s="15">
        <f>Real!A81</f>
        <v>81</v>
      </c>
      <c r="B81" s="9" t="str">
        <f>Real!B81</f>
        <v>Aprendizaje y Crecimiento</v>
      </c>
      <c r="C81" s="15" t="str">
        <f>Real!C81</f>
        <v>Capital Humano</v>
      </c>
      <c r="D81" s="15" t="str">
        <f>Real!D81</f>
        <v>Retener al personal</v>
      </c>
      <c r="E81" s="15" t="str">
        <f>Real!E81</f>
        <v>Cumplimiento del Headcount de Banco Activo</v>
      </c>
      <c r="F81" s="15" t="str">
        <f>Real!F81</f>
        <v>Unidad</v>
      </c>
      <c r="G81" s="17" t="s">
        <v>262</v>
      </c>
      <c r="H81" s="17" t="s">
        <v>262</v>
      </c>
      <c r="I81" s="17" t="s">
        <v>262</v>
      </c>
      <c r="J81" s="17" t="s">
        <v>262</v>
      </c>
      <c r="K81" s="17" t="s">
        <v>262</v>
      </c>
      <c r="L81" s="17" t="s">
        <v>262</v>
      </c>
      <c r="M81" s="17" t="s">
        <v>262</v>
      </c>
      <c r="N81" s="17" t="s">
        <v>262</v>
      </c>
      <c r="O81" s="17" t="s">
        <v>262</v>
      </c>
      <c r="P81" s="17" t="s">
        <v>262</v>
      </c>
      <c r="Q81" s="17" t="s">
        <v>262</v>
      </c>
      <c r="R81" s="17" t="s">
        <v>262</v>
      </c>
      <c r="S81" s="3"/>
      <c r="T81" s="2">
        <v>82</v>
      </c>
    </row>
  </sheetData>
  <pageMargins left="0.7" right="0.7" top="0.75" bottom="0.75" header="0.3" footer="0.3"/>
  <pageSetup paperSize="9" orientation="portrait" horizontalDpi="200" verticalDpi="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9"/>
  <sheetViews>
    <sheetView showGridLines="0" topLeftCell="B1" zoomScale="60" zoomScaleNormal="60" workbookViewId="0">
      <pane xSplit="20055" topLeftCell="I1"/>
      <selection activeCell="B1" sqref="B1"/>
      <selection pane="topRight" activeCell="I1" sqref="I1"/>
    </sheetView>
  </sheetViews>
  <sheetFormatPr baseColWidth="10" defaultRowHeight="15" x14ac:dyDescent="0.25"/>
  <cols>
    <col min="1" max="1" width="7.140625" hidden="1" customWidth="1"/>
    <col min="2" max="2" width="27.5703125" bestFit="1" customWidth="1"/>
    <col min="3" max="3" width="67.5703125" bestFit="1" customWidth="1"/>
    <col min="4" max="4" width="120.42578125" bestFit="1" customWidth="1"/>
    <col min="5" max="5" width="37.7109375" bestFit="1" customWidth="1"/>
    <col min="6" max="6" width="49.42578125" bestFit="1" customWidth="1"/>
    <col min="7" max="7" width="29.140625" bestFit="1" customWidth="1"/>
    <col min="8" max="8" width="12.85546875" customWidth="1"/>
    <col min="9" max="9" width="35.42578125" bestFit="1" customWidth="1"/>
    <col min="10" max="10" width="13.5703125" bestFit="1" customWidth="1"/>
    <col min="11" max="11" width="13.7109375" customWidth="1"/>
    <col min="12" max="12" width="18.85546875" customWidth="1"/>
    <col min="14" max="14" width="1.85546875" customWidth="1"/>
    <col min="15" max="15" width="2.7109375" customWidth="1"/>
    <col min="16" max="16" width="35.42578125" bestFit="1" customWidth="1"/>
    <col min="18" max="18" width="2.5703125" customWidth="1"/>
    <col min="19" max="19" width="21.42578125" bestFit="1" customWidth="1"/>
    <col min="21" max="21" width="27.5703125" bestFit="1" customWidth="1"/>
    <col min="24" max="24" width="67.5703125" bestFit="1" customWidth="1"/>
  </cols>
  <sheetData>
    <row r="1" spans="1:25" ht="30" x14ac:dyDescent="0.25">
      <c r="A1" s="26" t="s">
        <v>234</v>
      </c>
      <c r="B1" s="26" t="s">
        <v>152</v>
      </c>
      <c r="C1" s="26" t="s">
        <v>146</v>
      </c>
      <c r="D1" s="27" t="s">
        <v>134</v>
      </c>
      <c r="E1" s="26" t="s">
        <v>41</v>
      </c>
      <c r="F1" s="26" t="s">
        <v>193</v>
      </c>
      <c r="G1" s="26" t="s">
        <v>147</v>
      </c>
      <c r="H1" s="26" t="s">
        <v>220</v>
      </c>
      <c r="I1" s="26" t="s">
        <v>221</v>
      </c>
      <c r="J1" s="26" t="s">
        <v>222</v>
      </c>
      <c r="K1" s="26" t="s">
        <v>153</v>
      </c>
      <c r="L1" s="26" t="s">
        <v>154</v>
      </c>
      <c r="M1" s="26" t="s">
        <v>155</v>
      </c>
      <c r="P1" s="29" t="s">
        <v>225</v>
      </c>
      <c r="Q1" s="29" t="s">
        <v>226</v>
      </c>
      <c r="S1" s="29" t="s">
        <v>227</v>
      </c>
      <c r="U1" s="26" t="s">
        <v>152</v>
      </c>
      <c r="V1" s="29" t="s">
        <v>226</v>
      </c>
      <c r="X1" s="26" t="s">
        <v>146</v>
      </c>
      <c r="Y1" s="29" t="s">
        <v>226</v>
      </c>
    </row>
    <row r="2" spans="1:25" x14ac:dyDescent="0.25">
      <c r="A2" s="33">
        <v>1</v>
      </c>
      <c r="B2" t="s">
        <v>157</v>
      </c>
      <c r="C2" t="s">
        <v>179</v>
      </c>
      <c r="D2" t="s">
        <v>43</v>
      </c>
      <c r="E2" t="s">
        <v>42</v>
      </c>
      <c r="F2" t="s">
        <v>194</v>
      </c>
      <c r="G2" t="s">
        <v>261</v>
      </c>
      <c r="I2" t="s">
        <v>63</v>
      </c>
      <c r="P2" t="s">
        <v>42</v>
      </c>
      <c r="Q2">
        <f t="shared" ref="Q2:Q12" si="0">COUNTIF(E:E,P2)</f>
        <v>10</v>
      </c>
      <c r="S2" t="s">
        <v>228</v>
      </c>
      <c r="U2" t="s">
        <v>157</v>
      </c>
      <c r="V2">
        <f>COUNTIF(B:B,U2)</f>
        <v>30</v>
      </c>
      <c r="X2" t="s">
        <v>179</v>
      </c>
      <c r="Y2">
        <f>COUNTIF(C:C,X2)</f>
        <v>15</v>
      </c>
    </row>
    <row r="3" spans="1:25" x14ac:dyDescent="0.25">
      <c r="A3" s="33">
        <v>2</v>
      </c>
      <c r="B3" t="s">
        <v>157</v>
      </c>
      <c r="C3" t="s">
        <v>179</v>
      </c>
      <c r="D3" t="s">
        <v>26</v>
      </c>
      <c r="E3" t="s">
        <v>42</v>
      </c>
      <c r="F3" t="s">
        <v>195</v>
      </c>
      <c r="G3" t="s">
        <v>136</v>
      </c>
      <c r="I3" t="s">
        <v>72</v>
      </c>
      <c r="P3" t="s">
        <v>44</v>
      </c>
      <c r="Q3">
        <f t="shared" si="0"/>
        <v>4</v>
      </c>
      <c r="S3" t="s">
        <v>229</v>
      </c>
      <c r="U3" t="s">
        <v>158</v>
      </c>
      <c r="V3">
        <f t="shared" ref="V3:V5" si="1">COUNTIF(B:B,U3)</f>
        <v>16</v>
      </c>
      <c r="X3" t="s">
        <v>160</v>
      </c>
      <c r="Y3">
        <f t="shared" ref="Y3:Y18" si="2">COUNTIF(C:C,X3)</f>
        <v>7</v>
      </c>
    </row>
    <row r="4" spans="1:25" x14ac:dyDescent="0.25">
      <c r="A4" s="33">
        <v>3</v>
      </c>
      <c r="B4" t="s">
        <v>157</v>
      </c>
      <c r="C4" t="s">
        <v>179</v>
      </c>
      <c r="D4" t="s">
        <v>43</v>
      </c>
      <c r="E4" t="s">
        <v>44</v>
      </c>
      <c r="F4" t="s">
        <v>194</v>
      </c>
      <c r="G4" t="s">
        <v>261</v>
      </c>
      <c r="I4" t="s">
        <v>63</v>
      </c>
      <c r="P4" t="s">
        <v>45</v>
      </c>
      <c r="Q4">
        <f t="shared" si="0"/>
        <v>9</v>
      </c>
      <c r="S4" t="s">
        <v>230</v>
      </c>
      <c r="U4" t="s">
        <v>156</v>
      </c>
      <c r="V4">
        <f t="shared" si="1"/>
        <v>16</v>
      </c>
      <c r="X4" t="s">
        <v>159</v>
      </c>
      <c r="Y4">
        <f t="shared" si="2"/>
        <v>6</v>
      </c>
    </row>
    <row r="5" spans="1:25" x14ac:dyDescent="0.25">
      <c r="A5" s="33">
        <v>4</v>
      </c>
      <c r="B5" t="s">
        <v>157</v>
      </c>
      <c r="C5" t="s">
        <v>179</v>
      </c>
      <c r="D5" t="s">
        <v>43</v>
      </c>
      <c r="E5" t="s">
        <v>45</v>
      </c>
      <c r="F5" t="s">
        <v>194</v>
      </c>
      <c r="G5" t="s">
        <v>261</v>
      </c>
      <c r="I5" t="s">
        <v>63</v>
      </c>
      <c r="P5" t="s">
        <v>48</v>
      </c>
      <c r="Q5">
        <f t="shared" si="0"/>
        <v>3</v>
      </c>
      <c r="S5" t="s">
        <v>231</v>
      </c>
      <c r="U5" t="s">
        <v>22</v>
      </c>
      <c r="V5">
        <f t="shared" si="1"/>
        <v>16</v>
      </c>
      <c r="X5" t="s">
        <v>180</v>
      </c>
      <c r="Y5">
        <f t="shared" si="2"/>
        <v>2</v>
      </c>
    </row>
    <row r="6" spans="1:25" x14ac:dyDescent="0.25">
      <c r="A6" s="33">
        <v>5</v>
      </c>
      <c r="B6" t="s">
        <v>157</v>
      </c>
      <c r="C6" t="s">
        <v>179</v>
      </c>
      <c r="D6" t="s">
        <v>43</v>
      </c>
      <c r="E6" t="s">
        <v>48</v>
      </c>
      <c r="F6" t="s">
        <v>194</v>
      </c>
      <c r="G6" t="s">
        <v>261</v>
      </c>
      <c r="I6" t="s">
        <v>63</v>
      </c>
      <c r="P6" t="s">
        <v>50</v>
      </c>
      <c r="Q6">
        <f t="shared" si="0"/>
        <v>4</v>
      </c>
      <c r="S6" t="s">
        <v>232</v>
      </c>
      <c r="X6" t="s">
        <v>181</v>
      </c>
      <c r="Y6">
        <f t="shared" si="2"/>
        <v>13</v>
      </c>
    </row>
    <row r="7" spans="1:25" x14ac:dyDescent="0.25">
      <c r="A7" s="33">
        <v>6</v>
      </c>
      <c r="B7" t="s">
        <v>157</v>
      </c>
      <c r="C7" t="s">
        <v>179</v>
      </c>
      <c r="D7" t="s">
        <v>43</v>
      </c>
      <c r="E7" t="s">
        <v>50</v>
      </c>
      <c r="F7" t="s">
        <v>194</v>
      </c>
      <c r="G7" t="s">
        <v>261</v>
      </c>
      <c r="I7" t="s">
        <v>63</v>
      </c>
      <c r="P7" t="s">
        <v>52</v>
      </c>
      <c r="Q7">
        <f t="shared" si="0"/>
        <v>6</v>
      </c>
      <c r="S7" t="s">
        <v>233</v>
      </c>
      <c r="X7" t="s">
        <v>182</v>
      </c>
      <c r="Y7">
        <f t="shared" si="2"/>
        <v>1</v>
      </c>
    </row>
    <row r="8" spans="1:25" x14ac:dyDescent="0.25">
      <c r="A8" s="33">
        <v>7</v>
      </c>
      <c r="B8" t="s">
        <v>157</v>
      </c>
      <c r="C8" t="s">
        <v>179</v>
      </c>
      <c r="D8" t="s">
        <v>43</v>
      </c>
      <c r="E8" t="s">
        <v>52</v>
      </c>
      <c r="F8" t="s">
        <v>194</v>
      </c>
      <c r="G8" t="s">
        <v>261</v>
      </c>
      <c r="I8" t="s">
        <v>63</v>
      </c>
      <c r="P8" t="s">
        <v>56</v>
      </c>
      <c r="Q8">
        <f t="shared" si="0"/>
        <v>11</v>
      </c>
      <c r="X8" t="s">
        <v>184</v>
      </c>
      <c r="Y8">
        <f t="shared" si="2"/>
        <v>1</v>
      </c>
    </row>
    <row r="9" spans="1:25" x14ac:dyDescent="0.25">
      <c r="A9">
        <v>8</v>
      </c>
      <c r="B9" t="s">
        <v>157</v>
      </c>
      <c r="C9" t="s">
        <v>179</v>
      </c>
      <c r="D9" t="s">
        <v>57</v>
      </c>
      <c r="E9" t="s">
        <v>56</v>
      </c>
      <c r="F9" t="s">
        <v>223</v>
      </c>
      <c r="G9" t="s">
        <v>137</v>
      </c>
      <c r="I9" t="s">
        <v>56</v>
      </c>
      <c r="P9" t="s">
        <v>63</v>
      </c>
      <c r="Q9">
        <f t="shared" si="0"/>
        <v>7</v>
      </c>
      <c r="X9" t="s">
        <v>183</v>
      </c>
      <c r="Y9">
        <f t="shared" si="2"/>
        <v>1</v>
      </c>
    </row>
    <row r="10" spans="1:25" x14ac:dyDescent="0.25">
      <c r="A10" s="33">
        <v>9</v>
      </c>
      <c r="B10" t="s">
        <v>157</v>
      </c>
      <c r="C10" t="s">
        <v>160</v>
      </c>
      <c r="D10" t="s">
        <v>149</v>
      </c>
      <c r="E10" t="s">
        <v>56</v>
      </c>
      <c r="F10" t="s">
        <v>197</v>
      </c>
      <c r="G10" t="s">
        <v>150</v>
      </c>
      <c r="I10" t="s">
        <v>72</v>
      </c>
      <c r="P10" t="s">
        <v>70</v>
      </c>
      <c r="Q10">
        <f t="shared" si="0"/>
        <v>11</v>
      </c>
      <c r="X10" t="s">
        <v>178</v>
      </c>
      <c r="Y10">
        <f t="shared" si="2"/>
        <v>4</v>
      </c>
    </row>
    <row r="11" spans="1:25" x14ac:dyDescent="0.25">
      <c r="A11" s="33">
        <v>10</v>
      </c>
      <c r="B11" t="s">
        <v>157</v>
      </c>
      <c r="C11" t="s">
        <v>179</v>
      </c>
      <c r="D11" t="s">
        <v>43</v>
      </c>
      <c r="E11" t="s">
        <v>56</v>
      </c>
      <c r="F11" t="s">
        <v>194</v>
      </c>
      <c r="G11" t="s">
        <v>261</v>
      </c>
      <c r="I11" t="s">
        <v>63</v>
      </c>
      <c r="P11" t="s">
        <v>72</v>
      </c>
      <c r="Q11">
        <f t="shared" si="0"/>
        <v>7</v>
      </c>
      <c r="X11" t="s">
        <v>177</v>
      </c>
      <c r="Y11">
        <f t="shared" si="2"/>
        <v>11</v>
      </c>
    </row>
    <row r="12" spans="1:25" x14ac:dyDescent="0.25">
      <c r="A12" s="33">
        <v>11</v>
      </c>
      <c r="B12" t="s">
        <v>157</v>
      </c>
      <c r="C12" t="s">
        <v>159</v>
      </c>
      <c r="D12" t="s">
        <v>25</v>
      </c>
      <c r="E12" t="s">
        <v>56</v>
      </c>
      <c r="F12" t="s">
        <v>198</v>
      </c>
      <c r="G12" t="s">
        <v>138</v>
      </c>
      <c r="I12" t="s">
        <v>72</v>
      </c>
      <c r="P12" t="s">
        <v>75</v>
      </c>
      <c r="Q12">
        <f t="shared" si="0"/>
        <v>6</v>
      </c>
      <c r="X12" t="s">
        <v>192</v>
      </c>
      <c r="Y12">
        <f t="shared" si="2"/>
        <v>1</v>
      </c>
    </row>
    <row r="13" spans="1:25" x14ac:dyDescent="0.25">
      <c r="A13" s="33">
        <v>12</v>
      </c>
      <c r="B13" t="s">
        <v>157</v>
      </c>
      <c r="C13" t="s">
        <v>159</v>
      </c>
      <c r="D13" t="s">
        <v>61</v>
      </c>
      <c r="E13" t="s">
        <v>56</v>
      </c>
      <c r="F13" t="s">
        <v>199</v>
      </c>
      <c r="G13" t="s">
        <v>138</v>
      </c>
      <c r="I13" t="s">
        <v>72</v>
      </c>
      <c r="X13" t="s">
        <v>185</v>
      </c>
      <c r="Y13">
        <f t="shared" si="2"/>
        <v>11</v>
      </c>
    </row>
    <row r="14" spans="1:25" x14ac:dyDescent="0.25">
      <c r="A14" s="33">
        <v>13</v>
      </c>
      <c r="B14" t="s">
        <v>157</v>
      </c>
      <c r="C14" t="s">
        <v>159</v>
      </c>
      <c r="D14" t="s">
        <v>268</v>
      </c>
      <c r="E14" t="s">
        <v>56</v>
      </c>
      <c r="F14" t="s">
        <v>198</v>
      </c>
      <c r="G14" t="s">
        <v>138</v>
      </c>
      <c r="I14" t="s">
        <v>72</v>
      </c>
      <c r="X14" t="s">
        <v>186</v>
      </c>
      <c r="Y14">
        <f t="shared" si="2"/>
        <v>1</v>
      </c>
    </row>
    <row r="15" spans="1:25" x14ac:dyDescent="0.25">
      <c r="A15" s="33">
        <v>14</v>
      </c>
      <c r="B15" t="s">
        <v>157</v>
      </c>
      <c r="C15" t="s">
        <v>179</v>
      </c>
      <c r="D15" t="s">
        <v>64</v>
      </c>
      <c r="E15" t="s">
        <v>63</v>
      </c>
      <c r="F15" t="s">
        <v>194</v>
      </c>
      <c r="G15" t="s">
        <v>261</v>
      </c>
      <c r="I15" t="s">
        <v>63</v>
      </c>
      <c r="X15" t="s">
        <v>188</v>
      </c>
      <c r="Y15">
        <f t="shared" si="2"/>
        <v>1</v>
      </c>
    </row>
    <row r="16" spans="1:25" x14ac:dyDescent="0.25">
      <c r="A16" s="33">
        <v>15</v>
      </c>
      <c r="B16" t="s">
        <v>157</v>
      </c>
      <c r="C16" t="s">
        <v>179</v>
      </c>
      <c r="D16" t="s">
        <v>26</v>
      </c>
      <c r="E16" t="s">
        <v>63</v>
      </c>
      <c r="F16" t="s">
        <v>195</v>
      </c>
      <c r="G16" t="s">
        <v>136</v>
      </c>
      <c r="I16" t="s">
        <v>72</v>
      </c>
      <c r="X16" t="s">
        <v>187</v>
      </c>
      <c r="Y16">
        <f t="shared" si="2"/>
        <v>1</v>
      </c>
    </row>
    <row r="17" spans="1:25" x14ac:dyDescent="0.25">
      <c r="A17" s="33">
        <v>16</v>
      </c>
      <c r="B17" t="s">
        <v>157</v>
      </c>
      <c r="C17" t="s">
        <v>180</v>
      </c>
      <c r="D17" t="s">
        <v>27</v>
      </c>
      <c r="E17" t="s">
        <v>63</v>
      </c>
      <c r="F17" t="s">
        <v>267</v>
      </c>
      <c r="G17" t="s">
        <v>138</v>
      </c>
      <c r="I17" t="s">
        <v>72</v>
      </c>
      <c r="X17" t="s">
        <v>189</v>
      </c>
      <c r="Y17">
        <f t="shared" si="2"/>
        <v>1</v>
      </c>
    </row>
    <row r="18" spans="1:25" x14ac:dyDescent="0.25">
      <c r="A18" s="33">
        <v>17</v>
      </c>
      <c r="B18" t="s">
        <v>157</v>
      </c>
      <c r="C18" t="s">
        <v>180</v>
      </c>
      <c r="D18" t="s">
        <v>28</v>
      </c>
      <c r="E18" t="s">
        <v>63</v>
      </c>
      <c r="F18" t="s">
        <v>267</v>
      </c>
      <c r="G18" t="s">
        <v>138</v>
      </c>
      <c r="I18" t="s">
        <v>72</v>
      </c>
      <c r="X18" t="s">
        <v>190</v>
      </c>
      <c r="Y18">
        <f t="shared" si="2"/>
        <v>1</v>
      </c>
    </row>
    <row r="19" spans="1:25" x14ac:dyDescent="0.25">
      <c r="A19" s="33">
        <v>20</v>
      </c>
      <c r="B19" t="s">
        <v>157</v>
      </c>
      <c r="C19" t="s">
        <v>160</v>
      </c>
      <c r="D19" t="s">
        <v>69</v>
      </c>
      <c r="E19" t="s">
        <v>63</v>
      </c>
      <c r="F19" t="s">
        <v>200</v>
      </c>
      <c r="G19" t="s">
        <v>138</v>
      </c>
      <c r="I19" t="s">
        <v>72</v>
      </c>
    </row>
    <row r="20" spans="1:25" x14ac:dyDescent="0.25">
      <c r="A20" s="33">
        <v>21</v>
      </c>
      <c r="B20" t="s">
        <v>157</v>
      </c>
      <c r="C20" t="s">
        <v>159</v>
      </c>
      <c r="D20" t="s">
        <v>151</v>
      </c>
      <c r="E20" t="s">
        <v>70</v>
      </c>
      <c r="F20" t="s">
        <v>197</v>
      </c>
      <c r="G20" t="s">
        <v>150</v>
      </c>
      <c r="I20" t="s">
        <v>72</v>
      </c>
    </row>
    <row r="21" spans="1:25" x14ac:dyDescent="0.25">
      <c r="A21" s="33">
        <v>22</v>
      </c>
      <c r="B21" t="s">
        <v>157</v>
      </c>
      <c r="C21" t="s">
        <v>159</v>
      </c>
      <c r="D21" t="s">
        <v>149</v>
      </c>
      <c r="E21" t="s">
        <v>70</v>
      </c>
      <c r="F21" t="s">
        <v>197</v>
      </c>
      <c r="G21" t="s">
        <v>150</v>
      </c>
      <c r="I21" t="s">
        <v>72</v>
      </c>
    </row>
    <row r="22" spans="1:25" x14ac:dyDescent="0.25">
      <c r="A22" s="33">
        <v>23</v>
      </c>
      <c r="B22" t="s">
        <v>157</v>
      </c>
      <c r="C22" t="s">
        <v>160</v>
      </c>
      <c r="D22" t="s">
        <v>24</v>
      </c>
      <c r="E22" t="s">
        <v>70</v>
      </c>
      <c r="F22" t="s">
        <v>198</v>
      </c>
      <c r="G22" t="s">
        <v>138</v>
      </c>
      <c r="I22" t="s">
        <v>72</v>
      </c>
    </row>
    <row r="23" spans="1:25" x14ac:dyDescent="0.25">
      <c r="A23" s="33">
        <v>24</v>
      </c>
      <c r="B23" t="s">
        <v>157</v>
      </c>
      <c r="C23" t="s">
        <v>179</v>
      </c>
      <c r="D23" t="s">
        <v>43</v>
      </c>
      <c r="E23" t="s">
        <v>70</v>
      </c>
      <c r="F23" t="s">
        <v>194</v>
      </c>
      <c r="G23" t="s">
        <v>261</v>
      </c>
      <c r="I23" t="s">
        <v>63</v>
      </c>
    </row>
    <row r="24" spans="1:25" x14ac:dyDescent="0.25">
      <c r="A24" s="33">
        <v>25</v>
      </c>
      <c r="B24" t="s">
        <v>157</v>
      </c>
      <c r="C24" t="s">
        <v>160</v>
      </c>
      <c r="D24" t="s">
        <v>25</v>
      </c>
      <c r="E24" t="s">
        <v>70</v>
      </c>
      <c r="F24" t="s">
        <v>198</v>
      </c>
      <c r="G24" t="s">
        <v>138</v>
      </c>
      <c r="I24" t="s">
        <v>72</v>
      </c>
    </row>
    <row r="25" spans="1:25" x14ac:dyDescent="0.25">
      <c r="A25" s="33">
        <v>26</v>
      </c>
      <c r="B25" t="s">
        <v>157</v>
      </c>
      <c r="C25" t="s">
        <v>160</v>
      </c>
      <c r="D25" t="s">
        <v>268</v>
      </c>
      <c r="E25" t="s">
        <v>70</v>
      </c>
      <c r="F25" t="s">
        <v>198</v>
      </c>
      <c r="G25" t="s">
        <v>138</v>
      </c>
      <c r="I25" t="s">
        <v>72</v>
      </c>
    </row>
    <row r="26" spans="1:25" x14ac:dyDescent="0.25">
      <c r="A26">
        <v>27</v>
      </c>
      <c r="B26" t="s">
        <v>157</v>
      </c>
      <c r="C26" t="s">
        <v>159</v>
      </c>
      <c r="D26" t="s">
        <v>148</v>
      </c>
      <c r="E26" t="s">
        <v>70</v>
      </c>
      <c r="F26" t="s">
        <v>208</v>
      </c>
      <c r="G26" t="s">
        <v>138</v>
      </c>
      <c r="I26" t="s">
        <v>72</v>
      </c>
    </row>
    <row r="27" spans="1:25" x14ac:dyDescent="0.25">
      <c r="A27" s="33">
        <v>28</v>
      </c>
      <c r="B27" t="s">
        <v>157</v>
      </c>
      <c r="C27" t="s">
        <v>179</v>
      </c>
      <c r="D27" t="s">
        <v>43</v>
      </c>
      <c r="E27" t="s">
        <v>72</v>
      </c>
      <c r="F27" t="s">
        <v>194</v>
      </c>
      <c r="G27" t="s">
        <v>261</v>
      </c>
      <c r="I27" t="s">
        <v>63</v>
      </c>
    </row>
    <row r="28" spans="1:25" x14ac:dyDescent="0.25">
      <c r="A28" s="33">
        <v>29</v>
      </c>
      <c r="B28" t="s">
        <v>157</v>
      </c>
      <c r="C28" t="s">
        <v>179</v>
      </c>
      <c r="D28" t="s">
        <v>43</v>
      </c>
      <c r="E28" t="s">
        <v>75</v>
      </c>
      <c r="F28" t="s">
        <v>194</v>
      </c>
      <c r="G28" t="s">
        <v>261</v>
      </c>
      <c r="I28" t="s">
        <v>63</v>
      </c>
    </row>
    <row r="29" spans="1:25" x14ac:dyDescent="0.25">
      <c r="A29" s="33">
        <v>30</v>
      </c>
      <c r="B29" t="s">
        <v>157</v>
      </c>
      <c r="C29" t="s">
        <v>160</v>
      </c>
      <c r="D29" t="s">
        <v>25</v>
      </c>
      <c r="E29" t="s">
        <v>75</v>
      </c>
      <c r="F29" t="s">
        <v>198</v>
      </c>
      <c r="G29" t="s">
        <v>138</v>
      </c>
      <c r="I29" t="s">
        <v>72</v>
      </c>
    </row>
    <row r="30" spans="1:25" x14ac:dyDescent="0.25">
      <c r="A30" s="33">
        <v>31</v>
      </c>
      <c r="B30" t="s">
        <v>157</v>
      </c>
      <c r="C30" t="s">
        <v>160</v>
      </c>
      <c r="D30" t="s">
        <v>268</v>
      </c>
      <c r="E30" t="s">
        <v>75</v>
      </c>
      <c r="F30" t="s">
        <v>198</v>
      </c>
      <c r="G30" t="s">
        <v>138</v>
      </c>
      <c r="I30" t="s">
        <v>72</v>
      </c>
    </row>
    <row r="31" spans="1:25" x14ac:dyDescent="0.25">
      <c r="A31" s="33">
        <v>82</v>
      </c>
      <c r="B31" t="s">
        <v>157</v>
      </c>
      <c r="C31" t="s">
        <v>179</v>
      </c>
      <c r="D31" t="s">
        <v>64</v>
      </c>
      <c r="E31" t="s">
        <v>63</v>
      </c>
      <c r="F31" t="s">
        <v>194</v>
      </c>
      <c r="G31" t="s">
        <v>261</v>
      </c>
      <c r="I31" t="s">
        <v>63</v>
      </c>
    </row>
    <row r="32" spans="1:25" x14ac:dyDescent="0.25">
      <c r="A32">
        <v>32</v>
      </c>
      <c r="B32" t="s">
        <v>158</v>
      </c>
      <c r="C32" t="s">
        <v>181</v>
      </c>
      <c r="D32" t="s">
        <v>166</v>
      </c>
      <c r="E32" t="s">
        <v>42</v>
      </c>
      <c r="F32" t="s">
        <v>209</v>
      </c>
      <c r="G32" t="s">
        <v>138</v>
      </c>
      <c r="I32" t="s">
        <v>45</v>
      </c>
    </row>
    <row r="33" spans="1:9" x14ac:dyDescent="0.25">
      <c r="A33">
        <v>33</v>
      </c>
      <c r="B33" t="s">
        <v>158</v>
      </c>
      <c r="C33" t="s">
        <v>181</v>
      </c>
      <c r="D33" t="s">
        <v>167</v>
      </c>
      <c r="E33" t="s">
        <v>42</v>
      </c>
      <c r="F33" t="s">
        <v>211</v>
      </c>
      <c r="G33" t="s">
        <v>137</v>
      </c>
      <c r="I33" t="s">
        <v>42</v>
      </c>
    </row>
    <row r="34" spans="1:9" x14ac:dyDescent="0.25">
      <c r="A34">
        <v>34</v>
      </c>
      <c r="B34" t="s">
        <v>158</v>
      </c>
      <c r="C34" t="s">
        <v>181</v>
      </c>
      <c r="D34" t="s">
        <v>166</v>
      </c>
      <c r="E34" t="s">
        <v>44</v>
      </c>
      <c r="F34" t="s">
        <v>209</v>
      </c>
      <c r="G34" t="s">
        <v>138</v>
      </c>
      <c r="I34" t="s">
        <v>45</v>
      </c>
    </row>
    <row r="35" spans="1:9" x14ac:dyDescent="0.25">
      <c r="A35">
        <v>35</v>
      </c>
      <c r="B35" t="s">
        <v>158</v>
      </c>
      <c r="C35" t="s">
        <v>181</v>
      </c>
      <c r="D35" t="s">
        <v>168</v>
      </c>
      <c r="E35" t="s">
        <v>45</v>
      </c>
      <c r="F35" t="s">
        <v>202</v>
      </c>
      <c r="G35" t="s">
        <v>137</v>
      </c>
      <c r="I35" t="s">
        <v>45</v>
      </c>
    </row>
    <row r="36" spans="1:9" x14ac:dyDescent="0.25">
      <c r="A36">
        <v>36</v>
      </c>
      <c r="B36" t="s">
        <v>158</v>
      </c>
      <c r="C36" t="s">
        <v>181</v>
      </c>
      <c r="D36" t="s">
        <v>169</v>
      </c>
      <c r="E36" t="s">
        <v>45</v>
      </c>
      <c r="F36" t="s">
        <v>201</v>
      </c>
      <c r="G36" t="s">
        <v>137</v>
      </c>
      <c r="I36" t="s">
        <v>45</v>
      </c>
    </row>
    <row r="37" spans="1:9" x14ac:dyDescent="0.25">
      <c r="A37">
        <v>37</v>
      </c>
      <c r="B37" t="s">
        <v>158</v>
      </c>
      <c r="C37" t="s">
        <v>181</v>
      </c>
      <c r="D37" t="s">
        <v>84</v>
      </c>
      <c r="E37" t="s">
        <v>45</v>
      </c>
      <c r="F37" t="s">
        <v>203</v>
      </c>
      <c r="G37" t="s">
        <v>137</v>
      </c>
      <c r="I37" t="s">
        <v>45</v>
      </c>
    </row>
    <row r="38" spans="1:9" x14ac:dyDescent="0.25">
      <c r="A38">
        <v>38</v>
      </c>
      <c r="B38" t="s">
        <v>158</v>
      </c>
      <c r="C38" t="s">
        <v>181</v>
      </c>
      <c r="D38" t="s">
        <v>170</v>
      </c>
      <c r="E38" t="s">
        <v>45</v>
      </c>
      <c r="F38" t="s">
        <v>209</v>
      </c>
      <c r="G38" t="s">
        <v>138</v>
      </c>
      <c r="I38" t="s">
        <v>45</v>
      </c>
    </row>
    <row r="39" spans="1:9" x14ac:dyDescent="0.25">
      <c r="A39">
        <v>39</v>
      </c>
      <c r="B39" t="s">
        <v>158</v>
      </c>
      <c r="C39" t="s">
        <v>181</v>
      </c>
      <c r="D39" t="s">
        <v>87</v>
      </c>
      <c r="E39" t="s">
        <v>48</v>
      </c>
      <c r="F39" t="s">
        <v>204</v>
      </c>
      <c r="G39" t="s">
        <v>137</v>
      </c>
      <c r="I39" t="s">
        <v>48</v>
      </c>
    </row>
    <row r="40" spans="1:9" x14ac:dyDescent="0.25">
      <c r="A40">
        <v>40</v>
      </c>
      <c r="B40" t="s">
        <v>158</v>
      </c>
      <c r="C40" t="s">
        <v>181</v>
      </c>
      <c r="D40" t="s">
        <v>171</v>
      </c>
      <c r="E40" t="s">
        <v>50</v>
      </c>
      <c r="F40" t="s">
        <v>196</v>
      </c>
      <c r="G40" t="s">
        <v>138</v>
      </c>
      <c r="I40" t="s">
        <v>50</v>
      </c>
    </row>
    <row r="41" spans="1:9" x14ac:dyDescent="0.25">
      <c r="A41">
        <v>41</v>
      </c>
      <c r="B41" t="s">
        <v>158</v>
      </c>
      <c r="C41" t="s">
        <v>181</v>
      </c>
      <c r="D41" t="s">
        <v>89</v>
      </c>
      <c r="E41" t="s">
        <v>52</v>
      </c>
      <c r="F41" t="s">
        <v>205</v>
      </c>
      <c r="G41" t="s">
        <v>137</v>
      </c>
      <c r="I41" t="s">
        <v>52</v>
      </c>
    </row>
    <row r="42" spans="1:9" x14ac:dyDescent="0.25">
      <c r="A42" s="33">
        <v>42</v>
      </c>
      <c r="B42" t="s">
        <v>158</v>
      </c>
      <c r="C42" t="s">
        <v>182</v>
      </c>
      <c r="D42" t="s">
        <v>93</v>
      </c>
      <c r="E42" t="s">
        <v>56</v>
      </c>
      <c r="F42" t="s">
        <v>206</v>
      </c>
      <c r="G42" t="s">
        <v>265</v>
      </c>
      <c r="I42" t="s">
        <v>72</v>
      </c>
    </row>
    <row r="43" spans="1:9" x14ac:dyDescent="0.25">
      <c r="A43">
        <v>44</v>
      </c>
      <c r="B43" t="s">
        <v>158</v>
      </c>
      <c r="C43" t="s">
        <v>184</v>
      </c>
      <c r="D43" t="s">
        <v>172</v>
      </c>
      <c r="E43" t="s">
        <v>70</v>
      </c>
      <c r="F43" t="s">
        <v>207</v>
      </c>
      <c r="G43" t="s">
        <v>137</v>
      </c>
      <c r="I43" t="s">
        <v>70</v>
      </c>
    </row>
    <row r="44" spans="1:9" x14ac:dyDescent="0.25">
      <c r="A44">
        <v>45</v>
      </c>
      <c r="B44" t="s">
        <v>158</v>
      </c>
      <c r="C44" t="s">
        <v>183</v>
      </c>
      <c r="D44" t="s">
        <v>32</v>
      </c>
      <c r="E44" t="s">
        <v>70</v>
      </c>
      <c r="F44" t="s">
        <v>208</v>
      </c>
      <c r="G44" t="s">
        <v>137</v>
      </c>
      <c r="I44" t="s">
        <v>72</v>
      </c>
    </row>
    <row r="45" spans="1:9" x14ac:dyDescent="0.25">
      <c r="A45">
        <v>46</v>
      </c>
      <c r="B45" t="s">
        <v>158</v>
      </c>
      <c r="C45" t="s">
        <v>181</v>
      </c>
      <c r="D45" t="s">
        <v>166</v>
      </c>
      <c r="E45" t="s">
        <v>70</v>
      </c>
      <c r="F45" t="s">
        <v>209</v>
      </c>
      <c r="G45" t="s">
        <v>138</v>
      </c>
      <c r="I45" t="s">
        <v>45</v>
      </c>
    </row>
    <row r="46" spans="1:9" x14ac:dyDescent="0.25">
      <c r="A46">
        <v>47</v>
      </c>
      <c r="B46" t="s">
        <v>158</v>
      </c>
      <c r="C46" t="s">
        <v>181</v>
      </c>
      <c r="D46" t="s">
        <v>173</v>
      </c>
      <c r="E46" t="s">
        <v>72</v>
      </c>
      <c r="F46" t="s">
        <v>209</v>
      </c>
      <c r="G46" t="s">
        <v>138</v>
      </c>
      <c r="I46" t="s">
        <v>45</v>
      </c>
    </row>
    <row r="47" spans="1:9" x14ac:dyDescent="0.25">
      <c r="A47">
        <v>48</v>
      </c>
      <c r="B47" t="s">
        <v>158</v>
      </c>
      <c r="C47" t="s">
        <v>181</v>
      </c>
      <c r="D47" t="s">
        <v>174</v>
      </c>
      <c r="E47" t="s">
        <v>75</v>
      </c>
      <c r="F47" t="s">
        <v>210</v>
      </c>
      <c r="G47" t="s">
        <v>137</v>
      </c>
      <c r="I47" t="s">
        <v>75</v>
      </c>
    </row>
    <row r="48" spans="1:9" x14ac:dyDescent="0.25">
      <c r="A48">
        <v>49</v>
      </c>
      <c r="B48" t="s">
        <v>156</v>
      </c>
      <c r="C48" t="s">
        <v>178</v>
      </c>
      <c r="D48" t="s">
        <v>100</v>
      </c>
      <c r="E48" t="s">
        <v>42</v>
      </c>
      <c r="F48" t="s">
        <v>211</v>
      </c>
      <c r="G48" t="s">
        <v>139</v>
      </c>
      <c r="I48" t="s">
        <v>42</v>
      </c>
    </row>
    <row r="49" spans="1:9" x14ac:dyDescent="0.25">
      <c r="A49">
        <v>50</v>
      </c>
      <c r="B49" t="s">
        <v>156</v>
      </c>
      <c r="C49" t="s">
        <v>177</v>
      </c>
      <c r="D49" t="s">
        <v>161</v>
      </c>
      <c r="E49" t="s">
        <v>44</v>
      </c>
      <c r="F49" t="s">
        <v>271</v>
      </c>
      <c r="G49" t="s">
        <v>137</v>
      </c>
      <c r="I49" t="s">
        <v>44</v>
      </c>
    </row>
    <row r="50" spans="1:9" x14ac:dyDescent="0.25">
      <c r="A50">
        <v>51</v>
      </c>
      <c r="B50" t="s">
        <v>156</v>
      </c>
      <c r="C50" t="s">
        <v>178</v>
      </c>
      <c r="D50" t="s">
        <v>38</v>
      </c>
      <c r="E50" t="s">
        <v>45</v>
      </c>
      <c r="F50" t="s">
        <v>212</v>
      </c>
      <c r="G50" t="s">
        <v>137</v>
      </c>
      <c r="I50" t="s">
        <v>45</v>
      </c>
    </row>
    <row r="51" spans="1:9" x14ac:dyDescent="0.25">
      <c r="A51">
        <v>52</v>
      </c>
      <c r="B51" t="s">
        <v>156</v>
      </c>
      <c r="C51" t="s">
        <v>178</v>
      </c>
      <c r="D51" t="s">
        <v>213</v>
      </c>
      <c r="E51" t="s">
        <v>45</v>
      </c>
      <c r="F51" t="s">
        <v>214</v>
      </c>
      <c r="G51" t="s">
        <v>139</v>
      </c>
      <c r="I51" t="s">
        <v>45</v>
      </c>
    </row>
    <row r="52" spans="1:9" x14ac:dyDescent="0.25">
      <c r="A52">
        <v>54</v>
      </c>
      <c r="B52" t="s">
        <v>156</v>
      </c>
      <c r="C52" t="s">
        <v>177</v>
      </c>
      <c r="D52" t="s">
        <v>104</v>
      </c>
      <c r="E52" t="s">
        <v>48</v>
      </c>
      <c r="F52" t="s">
        <v>215</v>
      </c>
      <c r="G52" t="s">
        <v>137</v>
      </c>
      <c r="I52" t="s">
        <v>48</v>
      </c>
    </row>
    <row r="53" spans="1:9" x14ac:dyDescent="0.25">
      <c r="A53">
        <v>55</v>
      </c>
      <c r="B53" t="s">
        <v>156</v>
      </c>
      <c r="C53" t="s">
        <v>177</v>
      </c>
      <c r="D53" t="s">
        <v>162</v>
      </c>
      <c r="E53" t="s">
        <v>50</v>
      </c>
      <c r="F53" t="s">
        <v>196</v>
      </c>
      <c r="G53" t="s">
        <v>137</v>
      </c>
      <c r="I53" t="s">
        <v>50</v>
      </c>
    </row>
    <row r="54" spans="1:9" x14ac:dyDescent="0.25">
      <c r="A54">
        <v>56</v>
      </c>
      <c r="B54" t="s">
        <v>156</v>
      </c>
      <c r="C54" t="s">
        <v>177</v>
      </c>
      <c r="D54" t="s">
        <v>106</v>
      </c>
      <c r="E54" t="s">
        <v>52</v>
      </c>
      <c r="F54" t="s">
        <v>205</v>
      </c>
      <c r="G54" t="s">
        <v>137</v>
      </c>
      <c r="I54" t="s">
        <v>52</v>
      </c>
    </row>
    <row r="55" spans="1:9" x14ac:dyDescent="0.25">
      <c r="A55">
        <v>57</v>
      </c>
      <c r="B55" t="s">
        <v>156</v>
      </c>
      <c r="C55" t="s">
        <v>177</v>
      </c>
      <c r="D55" t="s">
        <v>107</v>
      </c>
      <c r="E55" t="s">
        <v>52</v>
      </c>
      <c r="F55" t="s">
        <v>205</v>
      </c>
      <c r="G55" t="s">
        <v>137</v>
      </c>
      <c r="I55" t="s">
        <v>52</v>
      </c>
    </row>
    <row r="56" spans="1:9" x14ac:dyDescent="0.25">
      <c r="A56">
        <v>58</v>
      </c>
      <c r="B56" t="s">
        <v>156</v>
      </c>
      <c r="C56" t="s">
        <v>177</v>
      </c>
      <c r="D56" t="s">
        <v>108</v>
      </c>
      <c r="E56" t="s">
        <v>52</v>
      </c>
      <c r="F56" t="s">
        <v>205</v>
      </c>
      <c r="G56" t="s">
        <v>137</v>
      </c>
      <c r="I56" t="s">
        <v>52</v>
      </c>
    </row>
    <row r="57" spans="1:9" x14ac:dyDescent="0.25">
      <c r="A57" s="33">
        <v>59</v>
      </c>
      <c r="B57" t="s">
        <v>156</v>
      </c>
      <c r="C57" t="s">
        <v>177</v>
      </c>
      <c r="D57" t="s">
        <v>110</v>
      </c>
      <c r="E57" t="s">
        <v>56</v>
      </c>
      <c r="F57" t="s">
        <v>216</v>
      </c>
      <c r="G57" t="s">
        <v>137</v>
      </c>
      <c r="I57" t="s">
        <v>72</v>
      </c>
    </row>
    <row r="58" spans="1:9" x14ac:dyDescent="0.25">
      <c r="A58" s="33">
        <v>60</v>
      </c>
      <c r="B58" t="s">
        <v>156</v>
      </c>
      <c r="C58" t="s">
        <v>177</v>
      </c>
      <c r="D58" t="s">
        <v>111</v>
      </c>
      <c r="E58" t="s">
        <v>56</v>
      </c>
      <c r="F58" t="s">
        <v>216</v>
      </c>
      <c r="G58" t="s">
        <v>137</v>
      </c>
      <c r="I58" t="s">
        <v>72</v>
      </c>
    </row>
    <row r="59" spans="1:9" x14ac:dyDescent="0.25">
      <c r="A59" s="33">
        <v>61</v>
      </c>
      <c r="B59" t="s">
        <v>156</v>
      </c>
      <c r="C59" t="s">
        <v>177</v>
      </c>
      <c r="D59" t="s">
        <v>112</v>
      </c>
      <c r="E59" t="s">
        <v>56</v>
      </c>
      <c r="F59" t="s">
        <v>216</v>
      </c>
      <c r="G59" t="s">
        <v>137</v>
      </c>
      <c r="I59" t="s">
        <v>72</v>
      </c>
    </row>
    <row r="60" spans="1:9" x14ac:dyDescent="0.25">
      <c r="A60">
        <v>62</v>
      </c>
      <c r="B60" t="s">
        <v>156</v>
      </c>
      <c r="C60" t="s">
        <v>177</v>
      </c>
      <c r="D60" t="s">
        <v>163</v>
      </c>
      <c r="E60" t="s">
        <v>72</v>
      </c>
      <c r="F60" t="s">
        <v>215</v>
      </c>
      <c r="G60" t="s">
        <v>139</v>
      </c>
      <c r="I60" t="s">
        <v>72</v>
      </c>
    </row>
    <row r="61" spans="1:9" x14ac:dyDescent="0.25">
      <c r="A61" s="33">
        <v>63</v>
      </c>
      <c r="B61" t="s">
        <v>156</v>
      </c>
      <c r="C61" t="s">
        <v>177</v>
      </c>
      <c r="D61" t="s">
        <v>269</v>
      </c>
      <c r="E61" t="s">
        <v>72</v>
      </c>
      <c r="F61" t="s">
        <v>264</v>
      </c>
      <c r="G61" t="s">
        <v>270</v>
      </c>
      <c r="I61" t="s">
        <v>72</v>
      </c>
    </row>
    <row r="62" spans="1:9" x14ac:dyDescent="0.25">
      <c r="A62">
        <v>64</v>
      </c>
      <c r="B62" t="s">
        <v>156</v>
      </c>
      <c r="C62" t="s">
        <v>178</v>
      </c>
      <c r="D62" t="s">
        <v>118</v>
      </c>
      <c r="E62" t="s">
        <v>75</v>
      </c>
      <c r="F62" t="s">
        <v>145</v>
      </c>
      <c r="G62" t="s">
        <v>137</v>
      </c>
      <c r="I62" t="s">
        <v>75</v>
      </c>
    </row>
    <row r="63" spans="1:9" x14ac:dyDescent="0.25">
      <c r="A63">
        <v>65</v>
      </c>
      <c r="B63" t="s">
        <v>156</v>
      </c>
      <c r="C63" t="s">
        <v>192</v>
      </c>
      <c r="D63" s="28" t="s">
        <v>36</v>
      </c>
      <c r="E63" t="s">
        <v>72</v>
      </c>
      <c r="F63" t="s">
        <v>272</v>
      </c>
      <c r="G63" t="s">
        <v>138</v>
      </c>
      <c r="I63" t="s">
        <v>72</v>
      </c>
    </row>
    <row r="64" spans="1:9" x14ac:dyDescent="0.25">
      <c r="A64">
        <v>66</v>
      </c>
      <c r="B64" t="s">
        <v>22</v>
      </c>
      <c r="C64" t="s">
        <v>185</v>
      </c>
      <c r="D64" t="s">
        <v>175</v>
      </c>
      <c r="E64" t="s">
        <v>42</v>
      </c>
      <c r="F64" t="s">
        <v>209</v>
      </c>
      <c r="G64" t="s">
        <v>138</v>
      </c>
      <c r="I64" t="s">
        <v>45</v>
      </c>
    </row>
    <row r="65" spans="1:9" x14ac:dyDescent="0.25">
      <c r="A65">
        <v>67</v>
      </c>
      <c r="B65" t="s">
        <v>22</v>
      </c>
      <c r="C65" t="s">
        <v>186</v>
      </c>
      <c r="D65" t="s">
        <v>122</v>
      </c>
      <c r="E65" t="s">
        <v>42</v>
      </c>
      <c r="F65" t="s">
        <v>211</v>
      </c>
      <c r="G65" t="s">
        <v>137</v>
      </c>
      <c r="I65" t="s">
        <v>42</v>
      </c>
    </row>
    <row r="66" spans="1:9" x14ac:dyDescent="0.25">
      <c r="A66">
        <v>68</v>
      </c>
      <c r="B66" t="s">
        <v>22</v>
      </c>
      <c r="C66" t="s">
        <v>185</v>
      </c>
      <c r="D66" t="s">
        <v>176</v>
      </c>
      <c r="E66" t="s">
        <v>42</v>
      </c>
      <c r="F66" t="s">
        <v>209</v>
      </c>
      <c r="G66" t="s">
        <v>138</v>
      </c>
      <c r="I66" t="s">
        <v>45</v>
      </c>
    </row>
    <row r="67" spans="1:9" x14ac:dyDescent="0.25">
      <c r="A67">
        <v>69</v>
      </c>
      <c r="B67" t="s">
        <v>22</v>
      </c>
      <c r="C67" t="s">
        <v>185</v>
      </c>
      <c r="D67" t="s">
        <v>176</v>
      </c>
      <c r="E67" t="s">
        <v>44</v>
      </c>
      <c r="F67" t="s">
        <v>209</v>
      </c>
      <c r="G67" t="s">
        <v>138</v>
      </c>
      <c r="I67" t="s">
        <v>45</v>
      </c>
    </row>
    <row r="68" spans="1:9" x14ac:dyDescent="0.25">
      <c r="A68">
        <v>70</v>
      </c>
      <c r="B68" t="s">
        <v>22</v>
      </c>
      <c r="C68" t="s">
        <v>188</v>
      </c>
      <c r="D68" t="s">
        <v>217</v>
      </c>
      <c r="E68" t="s">
        <v>45</v>
      </c>
      <c r="F68" t="s">
        <v>218</v>
      </c>
      <c r="G68" t="s">
        <v>138</v>
      </c>
      <c r="I68" t="s">
        <v>45</v>
      </c>
    </row>
    <row r="69" spans="1:9" x14ac:dyDescent="0.25">
      <c r="A69">
        <v>71</v>
      </c>
      <c r="B69" t="s">
        <v>22</v>
      </c>
      <c r="C69" t="s">
        <v>185</v>
      </c>
      <c r="D69" t="s">
        <v>176</v>
      </c>
      <c r="E69" t="s">
        <v>45</v>
      </c>
      <c r="F69" t="s">
        <v>209</v>
      </c>
      <c r="G69" t="s">
        <v>138</v>
      </c>
      <c r="I69" t="s">
        <v>45</v>
      </c>
    </row>
    <row r="70" spans="1:9" x14ac:dyDescent="0.25">
      <c r="A70">
        <v>72</v>
      </c>
      <c r="B70" t="s">
        <v>22</v>
      </c>
      <c r="C70" t="s">
        <v>185</v>
      </c>
      <c r="D70" t="s">
        <v>176</v>
      </c>
      <c r="E70" t="s">
        <v>50</v>
      </c>
      <c r="F70" t="s">
        <v>209</v>
      </c>
      <c r="G70" t="s">
        <v>138</v>
      </c>
      <c r="I70" t="s">
        <v>45</v>
      </c>
    </row>
    <row r="71" spans="1:9" x14ac:dyDescent="0.25">
      <c r="A71">
        <v>73</v>
      </c>
      <c r="B71" t="s">
        <v>22</v>
      </c>
      <c r="C71" t="s">
        <v>185</v>
      </c>
      <c r="D71" t="s">
        <v>176</v>
      </c>
      <c r="E71" t="s">
        <v>52</v>
      </c>
      <c r="F71" t="s">
        <v>209</v>
      </c>
      <c r="G71" t="s">
        <v>138</v>
      </c>
      <c r="I71" t="s">
        <v>45</v>
      </c>
    </row>
    <row r="72" spans="1:9" x14ac:dyDescent="0.25">
      <c r="A72">
        <v>74</v>
      </c>
      <c r="B72" t="s">
        <v>22</v>
      </c>
      <c r="C72" t="s">
        <v>185</v>
      </c>
      <c r="D72" t="s">
        <v>176</v>
      </c>
      <c r="E72" t="s">
        <v>56</v>
      </c>
      <c r="F72" t="s">
        <v>209</v>
      </c>
      <c r="G72" t="s">
        <v>138</v>
      </c>
      <c r="I72" t="s">
        <v>45</v>
      </c>
    </row>
    <row r="73" spans="1:9" x14ac:dyDescent="0.25">
      <c r="A73">
        <v>75</v>
      </c>
      <c r="B73" t="s">
        <v>22</v>
      </c>
      <c r="C73" t="s">
        <v>185</v>
      </c>
      <c r="D73" t="s">
        <v>176</v>
      </c>
      <c r="E73" t="s">
        <v>63</v>
      </c>
      <c r="F73" t="s">
        <v>209</v>
      </c>
      <c r="G73" t="s">
        <v>138</v>
      </c>
      <c r="I73" t="s">
        <v>45</v>
      </c>
    </row>
    <row r="74" spans="1:9" x14ac:dyDescent="0.25">
      <c r="A74">
        <v>76</v>
      </c>
      <c r="B74" t="s">
        <v>22</v>
      </c>
      <c r="C74" t="s">
        <v>185</v>
      </c>
      <c r="D74" t="s">
        <v>176</v>
      </c>
      <c r="E74" t="s">
        <v>70</v>
      </c>
      <c r="F74" t="s">
        <v>209</v>
      </c>
      <c r="G74" t="s">
        <v>138</v>
      </c>
      <c r="I74" t="s">
        <v>45</v>
      </c>
    </row>
    <row r="75" spans="1:9" x14ac:dyDescent="0.25">
      <c r="A75">
        <v>77</v>
      </c>
      <c r="B75" t="s">
        <v>22</v>
      </c>
      <c r="C75" t="s">
        <v>185</v>
      </c>
      <c r="D75" t="s">
        <v>176</v>
      </c>
      <c r="E75" t="s">
        <v>72</v>
      </c>
      <c r="F75" t="s">
        <v>209</v>
      </c>
      <c r="G75" t="s">
        <v>138</v>
      </c>
      <c r="I75" t="s">
        <v>45</v>
      </c>
    </row>
    <row r="76" spans="1:9" x14ac:dyDescent="0.25">
      <c r="A76">
        <v>78</v>
      </c>
      <c r="B76" t="s">
        <v>22</v>
      </c>
      <c r="C76" t="s">
        <v>187</v>
      </c>
      <c r="D76" t="s">
        <v>132</v>
      </c>
      <c r="E76" t="s">
        <v>72</v>
      </c>
      <c r="F76" t="s">
        <v>273</v>
      </c>
      <c r="G76" t="s">
        <v>137</v>
      </c>
      <c r="I76" t="s">
        <v>72</v>
      </c>
    </row>
    <row r="77" spans="1:9" x14ac:dyDescent="0.25">
      <c r="A77">
        <v>79</v>
      </c>
      <c r="B77" t="s">
        <v>22</v>
      </c>
      <c r="C77" t="s">
        <v>185</v>
      </c>
      <c r="D77" t="s">
        <v>176</v>
      </c>
      <c r="E77" t="s">
        <v>75</v>
      </c>
      <c r="F77" t="s">
        <v>209</v>
      </c>
      <c r="G77" t="s">
        <v>138</v>
      </c>
      <c r="I77" t="s">
        <v>45</v>
      </c>
    </row>
    <row r="78" spans="1:9" x14ac:dyDescent="0.25">
      <c r="A78">
        <v>80</v>
      </c>
      <c r="B78" t="s">
        <v>22</v>
      </c>
      <c r="C78" t="s">
        <v>189</v>
      </c>
      <c r="D78" t="s">
        <v>235</v>
      </c>
      <c r="E78" t="s">
        <v>42</v>
      </c>
      <c r="F78" t="s">
        <v>219</v>
      </c>
      <c r="G78" t="s">
        <v>138</v>
      </c>
      <c r="I78" t="s">
        <v>42</v>
      </c>
    </row>
    <row r="79" spans="1:9" x14ac:dyDescent="0.25">
      <c r="A79">
        <v>81</v>
      </c>
      <c r="B79" t="s">
        <v>22</v>
      </c>
      <c r="C79" t="s">
        <v>190</v>
      </c>
      <c r="D79" t="s">
        <v>191</v>
      </c>
      <c r="E79" t="s">
        <v>42</v>
      </c>
      <c r="F79" t="s">
        <v>211</v>
      </c>
      <c r="G79" t="s">
        <v>137</v>
      </c>
      <c r="I79" t="s">
        <v>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4"/>
  <sheetViews>
    <sheetView workbookViewId="0">
      <selection activeCell="C2" sqref="C2"/>
    </sheetView>
  </sheetViews>
  <sheetFormatPr baseColWidth="10" defaultRowHeight="15" x14ac:dyDescent="0.25"/>
  <cols>
    <col min="1" max="1" width="10" customWidth="1"/>
    <col min="2" max="2" width="15.5703125" customWidth="1"/>
    <col min="3" max="3" width="11.42578125" style="5"/>
    <col min="4" max="4" width="10.140625" style="5" customWidth="1"/>
    <col min="5" max="5" width="11.85546875" bestFit="1" customWidth="1"/>
    <col min="7" max="7" width="8.28515625" customWidth="1"/>
    <col min="8" max="8" width="14.85546875" customWidth="1"/>
    <col min="10" max="10" width="9" customWidth="1"/>
    <col min="11" max="11" width="12.85546875" customWidth="1"/>
    <col min="13" max="13" width="7.42578125" customWidth="1"/>
    <col min="14" max="14" width="15.7109375" customWidth="1"/>
  </cols>
  <sheetData>
    <row r="2" spans="1:15" x14ac:dyDescent="0.25">
      <c r="B2" s="4" t="s">
        <v>16</v>
      </c>
      <c r="C2" s="5">
        <v>3</v>
      </c>
      <c r="E2" s="4"/>
      <c r="H2" s="4"/>
      <c r="K2" s="4"/>
      <c r="N2" s="4"/>
    </row>
    <row r="3" spans="1:15" x14ac:dyDescent="0.25">
      <c r="A3">
        <v>1</v>
      </c>
      <c r="B3" t="str">
        <f>+IF($C$2=A3,"VERDADERO","FALSO")</f>
        <v>FALSO</v>
      </c>
      <c r="C3" s="5">
        <f>+IF(B3=TRUE,1,0)</f>
        <v>0</v>
      </c>
      <c r="D3"/>
      <c r="F3" s="5"/>
      <c r="I3" s="5"/>
      <c r="L3" s="5"/>
      <c r="O3" s="5"/>
    </row>
    <row r="4" spans="1:15" x14ac:dyDescent="0.25">
      <c r="A4">
        <v>2</v>
      </c>
      <c r="B4" t="str">
        <f t="shared" ref="B4:B14" si="0">+IF($C$2=A4,"VERDADERO","FALSO")</f>
        <v>FALSO</v>
      </c>
      <c r="C4" s="5">
        <f>+IF(B4=TRUE,1,0)</f>
        <v>0</v>
      </c>
      <c r="D4"/>
      <c r="F4" s="5"/>
      <c r="I4" s="5"/>
      <c r="L4" s="5"/>
      <c r="O4" s="5"/>
    </row>
    <row r="5" spans="1:15" x14ac:dyDescent="0.25">
      <c r="A5">
        <v>3</v>
      </c>
      <c r="B5" t="str">
        <f t="shared" si="0"/>
        <v>VERDADERO</v>
      </c>
      <c r="C5" s="5">
        <f t="shared" ref="C5:C14" si="1">+IF(B5=TRUE,1,0)</f>
        <v>0</v>
      </c>
      <c r="D5"/>
      <c r="F5" s="5"/>
      <c r="I5" s="5"/>
      <c r="L5" s="5"/>
      <c r="O5" s="5"/>
    </row>
    <row r="6" spans="1:15" x14ac:dyDescent="0.25">
      <c r="A6">
        <v>4</v>
      </c>
      <c r="B6" t="str">
        <f t="shared" si="0"/>
        <v>FALSO</v>
      </c>
      <c r="C6" s="5">
        <f t="shared" si="1"/>
        <v>0</v>
      </c>
      <c r="D6"/>
      <c r="F6" s="5"/>
      <c r="I6" s="5"/>
      <c r="L6" s="5"/>
      <c r="O6" s="5"/>
    </row>
    <row r="7" spans="1:15" x14ac:dyDescent="0.25">
      <c r="A7">
        <v>5</v>
      </c>
      <c r="B7" t="str">
        <f t="shared" si="0"/>
        <v>FALSO</v>
      </c>
      <c r="C7" s="5">
        <f t="shared" si="1"/>
        <v>0</v>
      </c>
      <c r="D7"/>
      <c r="F7" s="5"/>
      <c r="I7" s="5"/>
      <c r="L7" s="5"/>
      <c r="O7" s="5"/>
    </row>
    <row r="8" spans="1:15" x14ac:dyDescent="0.25">
      <c r="A8">
        <v>6</v>
      </c>
      <c r="B8" t="str">
        <f t="shared" si="0"/>
        <v>FALSO</v>
      </c>
      <c r="C8" s="5">
        <f t="shared" si="1"/>
        <v>0</v>
      </c>
      <c r="D8"/>
      <c r="F8" s="5"/>
      <c r="I8" s="5"/>
      <c r="L8" s="5"/>
      <c r="O8" s="5"/>
    </row>
    <row r="9" spans="1:15" x14ac:dyDescent="0.25">
      <c r="A9">
        <v>7</v>
      </c>
      <c r="B9" t="str">
        <f t="shared" si="0"/>
        <v>FALSO</v>
      </c>
      <c r="C9" s="5">
        <f t="shared" si="1"/>
        <v>0</v>
      </c>
      <c r="D9"/>
      <c r="F9" s="5"/>
      <c r="I9" s="5"/>
      <c r="L9" s="5"/>
      <c r="O9" s="5"/>
    </row>
    <row r="10" spans="1:15" x14ac:dyDescent="0.25">
      <c r="A10">
        <v>8</v>
      </c>
      <c r="B10" t="str">
        <f t="shared" si="0"/>
        <v>FALSO</v>
      </c>
      <c r="C10" s="5">
        <f t="shared" si="1"/>
        <v>0</v>
      </c>
      <c r="D10"/>
      <c r="F10" s="5"/>
      <c r="I10" s="5"/>
      <c r="L10" s="5"/>
      <c r="O10" s="5"/>
    </row>
    <row r="11" spans="1:15" x14ac:dyDescent="0.25">
      <c r="A11">
        <v>9</v>
      </c>
      <c r="B11" t="str">
        <f t="shared" si="0"/>
        <v>FALSO</v>
      </c>
      <c r="C11" s="5">
        <f t="shared" si="1"/>
        <v>0</v>
      </c>
      <c r="D11"/>
      <c r="F11" s="5"/>
      <c r="I11" s="5"/>
      <c r="L11" s="5"/>
      <c r="O11" s="5"/>
    </row>
    <row r="12" spans="1:15" x14ac:dyDescent="0.25">
      <c r="A12">
        <v>10</v>
      </c>
      <c r="B12" t="str">
        <f t="shared" si="0"/>
        <v>FALSO</v>
      </c>
      <c r="C12" s="5">
        <f t="shared" si="1"/>
        <v>0</v>
      </c>
      <c r="D12"/>
      <c r="F12" s="5"/>
      <c r="I12" s="5"/>
      <c r="L12" s="5"/>
      <c r="O12" s="5"/>
    </row>
    <row r="13" spans="1:15" x14ac:dyDescent="0.25">
      <c r="A13">
        <v>11</v>
      </c>
      <c r="B13" t="str">
        <f t="shared" si="0"/>
        <v>FALSO</v>
      </c>
      <c r="C13" s="5">
        <f t="shared" si="1"/>
        <v>0</v>
      </c>
      <c r="D13"/>
      <c r="F13" s="5"/>
      <c r="I13" s="5"/>
      <c r="L13" s="5"/>
      <c r="O13" s="5"/>
    </row>
    <row r="14" spans="1:15" x14ac:dyDescent="0.25">
      <c r="A14">
        <v>12</v>
      </c>
      <c r="B14" t="str">
        <f t="shared" si="0"/>
        <v>FALSO</v>
      </c>
      <c r="C14" s="5">
        <f t="shared" si="1"/>
        <v>0</v>
      </c>
      <c r="D14"/>
      <c r="F14" s="5"/>
      <c r="I14" s="5"/>
      <c r="L14" s="5"/>
      <c r="O14" s="5"/>
    </row>
  </sheetData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4"/>
  <sheetViews>
    <sheetView showGridLines="0" workbookViewId="0">
      <selection activeCell="D4" sqref="D4"/>
    </sheetView>
  </sheetViews>
  <sheetFormatPr baseColWidth="10" defaultRowHeight="15" x14ac:dyDescent="0.25"/>
  <cols>
    <col min="3" max="3" width="23" bestFit="1" customWidth="1"/>
    <col min="4" max="4" width="13.85546875" bestFit="1" customWidth="1"/>
  </cols>
  <sheetData>
    <row r="1" spans="3:6" x14ac:dyDescent="0.25">
      <c r="C1" s="5" t="s">
        <v>140</v>
      </c>
      <c r="D1" s="5" t="s">
        <v>138</v>
      </c>
    </row>
    <row r="2" spans="3:6" ht="46.5" x14ac:dyDescent="0.25">
      <c r="C2" s="21" t="s">
        <v>141</v>
      </c>
      <c r="D2" s="22">
        <v>0.9</v>
      </c>
      <c r="E2" s="40" t="s">
        <v>142</v>
      </c>
      <c r="F2" s="41"/>
    </row>
    <row r="3" spans="3:6" ht="46.5" x14ac:dyDescent="0.25">
      <c r="C3" s="23" t="s">
        <v>143</v>
      </c>
      <c r="D3" s="22">
        <v>0.8</v>
      </c>
      <c r="E3" s="42"/>
      <c r="F3" s="43"/>
    </row>
    <row r="4" spans="3:6" ht="46.5" x14ac:dyDescent="0.25">
      <c r="C4" s="24" t="s">
        <v>144</v>
      </c>
      <c r="D4" s="25">
        <f>+D3</f>
        <v>0.8</v>
      </c>
      <c r="E4" s="44"/>
      <c r="F4" s="45"/>
    </row>
  </sheetData>
  <mergeCells count="1">
    <mergeCell ref="E2:F4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3"/>
  <sheetViews>
    <sheetView topLeftCell="B1" workbookViewId="0">
      <selection activeCell="E1" sqref="E1:E33"/>
    </sheetView>
  </sheetViews>
  <sheetFormatPr baseColWidth="10" defaultRowHeight="15" x14ac:dyDescent="0.25"/>
  <cols>
    <col min="1" max="2" width="147.140625" bestFit="1" customWidth="1"/>
  </cols>
  <sheetData>
    <row r="1" spans="1:5" x14ac:dyDescent="0.25">
      <c r="A1" s="27" t="s">
        <v>134</v>
      </c>
      <c r="B1" s="27" t="s">
        <v>134</v>
      </c>
      <c r="E1" t="s">
        <v>177</v>
      </c>
    </row>
    <row r="2" spans="1:5" x14ac:dyDescent="0.25">
      <c r="A2" t="s">
        <v>99</v>
      </c>
      <c r="B2" t="s">
        <v>99</v>
      </c>
      <c r="E2" t="s">
        <v>178</v>
      </c>
    </row>
    <row r="3" spans="1:5" x14ac:dyDescent="0.25">
      <c r="A3" t="s">
        <v>100</v>
      </c>
      <c r="B3" t="s">
        <v>100</v>
      </c>
    </row>
    <row r="4" spans="1:5" x14ac:dyDescent="0.25">
      <c r="A4" t="s">
        <v>99</v>
      </c>
      <c r="B4" t="s">
        <v>99</v>
      </c>
    </row>
    <row r="5" spans="1:5" x14ac:dyDescent="0.25">
      <c r="A5" t="s">
        <v>101</v>
      </c>
      <c r="B5" t="s">
        <v>161</v>
      </c>
    </row>
    <row r="6" spans="1:5" x14ac:dyDescent="0.25">
      <c r="A6" t="s">
        <v>38</v>
      </c>
      <c r="B6" t="s">
        <v>38</v>
      </c>
    </row>
    <row r="7" spans="1:5" x14ac:dyDescent="0.25">
      <c r="A7" t="s">
        <v>37</v>
      </c>
      <c r="B7" t="s">
        <v>37</v>
      </c>
    </row>
    <row r="8" spans="1:5" x14ac:dyDescent="0.25">
      <c r="A8" t="s">
        <v>102</v>
      </c>
      <c r="B8" t="s">
        <v>102</v>
      </c>
    </row>
    <row r="9" spans="1:5" x14ac:dyDescent="0.25">
      <c r="A9" t="s">
        <v>99</v>
      </c>
      <c r="B9" t="s">
        <v>99</v>
      </c>
    </row>
    <row r="10" spans="1:5" x14ac:dyDescent="0.25">
      <c r="A10" t="s">
        <v>103</v>
      </c>
      <c r="B10" t="s">
        <v>103</v>
      </c>
    </row>
    <row r="11" spans="1:5" x14ac:dyDescent="0.25">
      <c r="A11" t="s">
        <v>104</v>
      </c>
      <c r="B11" t="s">
        <v>104</v>
      </c>
    </row>
    <row r="12" spans="1:5" x14ac:dyDescent="0.25">
      <c r="A12" t="s">
        <v>99</v>
      </c>
      <c r="B12" t="s">
        <v>99</v>
      </c>
    </row>
    <row r="13" spans="1:5" x14ac:dyDescent="0.25">
      <c r="A13" t="s">
        <v>105</v>
      </c>
      <c r="B13" t="s">
        <v>162</v>
      </c>
    </row>
    <row r="14" spans="1:5" x14ac:dyDescent="0.25">
      <c r="A14" t="s">
        <v>106</v>
      </c>
      <c r="B14" t="s">
        <v>106</v>
      </c>
    </row>
    <row r="15" spans="1:5" x14ac:dyDescent="0.25">
      <c r="A15" t="s">
        <v>107</v>
      </c>
      <c r="B15" t="s">
        <v>107</v>
      </c>
    </row>
    <row r="16" spans="1:5" x14ac:dyDescent="0.25">
      <c r="A16" t="s">
        <v>108</v>
      </c>
      <c r="B16" t="s">
        <v>108</v>
      </c>
    </row>
    <row r="17" spans="1:2" x14ac:dyDescent="0.25">
      <c r="A17" t="s">
        <v>99</v>
      </c>
      <c r="B17" t="s">
        <v>99</v>
      </c>
    </row>
    <row r="18" spans="1:2" x14ac:dyDescent="0.25">
      <c r="A18" t="s">
        <v>109</v>
      </c>
      <c r="B18" t="s">
        <v>109</v>
      </c>
    </row>
    <row r="19" spans="1:2" x14ac:dyDescent="0.25">
      <c r="A19" t="s">
        <v>109</v>
      </c>
      <c r="B19" t="s">
        <v>109</v>
      </c>
    </row>
    <row r="20" spans="1:2" x14ac:dyDescent="0.25">
      <c r="A20" t="s">
        <v>99</v>
      </c>
      <c r="B20" t="s">
        <v>99</v>
      </c>
    </row>
    <row r="21" spans="1:2" x14ac:dyDescent="0.25">
      <c r="A21" t="s">
        <v>110</v>
      </c>
      <c r="B21" t="s">
        <v>110</v>
      </c>
    </row>
    <row r="22" spans="1:2" x14ac:dyDescent="0.25">
      <c r="A22" t="s">
        <v>111</v>
      </c>
      <c r="B22" t="s">
        <v>111</v>
      </c>
    </row>
    <row r="23" spans="1:2" x14ac:dyDescent="0.25">
      <c r="A23" t="s">
        <v>112</v>
      </c>
      <c r="B23" t="s">
        <v>112</v>
      </c>
    </row>
    <row r="24" spans="1:2" x14ac:dyDescent="0.25">
      <c r="A24" t="s">
        <v>99</v>
      </c>
      <c r="B24" t="s">
        <v>99</v>
      </c>
    </row>
    <row r="25" spans="1:2" x14ac:dyDescent="0.25">
      <c r="A25" t="s">
        <v>113</v>
      </c>
      <c r="B25" t="s">
        <v>113</v>
      </c>
    </row>
    <row r="26" spans="1:2" x14ac:dyDescent="0.25">
      <c r="A26" t="s">
        <v>99</v>
      </c>
      <c r="B26" t="s">
        <v>99</v>
      </c>
    </row>
    <row r="27" spans="1:2" x14ac:dyDescent="0.25">
      <c r="A27" t="s">
        <v>99</v>
      </c>
      <c r="B27" t="s">
        <v>99</v>
      </c>
    </row>
    <row r="28" spans="1:2" x14ac:dyDescent="0.25">
      <c r="A28" t="s">
        <v>114</v>
      </c>
      <c r="B28" t="s">
        <v>163</v>
      </c>
    </row>
    <row r="29" spans="1:2" x14ac:dyDescent="0.25">
      <c r="A29" t="s">
        <v>36</v>
      </c>
      <c r="B29" t="s">
        <v>36</v>
      </c>
    </row>
    <row r="30" spans="1:2" x14ac:dyDescent="0.25">
      <c r="A30" t="s">
        <v>115</v>
      </c>
      <c r="B30" t="s">
        <v>115</v>
      </c>
    </row>
    <row r="31" spans="1:2" x14ac:dyDescent="0.25">
      <c r="A31" t="s">
        <v>116</v>
      </c>
    </row>
    <row r="32" spans="1:2" x14ac:dyDescent="0.25">
      <c r="A32" t="s">
        <v>109</v>
      </c>
      <c r="B32" t="s">
        <v>109</v>
      </c>
    </row>
    <row r="33" spans="1:2" x14ac:dyDescent="0.25">
      <c r="A33" t="s">
        <v>99</v>
      </c>
      <c r="B33" t="s">
        <v>99</v>
      </c>
    </row>
    <row r="34" spans="1:2" x14ac:dyDescent="0.25">
      <c r="A34" t="s">
        <v>109</v>
      </c>
      <c r="B34" t="s">
        <v>109</v>
      </c>
    </row>
    <row r="35" spans="1:2" x14ac:dyDescent="0.25">
      <c r="A35" t="s">
        <v>117</v>
      </c>
    </row>
    <row r="36" spans="1:2" x14ac:dyDescent="0.25">
      <c r="A36" t="s">
        <v>118</v>
      </c>
      <c r="B36" t="s">
        <v>118</v>
      </c>
    </row>
    <row r="37" spans="1:2" x14ac:dyDescent="0.25">
      <c r="A37" t="s">
        <v>119</v>
      </c>
    </row>
    <row r="38" spans="1:2" x14ac:dyDescent="0.25">
      <c r="A38" t="s">
        <v>43</v>
      </c>
      <c r="B38" t="s">
        <v>43</v>
      </c>
    </row>
    <row r="39" spans="1:2" x14ac:dyDescent="0.25">
      <c r="A39" t="s">
        <v>26</v>
      </c>
      <c r="B39" t="s">
        <v>26</v>
      </c>
    </row>
    <row r="40" spans="1:2" x14ac:dyDescent="0.25">
      <c r="A40" t="s">
        <v>43</v>
      </c>
      <c r="B40" t="s">
        <v>43</v>
      </c>
    </row>
    <row r="41" spans="1:2" x14ac:dyDescent="0.25">
      <c r="A41" t="s">
        <v>46</v>
      </c>
    </row>
    <row r="42" spans="1:2" x14ac:dyDescent="0.25">
      <c r="A42" t="s">
        <v>47</v>
      </c>
      <c r="B42" t="s">
        <v>43</v>
      </c>
    </row>
    <row r="43" spans="1:2" x14ac:dyDescent="0.25">
      <c r="A43" t="s">
        <v>43</v>
      </c>
      <c r="B43" t="s">
        <v>43</v>
      </c>
    </row>
    <row r="44" spans="1:2" x14ac:dyDescent="0.25">
      <c r="A44" t="s">
        <v>49</v>
      </c>
    </row>
    <row r="45" spans="1:2" x14ac:dyDescent="0.25">
      <c r="A45" t="s">
        <v>51</v>
      </c>
      <c r="B45" t="s">
        <v>162</v>
      </c>
    </row>
    <row r="46" spans="1:2" x14ac:dyDescent="0.25">
      <c r="A46" t="s">
        <v>43</v>
      </c>
      <c r="B46" t="s">
        <v>43</v>
      </c>
    </row>
    <row r="47" spans="1:2" x14ac:dyDescent="0.25">
      <c r="A47" t="s">
        <v>53</v>
      </c>
    </row>
    <row r="48" spans="1:2" x14ac:dyDescent="0.25">
      <c r="A48" t="s">
        <v>43</v>
      </c>
      <c r="B48" t="s">
        <v>43</v>
      </c>
    </row>
    <row r="49" spans="1:2" x14ac:dyDescent="0.25">
      <c r="A49" t="s">
        <v>54</v>
      </c>
      <c r="B49" t="s">
        <v>54</v>
      </c>
    </row>
    <row r="50" spans="1:2" x14ac:dyDescent="0.25">
      <c r="A50" t="s">
        <v>55</v>
      </c>
    </row>
    <row r="51" spans="1:2" x14ac:dyDescent="0.25">
      <c r="A51" t="s">
        <v>57</v>
      </c>
      <c r="B51" t="s">
        <v>57</v>
      </c>
    </row>
    <row r="52" spans="1:2" x14ac:dyDescent="0.25">
      <c r="A52" t="s">
        <v>23</v>
      </c>
      <c r="B52" t="s">
        <v>149</v>
      </c>
    </row>
    <row r="53" spans="1:2" x14ac:dyDescent="0.25">
      <c r="A53" t="s">
        <v>58</v>
      </c>
    </row>
    <row r="54" spans="1:2" x14ac:dyDescent="0.25">
      <c r="A54" t="s">
        <v>59</v>
      </c>
    </row>
    <row r="55" spans="1:2" x14ac:dyDescent="0.25">
      <c r="A55" t="s">
        <v>60</v>
      </c>
      <c r="B55" t="s">
        <v>43</v>
      </c>
    </row>
    <row r="56" spans="1:2" x14ac:dyDescent="0.25">
      <c r="A56" t="s">
        <v>25</v>
      </c>
      <c r="B56" t="s">
        <v>25</v>
      </c>
    </row>
    <row r="57" spans="1:2" x14ac:dyDescent="0.25">
      <c r="A57" t="s">
        <v>61</v>
      </c>
      <c r="B57" t="s">
        <v>61</v>
      </c>
    </row>
    <row r="58" spans="1:2" x14ac:dyDescent="0.25">
      <c r="A58" t="s">
        <v>62</v>
      </c>
      <c r="B58" t="s">
        <v>62</v>
      </c>
    </row>
    <row r="59" spans="1:2" x14ac:dyDescent="0.25">
      <c r="A59" t="s">
        <v>64</v>
      </c>
      <c r="B59" t="s">
        <v>64</v>
      </c>
    </row>
    <row r="60" spans="1:2" x14ac:dyDescent="0.25">
      <c r="A60" t="s">
        <v>65</v>
      </c>
    </row>
    <row r="61" spans="1:2" x14ac:dyDescent="0.25">
      <c r="A61" t="s">
        <v>26</v>
      </c>
      <c r="B61" t="s">
        <v>26</v>
      </c>
    </row>
    <row r="62" spans="1:2" x14ac:dyDescent="0.25">
      <c r="A62" t="s">
        <v>27</v>
      </c>
      <c r="B62" t="s">
        <v>27</v>
      </c>
    </row>
    <row r="63" spans="1:2" x14ac:dyDescent="0.25">
      <c r="A63" t="s">
        <v>28</v>
      </c>
      <c r="B63" t="s">
        <v>28</v>
      </c>
    </row>
    <row r="64" spans="1:2" x14ac:dyDescent="0.25">
      <c r="A64" t="s">
        <v>66</v>
      </c>
      <c r="B64" t="s">
        <v>164</v>
      </c>
    </row>
    <row r="65" spans="1:2" x14ac:dyDescent="0.25">
      <c r="A65" t="s">
        <v>67</v>
      </c>
      <c r="B65" t="s">
        <v>165</v>
      </c>
    </row>
    <row r="66" spans="1:2" x14ac:dyDescent="0.25">
      <c r="A66" t="s">
        <v>68</v>
      </c>
    </row>
    <row r="67" spans="1:2" x14ac:dyDescent="0.25">
      <c r="A67" t="s">
        <v>69</v>
      </c>
      <c r="B67" t="s">
        <v>69</v>
      </c>
    </row>
    <row r="68" spans="1:2" x14ac:dyDescent="0.25">
      <c r="A68" t="s">
        <v>151</v>
      </c>
      <c r="B68" t="s">
        <v>151</v>
      </c>
    </row>
    <row r="69" spans="1:2" x14ac:dyDescent="0.25">
      <c r="A69" t="s">
        <v>149</v>
      </c>
      <c r="B69" t="s">
        <v>149</v>
      </c>
    </row>
    <row r="70" spans="1:2" x14ac:dyDescent="0.25">
      <c r="A70" t="s">
        <v>24</v>
      </c>
      <c r="B70" t="s">
        <v>24</v>
      </c>
    </row>
    <row r="71" spans="1:2" x14ac:dyDescent="0.25">
      <c r="A71" t="s">
        <v>43</v>
      </c>
      <c r="B71" t="s">
        <v>43</v>
      </c>
    </row>
    <row r="72" spans="1:2" x14ac:dyDescent="0.25">
      <c r="A72" t="s">
        <v>71</v>
      </c>
      <c r="B72" t="s">
        <v>71</v>
      </c>
    </row>
    <row r="73" spans="1:2" x14ac:dyDescent="0.25">
      <c r="A73" t="s">
        <v>40</v>
      </c>
      <c r="B73" t="s">
        <v>40</v>
      </c>
    </row>
    <row r="74" spans="1:2" x14ac:dyDescent="0.25">
      <c r="A74" t="s">
        <v>148</v>
      </c>
      <c r="B74" t="s">
        <v>148</v>
      </c>
    </row>
    <row r="75" spans="1:2" x14ac:dyDescent="0.25">
      <c r="A75" t="s">
        <v>73</v>
      </c>
      <c r="B75" t="s">
        <v>43</v>
      </c>
    </row>
    <row r="76" spans="1:2" x14ac:dyDescent="0.25">
      <c r="A76" t="s">
        <v>74</v>
      </c>
    </row>
    <row r="77" spans="1:2" x14ac:dyDescent="0.25">
      <c r="A77" t="s">
        <v>76</v>
      </c>
    </row>
    <row r="78" spans="1:2" x14ac:dyDescent="0.25">
      <c r="A78" t="s">
        <v>43</v>
      </c>
      <c r="B78" t="s">
        <v>43</v>
      </c>
    </row>
    <row r="79" spans="1:2" x14ac:dyDescent="0.25">
      <c r="A79" t="s">
        <v>65</v>
      </c>
    </row>
    <row r="80" spans="1:2" x14ac:dyDescent="0.25">
      <c r="A80" t="s">
        <v>25</v>
      </c>
      <c r="B80" t="s">
        <v>25</v>
      </c>
    </row>
    <row r="81" spans="1:2" x14ac:dyDescent="0.25">
      <c r="A81" t="s">
        <v>77</v>
      </c>
    </row>
    <row r="82" spans="1:2" x14ac:dyDescent="0.25">
      <c r="A82" t="s">
        <v>78</v>
      </c>
    </row>
    <row r="83" spans="1:2" x14ac:dyDescent="0.25">
      <c r="A83" t="s">
        <v>40</v>
      </c>
      <c r="B83" t="s">
        <v>40</v>
      </c>
    </row>
    <row r="84" spans="1:2" x14ac:dyDescent="0.25">
      <c r="A84" t="s">
        <v>79</v>
      </c>
      <c r="B84" t="s">
        <v>166</v>
      </c>
    </row>
    <row r="85" spans="1:2" x14ac:dyDescent="0.25">
      <c r="A85" t="s">
        <v>80</v>
      </c>
      <c r="B85" t="s">
        <v>167</v>
      </c>
    </row>
    <row r="86" spans="1:2" x14ac:dyDescent="0.25">
      <c r="A86" t="s">
        <v>81</v>
      </c>
      <c r="B86" t="s">
        <v>166</v>
      </c>
    </row>
    <row r="87" spans="1:2" x14ac:dyDescent="0.25">
      <c r="A87" t="s">
        <v>82</v>
      </c>
      <c r="B87" t="s">
        <v>168</v>
      </c>
    </row>
    <row r="88" spans="1:2" x14ac:dyDescent="0.25">
      <c r="A88" t="s">
        <v>83</v>
      </c>
      <c r="B88" t="s">
        <v>169</v>
      </c>
    </row>
    <row r="89" spans="1:2" x14ac:dyDescent="0.25">
      <c r="A89" t="s">
        <v>84</v>
      </c>
      <c r="B89" t="s">
        <v>84</v>
      </c>
    </row>
    <row r="90" spans="1:2" x14ac:dyDescent="0.25">
      <c r="A90" t="s">
        <v>85</v>
      </c>
      <c r="B90" t="s">
        <v>170</v>
      </c>
    </row>
    <row r="91" spans="1:2" x14ac:dyDescent="0.25">
      <c r="A91" t="s">
        <v>86</v>
      </c>
    </row>
    <row r="92" spans="1:2" x14ac:dyDescent="0.25">
      <c r="A92" t="s">
        <v>87</v>
      </c>
      <c r="B92" t="s">
        <v>87</v>
      </c>
    </row>
    <row r="93" spans="1:2" x14ac:dyDescent="0.25">
      <c r="A93" t="s">
        <v>88</v>
      </c>
      <c r="B93" t="s">
        <v>171</v>
      </c>
    </row>
    <row r="94" spans="1:2" x14ac:dyDescent="0.25">
      <c r="A94" t="s">
        <v>89</v>
      </c>
      <c r="B94" t="s">
        <v>89</v>
      </c>
    </row>
    <row r="95" spans="1:2" x14ac:dyDescent="0.25">
      <c r="A95" t="s">
        <v>90</v>
      </c>
    </row>
    <row r="96" spans="1:2" x14ac:dyDescent="0.25">
      <c r="A96" t="s">
        <v>91</v>
      </c>
    </row>
    <row r="97" spans="1:2" x14ac:dyDescent="0.25">
      <c r="A97" t="s">
        <v>92</v>
      </c>
    </row>
    <row r="98" spans="1:2" x14ac:dyDescent="0.25">
      <c r="A98" t="s">
        <v>93</v>
      </c>
      <c r="B98" t="s">
        <v>93</v>
      </c>
    </row>
    <row r="99" spans="1:2" x14ac:dyDescent="0.25">
      <c r="A99" t="s">
        <v>35</v>
      </c>
      <c r="B99" t="s">
        <v>35</v>
      </c>
    </row>
    <row r="100" spans="1:2" x14ac:dyDescent="0.25">
      <c r="A100" t="s">
        <v>34</v>
      </c>
    </row>
    <row r="101" spans="1:2" x14ac:dyDescent="0.25">
      <c r="A101" t="s">
        <v>33</v>
      </c>
      <c r="B101" t="s">
        <v>172</v>
      </c>
    </row>
    <row r="102" spans="1:2" x14ac:dyDescent="0.25">
      <c r="A102" t="s">
        <v>31</v>
      </c>
    </row>
    <row r="103" spans="1:2" x14ac:dyDescent="0.25">
      <c r="A103" t="s">
        <v>30</v>
      </c>
    </row>
    <row r="104" spans="1:2" x14ac:dyDescent="0.25">
      <c r="A104" t="s">
        <v>29</v>
      </c>
    </row>
    <row r="105" spans="1:2" x14ac:dyDescent="0.25">
      <c r="A105" t="s">
        <v>32</v>
      </c>
      <c r="B105" t="s">
        <v>32</v>
      </c>
    </row>
    <row r="106" spans="1:2" x14ac:dyDescent="0.25">
      <c r="A106" t="s">
        <v>79</v>
      </c>
      <c r="B106" t="s">
        <v>166</v>
      </c>
    </row>
    <row r="107" spans="1:2" x14ac:dyDescent="0.25">
      <c r="A107" t="s">
        <v>94</v>
      </c>
    </row>
    <row r="108" spans="1:2" x14ac:dyDescent="0.25">
      <c r="A108" t="s">
        <v>95</v>
      </c>
    </row>
    <row r="109" spans="1:2" x14ac:dyDescent="0.25">
      <c r="A109" t="s">
        <v>90</v>
      </c>
    </row>
    <row r="110" spans="1:2" x14ac:dyDescent="0.25">
      <c r="A110" t="s">
        <v>96</v>
      </c>
    </row>
    <row r="111" spans="1:2" x14ac:dyDescent="0.25">
      <c r="A111" t="s">
        <v>97</v>
      </c>
      <c r="B111" t="s">
        <v>173</v>
      </c>
    </row>
    <row r="112" spans="1:2" x14ac:dyDescent="0.25">
      <c r="A112" t="s">
        <v>98</v>
      </c>
      <c r="B112" t="s">
        <v>174</v>
      </c>
    </row>
    <row r="113" spans="1:2" x14ac:dyDescent="0.25">
      <c r="A113" t="s">
        <v>120</v>
      </c>
      <c r="B113" t="s">
        <v>175</v>
      </c>
    </row>
    <row r="114" spans="1:2" x14ac:dyDescent="0.25">
      <c r="A114" t="s">
        <v>121</v>
      </c>
    </row>
    <row r="115" spans="1:2" x14ac:dyDescent="0.25">
      <c r="A115" t="s">
        <v>122</v>
      </c>
      <c r="B115" t="s">
        <v>122</v>
      </c>
    </row>
    <row r="116" spans="1:2" x14ac:dyDescent="0.25">
      <c r="A116" t="s">
        <v>123</v>
      </c>
    </row>
    <row r="117" spans="1:2" x14ac:dyDescent="0.25">
      <c r="A117" t="s">
        <v>124</v>
      </c>
      <c r="B117" t="s">
        <v>176</v>
      </c>
    </row>
    <row r="118" spans="1:2" x14ac:dyDescent="0.25">
      <c r="A118" t="s">
        <v>125</v>
      </c>
    </row>
    <row r="119" spans="1:2" x14ac:dyDescent="0.25">
      <c r="A119" t="s">
        <v>120</v>
      </c>
      <c r="B119" t="s">
        <v>176</v>
      </c>
    </row>
    <row r="120" spans="1:2" x14ac:dyDescent="0.25">
      <c r="A120" t="s">
        <v>126</v>
      </c>
    </row>
    <row r="121" spans="1:2" x14ac:dyDescent="0.25">
      <c r="A121" t="s">
        <v>126</v>
      </c>
    </row>
    <row r="122" spans="1:2" x14ac:dyDescent="0.25">
      <c r="A122" t="s">
        <v>109</v>
      </c>
    </row>
    <row r="123" spans="1:2" x14ac:dyDescent="0.25">
      <c r="A123" t="s">
        <v>127</v>
      </c>
    </row>
    <row r="124" spans="1:2" x14ac:dyDescent="0.25">
      <c r="A124" t="s">
        <v>128</v>
      </c>
    </row>
    <row r="125" spans="1:2" x14ac:dyDescent="0.25">
      <c r="A125" t="s">
        <v>129</v>
      </c>
      <c r="B125" t="s">
        <v>129</v>
      </c>
    </row>
    <row r="126" spans="1:2" x14ac:dyDescent="0.25">
      <c r="A126" t="s">
        <v>124</v>
      </c>
      <c r="B126" t="s">
        <v>175</v>
      </c>
    </row>
    <row r="127" spans="1:2" x14ac:dyDescent="0.25">
      <c r="A127" t="s">
        <v>120</v>
      </c>
    </row>
    <row r="128" spans="1:2" x14ac:dyDescent="0.25">
      <c r="A128" t="s">
        <v>126</v>
      </c>
    </row>
    <row r="129" spans="1:2" x14ac:dyDescent="0.25">
      <c r="A129" t="s">
        <v>109</v>
      </c>
    </row>
    <row r="130" spans="1:2" x14ac:dyDescent="0.25">
      <c r="A130" t="s">
        <v>120</v>
      </c>
      <c r="B130" t="s">
        <v>175</v>
      </c>
    </row>
    <row r="131" spans="1:2" x14ac:dyDescent="0.25">
      <c r="A131" t="s">
        <v>126</v>
      </c>
    </row>
    <row r="132" spans="1:2" x14ac:dyDescent="0.25">
      <c r="A132" t="s">
        <v>130</v>
      </c>
    </row>
    <row r="133" spans="1:2" x14ac:dyDescent="0.25">
      <c r="A133" t="s">
        <v>127</v>
      </c>
    </row>
    <row r="134" spans="1:2" x14ac:dyDescent="0.25">
      <c r="A134" t="s">
        <v>120</v>
      </c>
      <c r="B134" t="s">
        <v>175</v>
      </c>
    </row>
    <row r="135" spans="1:2" x14ac:dyDescent="0.25">
      <c r="A135" t="s">
        <v>126</v>
      </c>
    </row>
    <row r="136" spans="1:2" x14ac:dyDescent="0.25">
      <c r="A136" t="s">
        <v>127</v>
      </c>
    </row>
    <row r="137" spans="1:2" x14ac:dyDescent="0.25">
      <c r="A137" t="s">
        <v>120</v>
      </c>
      <c r="B137" t="s">
        <v>175</v>
      </c>
    </row>
    <row r="138" spans="1:2" x14ac:dyDescent="0.25">
      <c r="A138" t="s">
        <v>126</v>
      </c>
    </row>
    <row r="139" spans="1:2" x14ac:dyDescent="0.25">
      <c r="A139" t="s">
        <v>127</v>
      </c>
    </row>
    <row r="140" spans="1:2" x14ac:dyDescent="0.25">
      <c r="A140" t="s">
        <v>120</v>
      </c>
      <c r="B140" t="s">
        <v>175</v>
      </c>
    </row>
    <row r="141" spans="1:2" x14ac:dyDescent="0.25">
      <c r="A141" t="s">
        <v>126</v>
      </c>
    </row>
    <row r="142" spans="1:2" x14ac:dyDescent="0.25">
      <c r="A142" t="s">
        <v>127</v>
      </c>
    </row>
    <row r="143" spans="1:2" x14ac:dyDescent="0.25">
      <c r="A143" t="s">
        <v>120</v>
      </c>
      <c r="B143" t="s">
        <v>175</v>
      </c>
    </row>
    <row r="144" spans="1:2" x14ac:dyDescent="0.25">
      <c r="A144" t="s">
        <v>126</v>
      </c>
    </row>
    <row r="145" spans="1:2" x14ac:dyDescent="0.25">
      <c r="A145" t="s">
        <v>127</v>
      </c>
    </row>
    <row r="146" spans="1:2" x14ac:dyDescent="0.25">
      <c r="A146" t="s">
        <v>120</v>
      </c>
      <c r="B146" t="s">
        <v>175</v>
      </c>
    </row>
    <row r="147" spans="1:2" x14ac:dyDescent="0.25">
      <c r="A147" t="s">
        <v>131</v>
      </c>
    </row>
    <row r="148" spans="1:2" x14ac:dyDescent="0.25">
      <c r="A148" t="s">
        <v>132</v>
      </c>
      <c r="B148" t="s">
        <v>132</v>
      </c>
    </row>
    <row r="149" spans="1:2" x14ac:dyDescent="0.25">
      <c r="A149" t="s">
        <v>126</v>
      </c>
    </row>
    <row r="150" spans="1:2" x14ac:dyDescent="0.25">
      <c r="A150" t="s">
        <v>127</v>
      </c>
    </row>
    <row r="151" spans="1:2" x14ac:dyDescent="0.25">
      <c r="A151" t="s">
        <v>120</v>
      </c>
      <c r="B151" t="s">
        <v>175</v>
      </c>
    </row>
    <row r="152" spans="1:2" x14ac:dyDescent="0.25">
      <c r="A152" t="s">
        <v>126</v>
      </c>
    </row>
    <row r="153" spans="1:2" x14ac:dyDescent="0.25">
      <c r="A153" t="s">
        <v>127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"/>
  <sheetViews>
    <sheetView workbookViewId="0">
      <selection activeCell="G9" sqref="G3:G13"/>
    </sheetView>
  </sheetViews>
  <sheetFormatPr baseColWidth="10" defaultRowHeight="15" x14ac:dyDescent="0.25"/>
  <cols>
    <col min="1" max="1" width="18.140625" customWidth="1"/>
    <col min="2" max="2" width="4.140625" customWidth="1"/>
    <col min="3" max="3" width="16.85546875" customWidth="1"/>
    <col min="4" max="4" width="4.7109375" customWidth="1"/>
    <col min="5" max="5" width="20.28515625" bestFit="1" customWidth="1"/>
    <col min="6" max="6" width="4" customWidth="1"/>
    <col min="7" max="7" width="33.85546875" bestFit="1" customWidth="1"/>
    <col min="8" max="8" width="5" customWidth="1"/>
    <col min="9" max="9" width="17.5703125" bestFit="1" customWidth="1"/>
    <col min="10" max="10" width="4" customWidth="1"/>
    <col min="11" max="11" width="17.5703125" bestFit="1" customWidth="1"/>
    <col min="12" max="12" width="4" customWidth="1"/>
    <col min="13" max="13" width="17.5703125" bestFit="1" customWidth="1"/>
    <col min="14" max="14" width="4.7109375" customWidth="1"/>
    <col min="15" max="15" width="17.5703125" customWidth="1"/>
    <col min="16" max="16" width="4.7109375" customWidth="1"/>
    <col min="17" max="17" width="36.42578125" bestFit="1" customWidth="1"/>
    <col min="18" max="18" width="3.7109375" customWidth="1"/>
    <col min="19" max="19" width="17.5703125" bestFit="1" customWidth="1"/>
    <col min="20" max="20" width="4.28515625" customWidth="1"/>
    <col min="21" max="21" width="17.5703125" bestFit="1" customWidth="1"/>
    <col min="22" max="22" width="4.140625" customWidth="1"/>
  </cols>
  <sheetData>
    <row r="1" spans="1:22" x14ac:dyDescent="0.25">
      <c r="A1" s="30" t="s">
        <v>248</v>
      </c>
      <c r="C1" s="30" t="s">
        <v>41</v>
      </c>
      <c r="E1" s="30" t="s">
        <v>41</v>
      </c>
      <c r="G1" s="30" t="s">
        <v>236</v>
      </c>
      <c r="I1" s="30" t="s">
        <v>236</v>
      </c>
      <c r="K1" s="30" t="s">
        <v>236</v>
      </c>
      <c r="M1" s="30" t="s">
        <v>236</v>
      </c>
      <c r="O1" s="30" t="s">
        <v>236</v>
      </c>
      <c r="Q1" s="30" t="s">
        <v>236</v>
      </c>
      <c r="S1" s="30" t="s">
        <v>236</v>
      </c>
      <c r="U1" s="30" t="s">
        <v>236</v>
      </c>
    </row>
    <row r="2" spans="1:22" x14ac:dyDescent="0.25">
      <c r="A2" s="31" t="s">
        <v>50</v>
      </c>
      <c r="B2" t="str">
        <f>VLOOKUP(A2,Lista!$A$1:$B$12,2,0)</f>
        <v>AUI</v>
      </c>
      <c r="C2" s="31" t="s">
        <v>42</v>
      </c>
      <c r="D2" t="str">
        <f>VLOOKUP(C2,Lista!$A$1:$B$12,2,0)</f>
        <v>CAH</v>
      </c>
      <c r="E2" s="31" t="s">
        <v>52</v>
      </c>
      <c r="F2" t="str">
        <f>VLOOKUP(E2,Lista!$A$1:$B$12,2,0)</f>
        <v>CJR</v>
      </c>
      <c r="G2" s="31" t="s">
        <v>56</v>
      </c>
      <c r="H2" t="str">
        <f>VLOOKUP(G2,Lista!$A$1:$B$12,2,0)</f>
        <v>CMP</v>
      </c>
      <c r="I2" s="31" t="s">
        <v>63</v>
      </c>
      <c r="J2" t="str">
        <f>VLOOKUP(I2,Lista!$A$1:$B$12,2,0)</f>
        <v>FIN</v>
      </c>
      <c r="K2" s="31" t="s">
        <v>44</v>
      </c>
      <c r="L2" t="str">
        <f>VLOOKUP(K2,Lista!$A$1:$B$12,2,0)</f>
        <v>INF</v>
      </c>
      <c r="M2" s="31" t="s">
        <v>70</v>
      </c>
      <c r="N2" t="str">
        <f>VLOOKUP(M2,Lista!$A$1:$B$12,2,0)</f>
        <v>NEG</v>
      </c>
      <c r="O2" s="31" t="s">
        <v>45</v>
      </c>
      <c r="P2" t="str">
        <f>VLOOKUP(O2,Lista!$A$1:$B$12,2,0)</f>
        <v>OPR</v>
      </c>
      <c r="Q2" s="31" t="s">
        <v>72</v>
      </c>
      <c r="R2" t="str">
        <f>VLOOKUP(Q2,Lista!$A$1:$B$12,2,0)</f>
        <v>PEI</v>
      </c>
      <c r="S2" s="31" t="s">
        <v>48</v>
      </c>
      <c r="T2" t="str">
        <f>VLOOKUP(S2,Lista!$A$1:$B$12,2,0)</f>
        <v>SEG</v>
      </c>
      <c r="U2" s="31" t="s">
        <v>75</v>
      </c>
      <c r="V2" t="str">
        <f>VLOOKUP(U2,Lista!$A$1:$B$12,2,0)</f>
        <v>UAI</v>
      </c>
    </row>
    <row r="3" spans="1:22" x14ac:dyDescent="0.25">
      <c r="A3" s="32">
        <v>6</v>
      </c>
      <c r="C3" s="32">
        <v>1</v>
      </c>
      <c r="E3" s="32">
        <v>7</v>
      </c>
      <c r="G3" s="32">
        <v>8</v>
      </c>
      <c r="I3" s="32">
        <v>82</v>
      </c>
      <c r="K3" s="32">
        <v>3</v>
      </c>
      <c r="M3" s="32">
        <v>21</v>
      </c>
      <c r="O3" s="32">
        <v>4</v>
      </c>
      <c r="Q3" s="32">
        <v>28</v>
      </c>
      <c r="S3" s="32">
        <v>5</v>
      </c>
      <c r="U3" s="32">
        <v>29</v>
      </c>
    </row>
    <row r="4" spans="1:22" x14ac:dyDescent="0.25">
      <c r="A4" s="32">
        <v>40</v>
      </c>
      <c r="C4" s="32">
        <v>2</v>
      </c>
      <c r="E4" s="32">
        <v>41</v>
      </c>
      <c r="G4" s="32">
        <v>9</v>
      </c>
      <c r="I4" s="32">
        <v>14</v>
      </c>
      <c r="K4" s="32">
        <v>34</v>
      </c>
      <c r="M4" s="32">
        <v>22</v>
      </c>
      <c r="O4" s="32">
        <v>35</v>
      </c>
      <c r="Q4" s="32">
        <v>47</v>
      </c>
      <c r="S4" s="32">
        <v>39</v>
      </c>
      <c r="U4" s="32">
        <v>30</v>
      </c>
    </row>
    <row r="5" spans="1:22" x14ac:dyDescent="0.25">
      <c r="A5" s="32">
        <v>55</v>
      </c>
      <c r="C5" s="32">
        <v>32</v>
      </c>
      <c r="E5" s="32">
        <v>56</v>
      </c>
      <c r="G5" s="32">
        <v>10</v>
      </c>
      <c r="I5" s="32">
        <v>15</v>
      </c>
      <c r="K5" s="32">
        <v>50</v>
      </c>
      <c r="M5" s="32">
        <v>23</v>
      </c>
      <c r="O5" s="32">
        <v>36</v>
      </c>
      <c r="Q5" s="32">
        <v>62</v>
      </c>
      <c r="S5" s="32">
        <v>54</v>
      </c>
      <c r="U5" s="32">
        <v>31</v>
      </c>
    </row>
    <row r="6" spans="1:22" x14ac:dyDescent="0.25">
      <c r="A6" s="32">
        <v>72</v>
      </c>
      <c r="C6" s="32">
        <v>33</v>
      </c>
      <c r="E6" s="32">
        <v>57</v>
      </c>
      <c r="G6" s="32">
        <v>11</v>
      </c>
      <c r="I6" s="32">
        <v>16</v>
      </c>
      <c r="K6" s="32">
        <v>69</v>
      </c>
      <c r="M6" s="32">
        <v>24</v>
      </c>
      <c r="O6" s="32">
        <v>37</v>
      </c>
      <c r="Q6" s="32">
        <v>63</v>
      </c>
      <c r="U6" s="32">
        <v>48</v>
      </c>
    </row>
    <row r="7" spans="1:22" x14ac:dyDescent="0.25">
      <c r="C7" s="32">
        <v>49</v>
      </c>
      <c r="E7" s="32">
        <v>58</v>
      </c>
      <c r="G7" s="32">
        <v>12</v>
      </c>
      <c r="I7" s="32">
        <v>17</v>
      </c>
      <c r="M7" s="32">
        <v>25</v>
      </c>
      <c r="O7" s="32">
        <v>38</v>
      </c>
      <c r="Q7" s="32">
        <v>65</v>
      </c>
      <c r="U7" s="32">
        <v>64</v>
      </c>
    </row>
    <row r="8" spans="1:22" x14ac:dyDescent="0.25">
      <c r="C8" s="32">
        <v>66</v>
      </c>
      <c r="E8" s="32">
        <v>73</v>
      </c>
      <c r="G8" s="32">
        <v>13</v>
      </c>
      <c r="I8" s="32">
        <v>20</v>
      </c>
      <c r="M8" s="32">
        <v>26</v>
      </c>
      <c r="O8" s="32">
        <v>51</v>
      </c>
      <c r="Q8" s="32">
        <v>77</v>
      </c>
      <c r="U8" s="32">
        <v>79</v>
      </c>
    </row>
    <row r="9" spans="1:22" x14ac:dyDescent="0.25">
      <c r="C9" s="32">
        <v>67</v>
      </c>
      <c r="G9" s="32">
        <v>42</v>
      </c>
      <c r="I9" s="32">
        <v>75</v>
      </c>
      <c r="M9" s="32">
        <v>27</v>
      </c>
      <c r="O9" s="32">
        <v>52</v>
      </c>
      <c r="Q9" s="32">
        <v>78</v>
      </c>
    </row>
    <row r="10" spans="1:22" x14ac:dyDescent="0.25">
      <c r="C10" s="32">
        <v>68</v>
      </c>
      <c r="G10" s="32">
        <v>59</v>
      </c>
      <c r="M10" s="32">
        <v>44</v>
      </c>
      <c r="O10" s="32">
        <v>70</v>
      </c>
    </row>
    <row r="11" spans="1:22" x14ac:dyDescent="0.25">
      <c r="C11" s="32">
        <v>80</v>
      </c>
      <c r="G11" s="32">
        <v>60</v>
      </c>
      <c r="M11" s="32">
        <v>45</v>
      </c>
      <c r="O11" s="32">
        <v>71</v>
      </c>
    </row>
    <row r="12" spans="1:22" x14ac:dyDescent="0.25">
      <c r="C12" s="32">
        <v>81</v>
      </c>
      <c r="G12" s="32">
        <v>61</v>
      </c>
      <c r="M12" s="32">
        <v>46</v>
      </c>
    </row>
    <row r="13" spans="1:22" x14ac:dyDescent="0.25">
      <c r="G13" s="32">
        <v>74</v>
      </c>
      <c r="M13" s="32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12</vt:i4>
      </vt:variant>
    </vt:vector>
  </HeadingPairs>
  <TitlesOfParts>
    <vt:vector size="22" baseType="lpstr">
      <vt:lpstr>Mapa Estratégico</vt:lpstr>
      <vt:lpstr>BSC</vt:lpstr>
      <vt:lpstr>Real</vt:lpstr>
      <vt:lpstr>Meta</vt:lpstr>
      <vt:lpstr>Indicadores</vt:lpstr>
      <vt:lpstr>Fecha</vt:lpstr>
      <vt:lpstr>Alertas</vt:lpstr>
      <vt:lpstr>Ind</vt:lpstr>
      <vt:lpstr>Dinamica</vt:lpstr>
      <vt:lpstr>Lista</vt:lpstr>
      <vt:lpstr>AUI</vt:lpstr>
      <vt:lpstr>cah</vt:lpstr>
      <vt:lpstr>CJR</vt:lpstr>
      <vt:lpstr>cmp</vt:lpstr>
      <vt:lpstr>FIN</vt:lpstr>
      <vt:lpstr>Indicadores</vt:lpstr>
      <vt:lpstr>INF</vt:lpstr>
      <vt:lpstr>NEG</vt:lpstr>
      <vt:lpstr>OPR</vt:lpstr>
      <vt:lpstr>PEI</vt:lpstr>
      <vt:lpstr>SEG</vt:lpstr>
      <vt:lpstr>UAI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2017-10-25T20:12:59Z</dcterms:modified>
</cp:coreProperties>
</file>